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สภา\วิเคราะห์งบ รพ.สต\วิเคราะห์งบ รพสต.สค.61\"/>
    </mc:Choice>
  </mc:AlternateContent>
  <bookViews>
    <workbookView xWindow="4335" yWindow="255" windowWidth="11025" windowHeight="5310" tabRatio="911" firstSheet="6" activeTab="18"/>
  </bookViews>
  <sheets>
    <sheet name="Sheet1" sheetId="63" r:id="rId1"/>
    <sheet name="คะแนน" sheetId="83" r:id="rId2"/>
    <sheet name="บก." sheetId="81" r:id="rId3"/>
    <sheet name="บึงกาฬ" sheetId="19" r:id="rId4"/>
    <sheet name="นภ" sheetId="74" r:id="rId5"/>
    <sheet name="หนองบัวลำภู" sheetId="15" r:id="rId6"/>
    <sheet name="อด" sheetId="75" r:id="rId7"/>
    <sheet name="อุดรธานี" sheetId="16" r:id="rId8"/>
    <sheet name="ลย." sheetId="76" r:id="rId9"/>
    <sheet name="เลย " sheetId="39" r:id="rId10"/>
    <sheet name="นค." sheetId="77" r:id="rId11"/>
    <sheet name="หนองคาย" sheetId="34" r:id="rId12"/>
    <sheet name="สกล" sheetId="78" r:id="rId13"/>
    <sheet name="สกลนคร" sheetId="32" r:id="rId14"/>
    <sheet name="นคร" sheetId="79" r:id="rId15"/>
    <sheet name="นครพนม" sheetId="30" r:id="rId16"/>
    <sheet name="1.สรุปรายงานการส่งงบ" sheetId="10" r:id="rId17"/>
    <sheet name="2.สรุปคะแนนการส่งงบ" sheetId="11" r:id="rId18"/>
    <sheet name="3. สรุปรวมราย CUP " sheetId="61" r:id="rId19"/>
  </sheets>
  <definedNames>
    <definedName name="_xlnm._FilterDatabase" localSheetId="18" hidden="1">'3. สรุปรวมราย CUP '!$A$4:$WVN$1070</definedName>
    <definedName name="_xlnm._FilterDatabase" localSheetId="1" hidden="1">คะแนน!$A$1:$G$969</definedName>
    <definedName name="_xlnm._FilterDatabase" localSheetId="6" hidden="1">อด!#REF!</definedName>
    <definedName name="_xlnm._FilterDatabase" localSheetId="7" hidden="1">อุดรธานี!$A$3:$AV$228</definedName>
    <definedName name="DATA1" localSheetId="18">#REF!</definedName>
    <definedName name="DATA1" localSheetId="9">#REF!</definedName>
    <definedName name="DATA1">#REF!</definedName>
    <definedName name="_xlnm.Print_Titles" localSheetId="18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F6" i="10" l="1"/>
  <c r="P683" i="61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66" i="32"/>
  <c r="AL67" i="32"/>
  <c r="AL68" i="32"/>
  <c r="AL69" i="32"/>
  <c r="AL70" i="32"/>
  <c r="AL71" i="32"/>
  <c r="AL72" i="32"/>
  <c r="AL73" i="32"/>
  <c r="AL74" i="32"/>
  <c r="AL75" i="32"/>
  <c r="AL76" i="32"/>
  <c r="AL77" i="32"/>
  <c r="AL78" i="32"/>
  <c r="AL79" i="32"/>
  <c r="AL80" i="32"/>
  <c r="AL81" i="32"/>
  <c r="AL82" i="32"/>
  <c r="AL83" i="32"/>
  <c r="AL84" i="32"/>
  <c r="AL85" i="32"/>
  <c r="AL86" i="32"/>
  <c r="AL87" i="32"/>
  <c r="AL88" i="32"/>
  <c r="AL89" i="32"/>
  <c r="AL90" i="32"/>
  <c r="AL91" i="32"/>
  <c r="AL92" i="32"/>
  <c r="AL93" i="32"/>
  <c r="AL94" i="32"/>
  <c r="AL95" i="32"/>
  <c r="AL96" i="32"/>
  <c r="AL97" i="32"/>
  <c r="AL98" i="32"/>
  <c r="AL99" i="32"/>
  <c r="AL100" i="32"/>
  <c r="AL101" i="32"/>
  <c r="AL102" i="32"/>
  <c r="AL103" i="32"/>
  <c r="AL104" i="32"/>
  <c r="AL105" i="32"/>
  <c r="AL106" i="32"/>
  <c r="AL107" i="32"/>
  <c r="AL108" i="32"/>
  <c r="AL109" i="32"/>
  <c r="AL110" i="32"/>
  <c r="AL111" i="32"/>
  <c r="AL112" i="32"/>
  <c r="AL113" i="32"/>
  <c r="AL114" i="32"/>
  <c r="AL115" i="32"/>
  <c r="AL116" i="32"/>
  <c r="AL117" i="32"/>
  <c r="AL118" i="32"/>
  <c r="AL119" i="32"/>
  <c r="AL120" i="32"/>
  <c r="AL121" i="32"/>
  <c r="AL122" i="32"/>
  <c r="AL123" i="32"/>
  <c r="AL124" i="32"/>
  <c r="AL125" i="32"/>
  <c r="AL126" i="32"/>
  <c r="AL127" i="32"/>
  <c r="AL128" i="32"/>
  <c r="AL129" i="32"/>
  <c r="AL130" i="32"/>
  <c r="AL131" i="32"/>
  <c r="AL132" i="32"/>
  <c r="AL133" i="32"/>
  <c r="AL134" i="32"/>
  <c r="AL135" i="32"/>
  <c r="AL136" i="32"/>
  <c r="AL137" i="32"/>
  <c r="AL138" i="32"/>
  <c r="AL139" i="32"/>
  <c r="AL140" i="32"/>
  <c r="AL141" i="32"/>
  <c r="AL142" i="32"/>
  <c r="AL143" i="32"/>
  <c r="AL144" i="32"/>
  <c r="AL145" i="32"/>
  <c r="AL146" i="32"/>
  <c r="AL147" i="32"/>
  <c r="AL148" i="32"/>
  <c r="AL149" i="32"/>
  <c r="AL150" i="32"/>
  <c r="AL151" i="32"/>
  <c r="AL152" i="32"/>
  <c r="AL153" i="32"/>
  <c r="AL154" i="32"/>
  <c r="AL155" i="32"/>
  <c r="AL156" i="32"/>
  <c r="AL157" i="32"/>
  <c r="AL158" i="32"/>
  <c r="AL159" i="32"/>
  <c r="AL160" i="32"/>
  <c r="AL161" i="32"/>
  <c r="AL162" i="32"/>
  <c r="AL163" i="32"/>
  <c r="AL164" i="32"/>
  <c r="AL165" i="32"/>
  <c r="AL166" i="32"/>
  <c r="AL167" i="32"/>
  <c r="AL168" i="32"/>
  <c r="AL169" i="32"/>
  <c r="AL170" i="32"/>
  <c r="AL171" i="32"/>
  <c r="AL172" i="32"/>
  <c r="AL173" i="32"/>
  <c r="AL174" i="32"/>
  <c r="AL175" i="32"/>
  <c r="AL176" i="32"/>
  <c r="AL177" i="32"/>
  <c r="AL178" i="32"/>
  <c r="AL179" i="32"/>
  <c r="AL180" i="32"/>
  <c r="AL181" i="32"/>
  <c r="AL182" i="32"/>
  <c r="AL183" i="32"/>
  <c r="AL184" i="32"/>
  <c r="AL185" i="32"/>
  <c r="AL186" i="32"/>
  <c r="AL187" i="32"/>
  <c r="AL188" i="32"/>
  <c r="AL189" i="32"/>
  <c r="AL190" i="32"/>
  <c r="AL191" i="32"/>
  <c r="AL192" i="32"/>
  <c r="AL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190" i="32"/>
  <c r="AK191" i="32"/>
  <c r="AK192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G4" i="32"/>
  <c r="D13" i="32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U5" i="16"/>
  <c r="AU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23" i="16"/>
  <c r="AU24" i="16"/>
  <c r="AU25" i="16"/>
  <c r="AU26" i="16"/>
  <c r="AU27" i="16"/>
  <c r="AU28" i="16"/>
  <c r="AU29" i="16"/>
  <c r="AU30" i="16"/>
  <c r="AU31" i="16"/>
  <c r="AU32" i="16"/>
  <c r="AU33" i="16"/>
  <c r="AU34" i="16"/>
  <c r="AU35" i="16"/>
  <c r="AU36" i="16"/>
  <c r="AU37" i="16"/>
  <c r="AU38" i="16"/>
  <c r="AU39" i="16"/>
  <c r="AU40" i="16"/>
  <c r="AU41" i="16"/>
  <c r="AU42" i="16"/>
  <c r="AU43" i="16"/>
  <c r="AU44" i="16"/>
  <c r="AU45" i="16"/>
  <c r="AU46" i="16"/>
  <c r="AU47" i="16"/>
  <c r="AU48" i="16"/>
  <c r="AU49" i="16"/>
  <c r="AU50" i="16"/>
  <c r="AU51" i="16"/>
  <c r="AU52" i="16"/>
  <c r="AU53" i="16"/>
  <c r="AU54" i="16"/>
  <c r="AU55" i="16"/>
  <c r="AU56" i="16"/>
  <c r="AU57" i="16"/>
  <c r="AU58" i="16"/>
  <c r="AU59" i="16"/>
  <c r="AU60" i="16"/>
  <c r="AU61" i="16"/>
  <c r="AU62" i="16"/>
  <c r="AU63" i="16"/>
  <c r="AU64" i="16"/>
  <c r="AU65" i="16"/>
  <c r="AU66" i="16"/>
  <c r="AU67" i="16"/>
  <c r="AU68" i="16"/>
  <c r="AU69" i="16"/>
  <c r="AU70" i="16"/>
  <c r="AU71" i="16"/>
  <c r="AU72" i="16"/>
  <c r="AU73" i="16"/>
  <c r="AU74" i="16"/>
  <c r="AU75" i="16"/>
  <c r="AU76" i="16"/>
  <c r="AU77" i="16"/>
  <c r="AU78" i="16"/>
  <c r="AU79" i="16"/>
  <c r="AU80" i="16"/>
  <c r="AU81" i="16"/>
  <c r="AU82" i="16"/>
  <c r="AU83" i="16"/>
  <c r="AU84" i="16"/>
  <c r="AU85" i="16"/>
  <c r="AU86" i="16"/>
  <c r="AU87" i="16"/>
  <c r="AU88" i="16"/>
  <c r="AU89" i="16"/>
  <c r="AU90" i="16"/>
  <c r="AU91" i="16"/>
  <c r="AU92" i="16"/>
  <c r="AU93" i="16"/>
  <c r="AU94" i="16"/>
  <c r="AU95" i="16"/>
  <c r="AU96" i="16"/>
  <c r="AU97" i="16"/>
  <c r="AU98" i="16"/>
  <c r="AU99" i="16"/>
  <c r="AU100" i="16"/>
  <c r="AU101" i="16"/>
  <c r="AU102" i="16"/>
  <c r="AU103" i="16"/>
  <c r="AU104" i="16"/>
  <c r="AU105" i="16"/>
  <c r="AU106" i="16"/>
  <c r="AU107" i="16"/>
  <c r="AU108" i="16"/>
  <c r="AU109" i="16"/>
  <c r="AU110" i="16"/>
  <c r="AU111" i="16"/>
  <c r="AU112" i="16"/>
  <c r="AU113" i="16"/>
  <c r="AU114" i="16"/>
  <c r="AU115" i="16"/>
  <c r="AU116" i="16"/>
  <c r="AU117" i="16"/>
  <c r="AU118" i="16"/>
  <c r="AU119" i="16"/>
  <c r="AU120" i="16"/>
  <c r="AU121" i="16"/>
  <c r="AU122" i="16"/>
  <c r="AU123" i="16"/>
  <c r="AU124" i="16"/>
  <c r="AU125" i="16"/>
  <c r="AU126" i="16"/>
  <c r="AU127" i="16"/>
  <c r="AU128" i="16"/>
  <c r="AU129" i="16"/>
  <c r="AU130" i="16"/>
  <c r="AU131" i="16"/>
  <c r="AU132" i="16"/>
  <c r="AU133" i="16"/>
  <c r="AU134" i="16"/>
  <c r="AU135" i="16"/>
  <c r="AU136" i="16"/>
  <c r="AU137" i="16"/>
  <c r="AU138" i="16"/>
  <c r="AU139" i="16"/>
  <c r="AU140" i="16"/>
  <c r="AU141" i="16"/>
  <c r="AU142" i="16"/>
  <c r="AU143" i="16"/>
  <c r="AU144" i="16"/>
  <c r="AU145" i="16"/>
  <c r="AU146" i="16"/>
  <c r="AU147" i="16"/>
  <c r="AU148" i="16"/>
  <c r="AU149" i="16"/>
  <c r="AU150" i="16"/>
  <c r="AU151" i="16"/>
  <c r="AU152" i="16"/>
  <c r="AU153" i="16"/>
  <c r="AU154" i="16"/>
  <c r="AU155" i="16"/>
  <c r="AU156" i="16"/>
  <c r="AU157" i="16"/>
  <c r="AU158" i="16"/>
  <c r="AU159" i="16"/>
  <c r="AU160" i="16"/>
  <c r="AU161" i="16"/>
  <c r="AU162" i="16"/>
  <c r="AU163" i="16"/>
  <c r="AU164" i="16"/>
  <c r="AU165" i="16"/>
  <c r="AU166" i="16"/>
  <c r="AU167" i="16"/>
  <c r="AU168" i="16"/>
  <c r="AU169" i="16"/>
  <c r="AU170" i="16"/>
  <c r="AU171" i="16"/>
  <c r="AU172" i="16"/>
  <c r="AU173" i="16"/>
  <c r="AU174" i="16"/>
  <c r="AU175" i="16"/>
  <c r="AU176" i="16"/>
  <c r="AU177" i="16"/>
  <c r="AU178" i="16"/>
  <c r="AU179" i="16"/>
  <c r="AU180" i="16"/>
  <c r="AU181" i="16"/>
  <c r="AU182" i="16"/>
  <c r="AU183" i="16"/>
  <c r="AU184" i="16"/>
  <c r="AU185" i="16"/>
  <c r="AU186" i="16"/>
  <c r="AU187" i="16"/>
  <c r="AU188" i="16"/>
  <c r="AU189" i="16"/>
  <c r="AU190" i="16"/>
  <c r="AU191" i="16"/>
  <c r="AU192" i="16"/>
  <c r="AU193" i="16"/>
  <c r="AU194" i="16"/>
  <c r="AU195" i="16"/>
  <c r="AU196" i="16"/>
  <c r="AU197" i="16"/>
  <c r="AU198" i="16"/>
  <c r="AU199" i="16"/>
  <c r="AU200" i="16"/>
  <c r="AU201" i="16"/>
  <c r="AU202" i="16"/>
  <c r="AU203" i="16"/>
  <c r="AU204" i="16"/>
  <c r="AU205" i="16"/>
  <c r="AU206" i="16"/>
  <c r="AU207" i="16"/>
  <c r="AU208" i="16"/>
  <c r="AU209" i="16"/>
  <c r="AU210" i="16"/>
  <c r="AU211" i="16"/>
  <c r="AU212" i="16"/>
  <c r="AU213" i="16"/>
  <c r="AU214" i="16"/>
  <c r="AU215" i="16"/>
  <c r="AU216" i="16"/>
  <c r="AU217" i="16"/>
  <c r="AU218" i="16"/>
  <c r="AU219" i="16"/>
  <c r="AU220" i="16"/>
  <c r="AU221" i="16"/>
  <c r="AU222" i="16"/>
  <c r="AU223" i="16"/>
  <c r="AU224" i="16"/>
  <c r="AU225" i="16"/>
  <c r="AU226" i="16"/>
  <c r="AU227" i="16"/>
  <c r="AU228" i="16"/>
  <c r="AU4" i="16"/>
  <c r="AT5" i="16"/>
  <c r="AT6" i="16"/>
  <c r="AT7" i="16"/>
  <c r="AT8" i="16"/>
  <c r="AT9" i="16"/>
  <c r="AT10" i="16"/>
  <c r="AT11" i="16"/>
  <c r="AT12" i="16"/>
  <c r="AT13" i="16"/>
  <c r="AT14" i="16"/>
  <c r="AT15" i="16"/>
  <c r="AT16" i="16"/>
  <c r="AT17" i="16"/>
  <c r="AT18" i="16"/>
  <c r="AT19" i="16"/>
  <c r="AT20" i="16"/>
  <c r="AT21" i="16"/>
  <c r="AT22" i="16"/>
  <c r="AT23" i="16"/>
  <c r="AT24" i="16"/>
  <c r="AT25" i="16"/>
  <c r="AT26" i="16"/>
  <c r="AT27" i="16"/>
  <c r="AT28" i="16"/>
  <c r="AT29" i="16"/>
  <c r="AT30" i="16"/>
  <c r="AT31" i="16"/>
  <c r="AT32" i="16"/>
  <c r="AT33" i="16"/>
  <c r="AT34" i="16"/>
  <c r="AT35" i="16"/>
  <c r="AT36" i="16"/>
  <c r="AT37" i="16"/>
  <c r="AT38" i="16"/>
  <c r="AT39" i="16"/>
  <c r="AT40" i="16"/>
  <c r="AT41" i="16"/>
  <c r="AT42" i="16"/>
  <c r="AT43" i="16"/>
  <c r="AT44" i="16"/>
  <c r="AT45" i="16"/>
  <c r="AT46" i="16"/>
  <c r="AT47" i="16"/>
  <c r="AT48" i="16"/>
  <c r="AT49" i="16"/>
  <c r="AT50" i="16"/>
  <c r="AT51" i="16"/>
  <c r="AT52" i="16"/>
  <c r="AT53" i="16"/>
  <c r="AT54" i="16"/>
  <c r="AT55" i="16"/>
  <c r="AT56" i="16"/>
  <c r="AT57" i="16"/>
  <c r="AT58" i="16"/>
  <c r="AT59" i="16"/>
  <c r="AT60" i="16"/>
  <c r="AT61" i="16"/>
  <c r="AT62" i="16"/>
  <c r="AT63" i="16"/>
  <c r="AT64" i="16"/>
  <c r="AT65" i="16"/>
  <c r="AT66" i="16"/>
  <c r="AT67" i="16"/>
  <c r="AT68" i="16"/>
  <c r="AT69" i="16"/>
  <c r="AT70" i="16"/>
  <c r="AT71" i="16"/>
  <c r="AT72" i="16"/>
  <c r="AT73" i="16"/>
  <c r="AT74" i="16"/>
  <c r="AT75" i="16"/>
  <c r="AT76" i="16"/>
  <c r="AT77" i="16"/>
  <c r="AT78" i="16"/>
  <c r="AT79" i="16"/>
  <c r="AT80" i="16"/>
  <c r="AT81" i="16"/>
  <c r="AT82" i="16"/>
  <c r="AT83" i="16"/>
  <c r="AT84" i="16"/>
  <c r="AT85" i="16"/>
  <c r="AT86" i="16"/>
  <c r="AT87" i="16"/>
  <c r="AT88" i="16"/>
  <c r="AT89" i="16"/>
  <c r="AT90" i="16"/>
  <c r="AT91" i="16"/>
  <c r="AT92" i="16"/>
  <c r="AT93" i="16"/>
  <c r="AT94" i="16"/>
  <c r="AT95" i="16"/>
  <c r="AT96" i="16"/>
  <c r="AT97" i="16"/>
  <c r="AT98" i="16"/>
  <c r="AT99" i="16"/>
  <c r="AT100" i="16"/>
  <c r="AT101" i="16"/>
  <c r="AT102" i="16"/>
  <c r="AT103" i="16"/>
  <c r="AT104" i="16"/>
  <c r="AT105" i="16"/>
  <c r="AT106" i="16"/>
  <c r="AT107" i="16"/>
  <c r="AT108" i="16"/>
  <c r="AT109" i="16"/>
  <c r="AT110" i="16"/>
  <c r="AT111" i="16"/>
  <c r="AT112" i="16"/>
  <c r="AT113" i="16"/>
  <c r="AT114" i="16"/>
  <c r="AT115" i="16"/>
  <c r="AT116" i="16"/>
  <c r="AT117" i="16"/>
  <c r="AT118" i="16"/>
  <c r="AT119" i="16"/>
  <c r="AT120" i="16"/>
  <c r="AT121" i="16"/>
  <c r="AT122" i="16"/>
  <c r="AT123" i="16"/>
  <c r="AT124" i="16"/>
  <c r="AT125" i="16"/>
  <c r="AT126" i="16"/>
  <c r="AT127" i="16"/>
  <c r="AT128" i="16"/>
  <c r="AT129" i="16"/>
  <c r="AT130" i="16"/>
  <c r="AT131" i="16"/>
  <c r="AT132" i="16"/>
  <c r="AT133" i="16"/>
  <c r="AT134" i="16"/>
  <c r="AT135" i="16"/>
  <c r="AT136" i="16"/>
  <c r="AT137" i="16"/>
  <c r="AT138" i="16"/>
  <c r="AT139" i="16"/>
  <c r="AT140" i="16"/>
  <c r="AT141" i="16"/>
  <c r="AT142" i="16"/>
  <c r="AT143" i="16"/>
  <c r="AT144" i="16"/>
  <c r="AT145" i="16"/>
  <c r="AT146" i="16"/>
  <c r="AT147" i="16"/>
  <c r="AT148" i="16"/>
  <c r="AT149" i="16"/>
  <c r="AT150" i="16"/>
  <c r="AT151" i="16"/>
  <c r="AT152" i="16"/>
  <c r="AT153" i="16"/>
  <c r="AT154" i="16"/>
  <c r="AT155" i="16"/>
  <c r="AT156" i="16"/>
  <c r="AT157" i="16"/>
  <c r="AT158" i="16"/>
  <c r="AT159" i="16"/>
  <c r="AT160" i="16"/>
  <c r="AT161" i="16"/>
  <c r="AT162" i="16"/>
  <c r="AT163" i="16"/>
  <c r="AT164" i="16"/>
  <c r="AT165" i="16"/>
  <c r="AT166" i="16"/>
  <c r="AT167" i="16"/>
  <c r="AT168" i="16"/>
  <c r="AT169" i="16"/>
  <c r="AT170" i="16"/>
  <c r="AT171" i="16"/>
  <c r="AT172" i="16"/>
  <c r="AT173" i="16"/>
  <c r="AT174" i="16"/>
  <c r="AT175" i="16"/>
  <c r="AT176" i="16"/>
  <c r="AT177" i="16"/>
  <c r="AT178" i="16"/>
  <c r="AT179" i="16"/>
  <c r="AT180" i="16"/>
  <c r="AT181" i="16"/>
  <c r="AT182" i="16"/>
  <c r="AT183" i="16"/>
  <c r="AT184" i="16"/>
  <c r="AT185" i="16"/>
  <c r="AT186" i="16"/>
  <c r="AT187" i="16"/>
  <c r="AT188" i="16"/>
  <c r="AT189" i="16"/>
  <c r="AT190" i="16"/>
  <c r="AT191" i="16"/>
  <c r="AT192" i="16"/>
  <c r="AT193" i="16"/>
  <c r="AT194" i="16"/>
  <c r="AT195" i="16"/>
  <c r="AT196" i="16"/>
  <c r="AT197" i="16"/>
  <c r="AT198" i="16"/>
  <c r="AT199" i="16"/>
  <c r="AT200" i="16"/>
  <c r="AT201" i="16"/>
  <c r="AT202" i="16"/>
  <c r="AT203" i="16"/>
  <c r="AT204" i="16"/>
  <c r="AT205" i="16"/>
  <c r="AT206" i="16"/>
  <c r="AT207" i="16"/>
  <c r="AT208" i="16"/>
  <c r="AT209" i="16"/>
  <c r="AT210" i="16"/>
  <c r="AT211" i="16"/>
  <c r="AT212" i="16"/>
  <c r="AT213" i="16"/>
  <c r="AT214" i="16"/>
  <c r="AT215" i="16"/>
  <c r="AT216" i="16"/>
  <c r="AT217" i="16"/>
  <c r="AT218" i="16"/>
  <c r="AT219" i="16"/>
  <c r="AT220" i="16"/>
  <c r="AT221" i="16"/>
  <c r="AT222" i="16"/>
  <c r="AT223" i="16"/>
  <c r="AT224" i="16"/>
  <c r="AT225" i="16"/>
  <c r="AT226" i="16"/>
  <c r="AT227" i="16"/>
  <c r="AT228" i="16"/>
  <c r="AT4" i="16"/>
  <c r="AS5" i="16"/>
  <c r="AS6" i="16"/>
  <c r="AS7" i="16"/>
  <c r="AS8" i="16"/>
  <c r="AS9" i="16"/>
  <c r="AS10" i="16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218" i="16"/>
  <c r="AS219" i="16"/>
  <c r="AS220" i="16"/>
  <c r="AS221" i="16"/>
  <c r="AS222" i="16"/>
  <c r="AS223" i="16"/>
  <c r="AS224" i="16"/>
  <c r="AS225" i="16"/>
  <c r="AS226" i="16"/>
  <c r="AS227" i="16"/>
  <c r="AS228" i="16"/>
  <c r="AS4" i="16"/>
  <c r="AR5" i="16"/>
  <c r="AR6" i="16"/>
  <c r="AR7" i="16"/>
  <c r="AR8" i="16"/>
  <c r="AR9" i="16"/>
  <c r="AR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AR220" i="16"/>
  <c r="AR221" i="16"/>
  <c r="AR222" i="16"/>
  <c r="AR223" i="16"/>
  <c r="AR224" i="16"/>
  <c r="AR225" i="16"/>
  <c r="AR226" i="16"/>
  <c r="AR227" i="16"/>
  <c r="AR228" i="16"/>
  <c r="AR4" i="16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223" i="16"/>
  <c r="AQ224" i="16"/>
  <c r="AQ225" i="16"/>
  <c r="AQ226" i="16"/>
  <c r="AQ227" i="16"/>
  <c r="AQ228" i="16"/>
  <c r="AQ4" i="16"/>
  <c r="AP3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223" i="16"/>
  <c r="AP224" i="16"/>
  <c r="AP225" i="16"/>
  <c r="AP226" i="16"/>
  <c r="AP227" i="16"/>
  <c r="AP228" i="16"/>
  <c r="AP4" i="16"/>
  <c r="AO5" i="15" l="1"/>
  <c r="AO6" i="15"/>
  <c r="AO7" i="15"/>
  <c r="AO8" i="15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O81" i="15"/>
  <c r="AO82" i="15"/>
  <c r="AO83" i="15"/>
  <c r="AO84" i="15"/>
  <c r="AO85" i="15"/>
  <c r="AO86" i="15"/>
  <c r="AO4" i="15"/>
  <c r="AN5" i="15"/>
  <c r="AN6" i="15"/>
  <c r="AN7" i="15"/>
  <c r="AN8" i="15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23" i="15"/>
  <c r="AN24" i="15"/>
  <c r="AN25" i="15"/>
  <c r="AN26" i="15"/>
  <c r="AN27" i="15"/>
  <c r="AN28" i="15"/>
  <c r="AN29" i="15"/>
  <c r="AN30" i="15"/>
  <c r="AN31" i="15"/>
  <c r="AN32" i="15"/>
  <c r="AN33" i="15"/>
  <c r="AN34" i="15"/>
  <c r="AN35" i="15"/>
  <c r="AN36" i="15"/>
  <c r="AN37" i="15"/>
  <c r="AN38" i="15"/>
  <c r="AN39" i="15"/>
  <c r="AN40" i="15"/>
  <c r="AN41" i="15"/>
  <c r="AN42" i="15"/>
  <c r="AN43" i="15"/>
  <c r="AN44" i="15"/>
  <c r="AN45" i="15"/>
  <c r="AN46" i="15"/>
  <c r="AN47" i="15"/>
  <c r="AN48" i="15"/>
  <c r="AN49" i="15"/>
  <c r="AN50" i="15"/>
  <c r="AN51" i="15"/>
  <c r="AN52" i="15"/>
  <c r="AN53" i="15"/>
  <c r="AN54" i="15"/>
  <c r="AN55" i="15"/>
  <c r="AN56" i="15"/>
  <c r="AN57" i="15"/>
  <c r="AN58" i="15"/>
  <c r="AN59" i="15"/>
  <c r="AN60" i="15"/>
  <c r="AN61" i="15"/>
  <c r="AN62" i="15"/>
  <c r="AN63" i="15"/>
  <c r="AN64" i="15"/>
  <c r="AN65" i="15"/>
  <c r="AN66" i="15"/>
  <c r="AN67" i="15"/>
  <c r="AN68" i="15"/>
  <c r="AN69" i="15"/>
  <c r="AN70" i="15"/>
  <c r="AN71" i="15"/>
  <c r="AN72" i="15"/>
  <c r="AN73" i="15"/>
  <c r="AN74" i="15"/>
  <c r="AN75" i="15"/>
  <c r="AN76" i="15"/>
  <c r="AN77" i="15"/>
  <c r="AN78" i="15"/>
  <c r="AN79" i="15"/>
  <c r="AN80" i="15"/>
  <c r="AN81" i="15"/>
  <c r="AN82" i="15"/>
  <c r="AN83" i="15"/>
  <c r="AN84" i="15"/>
  <c r="AN85" i="15"/>
  <c r="AN86" i="15"/>
  <c r="AN4" i="15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K4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5"/>
  <c r="AN5" i="19"/>
  <c r="AN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4" i="19"/>
  <c r="AM5" i="19"/>
  <c r="AM6" i="19"/>
  <c r="AM7" i="19"/>
  <c r="AM8" i="19"/>
  <c r="AM3" i="19" s="1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4" i="19"/>
  <c r="AL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4" i="19"/>
  <c r="AJ5" i="19"/>
  <c r="AJ6" i="19"/>
  <c r="AJ7" i="19"/>
  <c r="AJ3" i="19" s="1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3" i="19"/>
  <c r="AI4" i="19"/>
  <c r="AL3" i="19" l="1"/>
  <c r="AF3" i="34" l="1"/>
  <c r="AN3" i="19" l="1"/>
  <c r="AK3" i="19"/>
  <c r="G36" i="11"/>
  <c r="F36" i="11" l="1"/>
  <c r="H36" i="11" s="1"/>
  <c r="N27" i="11"/>
  <c r="D5" i="32" l="1"/>
  <c r="D6" i="32"/>
  <c r="D7" i="32"/>
  <c r="D8" i="32"/>
  <c r="D4" i="32"/>
  <c r="D10" i="32"/>
  <c r="D11" i="32"/>
  <c r="D12" i="32"/>
  <c r="D14" i="32"/>
  <c r="D15" i="32"/>
  <c r="D16" i="32"/>
  <c r="D17" i="32"/>
  <c r="D18" i="32"/>
  <c r="D19" i="32"/>
  <c r="D20" i="32"/>
  <c r="D21" i="32"/>
  <c r="D9" i="32"/>
  <c r="H1066" i="61" l="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26" i="61"/>
  <c r="H417" i="61"/>
  <c r="H411" i="61"/>
  <c r="H400" i="61"/>
  <c r="H394" i="61"/>
  <c r="H387" i="61"/>
  <c r="H372" i="61"/>
  <c r="H361" i="61"/>
  <c r="H339" i="61"/>
  <c r="H322" i="61"/>
  <c r="H310" i="61"/>
  <c r="H296" i="61"/>
  <c r="H290" i="61"/>
  <c r="H282" i="61"/>
  <c r="H255" i="61"/>
  <c r="H266" i="61" s="1"/>
  <c r="H236" i="6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82" i="61" l="1"/>
  <c r="H179" i="61"/>
  <c r="H684" i="61"/>
  <c r="H1067" i="61"/>
  <c r="H890" i="61"/>
  <c r="H590" i="61"/>
  <c r="H433" i="61"/>
  <c r="J585" i="61"/>
  <c r="J586" i="61"/>
  <c r="J587" i="61"/>
  <c r="J588" i="61"/>
  <c r="J584" i="61"/>
  <c r="J575" i="61"/>
  <c r="J576" i="61"/>
  <c r="J577" i="61"/>
  <c r="J578" i="61"/>
  <c r="J579" i="61"/>
  <c r="J580" i="61"/>
  <c r="J581" i="61"/>
  <c r="J574" i="61"/>
  <c r="J567" i="61"/>
  <c r="J568" i="61"/>
  <c r="J569" i="61"/>
  <c r="J570" i="61"/>
  <c r="J571" i="61"/>
  <c r="J566" i="61"/>
  <c r="J560" i="61"/>
  <c r="J561" i="61"/>
  <c r="J562" i="61"/>
  <c r="J563" i="61"/>
  <c r="J559" i="61"/>
  <c r="J553" i="61"/>
  <c r="J554" i="61"/>
  <c r="J555" i="61"/>
  <c r="J556" i="61"/>
  <c r="J552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33" i="61"/>
  <c r="J523" i="61"/>
  <c r="J524" i="61"/>
  <c r="J525" i="61"/>
  <c r="J526" i="61"/>
  <c r="J527" i="61"/>
  <c r="J528" i="61"/>
  <c r="J529" i="61"/>
  <c r="J530" i="61"/>
  <c r="J522" i="61"/>
  <c r="J515" i="61"/>
  <c r="J516" i="61"/>
  <c r="J517" i="61"/>
  <c r="J518" i="61"/>
  <c r="J519" i="61"/>
  <c r="J514" i="61"/>
  <c r="J508" i="61"/>
  <c r="J509" i="61"/>
  <c r="J510" i="61"/>
  <c r="J511" i="61"/>
  <c r="J507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92" i="61"/>
  <c r="J481" i="61"/>
  <c r="J482" i="61"/>
  <c r="J483" i="61"/>
  <c r="J484" i="61"/>
  <c r="J485" i="61"/>
  <c r="J486" i="61"/>
  <c r="J487" i="61"/>
  <c r="J488" i="61"/>
  <c r="J489" i="61"/>
  <c r="J480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4" i="61"/>
  <c r="J458" i="61"/>
  <c r="J459" i="61"/>
  <c r="J460" i="61"/>
  <c r="J461" i="61"/>
  <c r="J457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36" i="61"/>
  <c r="H1069" i="61" l="1"/>
  <c r="AG3" i="32" l="1"/>
  <c r="J226" i="61" l="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212" i="61"/>
  <c r="J183" i="61"/>
  <c r="J184" i="61"/>
  <c r="J185" i="61"/>
  <c r="J186" i="61"/>
  <c r="J187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2" i="61"/>
  <c r="AK3" i="32" l="1"/>
  <c r="AL3" i="32"/>
  <c r="J1063" i="61" l="1"/>
  <c r="J1064" i="61"/>
  <c r="J1065" i="61"/>
  <c r="J1062" i="61"/>
  <c r="J1056" i="61"/>
  <c r="J1057" i="61"/>
  <c r="J1058" i="61"/>
  <c r="J1059" i="61"/>
  <c r="J1055" i="61"/>
  <c r="J1043" i="61"/>
  <c r="J1044" i="61"/>
  <c r="J1045" i="61"/>
  <c r="J1046" i="61"/>
  <c r="J1047" i="61"/>
  <c r="J1048" i="61"/>
  <c r="J1049" i="61"/>
  <c r="J1050" i="61"/>
  <c r="J1051" i="61"/>
  <c r="J1052" i="61"/>
  <c r="J1042" i="61"/>
  <c r="J1032" i="61"/>
  <c r="J1033" i="61"/>
  <c r="J1034" i="61"/>
  <c r="J1035" i="61"/>
  <c r="J1036" i="61"/>
  <c r="J1037" i="61"/>
  <c r="J1038" i="61"/>
  <c r="J1039" i="61"/>
  <c r="J103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1011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90" i="61"/>
  <c r="J979" i="61"/>
  <c r="J980" i="61"/>
  <c r="J981" i="61"/>
  <c r="J982" i="61"/>
  <c r="J983" i="61"/>
  <c r="J984" i="61"/>
  <c r="J985" i="61"/>
  <c r="J986" i="61"/>
  <c r="J987" i="61"/>
  <c r="J978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61" i="61"/>
  <c r="J958" i="61"/>
  <c r="J951" i="61"/>
  <c r="J952" i="61"/>
  <c r="J953" i="61"/>
  <c r="J954" i="61"/>
  <c r="J955" i="61"/>
  <c r="J956" i="61"/>
  <c r="J957" i="61"/>
  <c r="J950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31" i="61"/>
  <c r="J921" i="61"/>
  <c r="J922" i="61"/>
  <c r="J923" i="61"/>
  <c r="J924" i="61"/>
  <c r="J925" i="61"/>
  <c r="J926" i="61"/>
  <c r="J927" i="61"/>
  <c r="J928" i="61"/>
  <c r="J920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93" i="61"/>
  <c r="J882" i="61"/>
  <c r="J883" i="61"/>
  <c r="J884" i="61"/>
  <c r="J885" i="61"/>
  <c r="J886" i="61"/>
  <c r="J887" i="61"/>
  <c r="J888" i="61"/>
  <c r="J881" i="61"/>
  <c r="J873" i="61"/>
  <c r="J874" i="61"/>
  <c r="J875" i="61"/>
  <c r="J876" i="61"/>
  <c r="J877" i="61"/>
  <c r="J878" i="61"/>
  <c r="J872" i="61"/>
  <c r="J865" i="61"/>
  <c r="J866" i="61"/>
  <c r="J867" i="61"/>
  <c r="J868" i="61"/>
  <c r="J869" i="61"/>
  <c r="J864" i="61"/>
  <c r="J858" i="61"/>
  <c r="J859" i="61"/>
  <c r="J860" i="61"/>
  <c r="J861" i="61"/>
  <c r="J857" i="61"/>
  <c r="J852" i="61"/>
  <c r="J853" i="61"/>
  <c r="J854" i="61"/>
  <c r="J851" i="61"/>
  <c r="J846" i="61"/>
  <c r="J847" i="61"/>
  <c r="J848" i="61"/>
  <c r="J845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23" i="61"/>
  <c r="J811" i="61"/>
  <c r="J812" i="61"/>
  <c r="J813" i="61"/>
  <c r="J814" i="61"/>
  <c r="J815" i="61"/>
  <c r="J816" i="61"/>
  <c r="J817" i="61"/>
  <c r="J818" i="61"/>
  <c r="J819" i="61"/>
  <c r="J820" i="61"/>
  <c r="J810" i="61"/>
  <c r="J799" i="61"/>
  <c r="J800" i="61"/>
  <c r="J801" i="61"/>
  <c r="J802" i="61"/>
  <c r="J803" i="61"/>
  <c r="J804" i="61"/>
  <c r="J805" i="61"/>
  <c r="J806" i="61"/>
  <c r="J807" i="61"/>
  <c r="J798" i="61"/>
  <c r="J791" i="61"/>
  <c r="J792" i="61"/>
  <c r="J793" i="61"/>
  <c r="J794" i="61"/>
  <c r="J795" i="61"/>
  <c r="J79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70" i="61"/>
  <c r="J765" i="61"/>
  <c r="J766" i="61"/>
  <c r="J767" i="61"/>
  <c r="J764" i="61"/>
  <c r="J754" i="61"/>
  <c r="J755" i="61"/>
  <c r="J756" i="61"/>
  <c r="J757" i="61"/>
  <c r="J758" i="61"/>
  <c r="J759" i="61"/>
  <c r="J760" i="61"/>
  <c r="J761" i="61"/>
  <c r="J753" i="61"/>
  <c r="J745" i="61"/>
  <c r="J746" i="61"/>
  <c r="J747" i="61"/>
  <c r="J748" i="61"/>
  <c r="J749" i="61"/>
  <c r="J750" i="61"/>
  <c r="J744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8" i="61"/>
  <c r="J722" i="61"/>
  <c r="J723" i="61"/>
  <c r="J724" i="61"/>
  <c r="J725" i="61"/>
  <c r="J721" i="61"/>
  <c r="J714" i="61"/>
  <c r="J715" i="61"/>
  <c r="J716" i="61"/>
  <c r="J717" i="61"/>
  <c r="J718" i="61"/>
  <c r="J713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687" i="61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742" i="61" l="1"/>
  <c r="J429" i="61"/>
  <c r="J430" i="61"/>
  <c r="J431" i="61"/>
  <c r="J428" i="61"/>
  <c r="J422" i="61"/>
  <c r="J423" i="61"/>
  <c r="J424" i="61"/>
  <c r="J425" i="61"/>
  <c r="J421" i="61"/>
  <c r="J414" i="61"/>
  <c r="J415" i="61"/>
  <c r="J416" i="61"/>
  <c r="J413" i="61"/>
  <c r="J403" i="61"/>
  <c r="J404" i="61"/>
  <c r="J405" i="61"/>
  <c r="J406" i="61"/>
  <c r="J407" i="61"/>
  <c r="J408" i="61"/>
  <c r="J409" i="61"/>
  <c r="J410" i="61"/>
  <c r="J402" i="61"/>
  <c r="J397" i="61"/>
  <c r="J398" i="61"/>
  <c r="J399" i="61"/>
  <c r="J396" i="61"/>
  <c r="J390" i="61"/>
  <c r="J391" i="61"/>
  <c r="J392" i="61"/>
  <c r="J393" i="61"/>
  <c r="J389" i="61"/>
  <c r="J377" i="61"/>
  <c r="J378" i="61"/>
  <c r="J379" i="61"/>
  <c r="J380" i="61"/>
  <c r="J381" i="61"/>
  <c r="J382" i="61"/>
  <c r="J383" i="61"/>
  <c r="J384" i="61"/>
  <c r="J385" i="61"/>
  <c r="J386" i="61"/>
  <c r="J376" i="61"/>
  <c r="J375" i="61"/>
  <c r="J374" i="61"/>
  <c r="J364" i="61"/>
  <c r="J365" i="61"/>
  <c r="J366" i="61"/>
  <c r="J367" i="61"/>
  <c r="J368" i="61"/>
  <c r="J369" i="61"/>
  <c r="J370" i="61"/>
  <c r="J371" i="61"/>
  <c r="J363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60" i="61"/>
  <c r="J342" i="61"/>
  <c r="J341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38" i="61"/>
  <c r="J324" i="61"/>
  <c r="J313" i="61"/>
  <c r="J314" i="61"/>
  <c r="J315" i="61"/>
  <c r="J316" i="61"/>
  <c r="J317" i="61"/>
  <c r="J318" i="61"/>
  <c r="J319" i="61"/>
  <c r="J320" i="61"/>
  <c r="J321" i="61"/>
  <c r="J312" i="61"/>
  <c r="J299" i="61"/>
  <c r="J300" i="61"/>
  <c r="J301" i="61"/>
  <c r="J302" i="61"/>
  <c r="J303" i="61"/>
  <c r="J304" i="61"/>
  <c r="J305" i="61"/>
  <c r="J306" i="61"/>
  <c r="J307" i="61"/>
  <c r="J308" i="61"/>
  <c r="J309" i="61"/>
  <c r="J298" i="61"/>
  <c r="J293" i="61"/>
  <c r="J294" i="61"/>
  <c r="J295" i="61"/>
  <c r="J292" i="61"/>
  <c r="J285" i="61"/>
  <c r="J286" i="61"/>
  <c r="J287" i="61"/>
  <c r="J288" i="61"/>
  <c r="J289" i="61"/>
  <c r="J284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81" i="61"/>
  <c r="J268" i="61"/>
  <c r="J258" i="61"/>
  <c r="J259" i="61"/>
  <c r="J260" i="61"/>
  <c r="J261" i="61"/>
  <c r="J262" i="61"/>
  <c r="J263" i="61"/>
  <c r="J264" i="61"/>
  <c r="J265" i="61"/>
  <c r="J257" i="61"/>
  <c r="J239" i="61"/>
  <c r="J240" i="61"/>
  <c r="J241" i="61"/>
  <c r="J242" i="61"/>
  <c r="J243" i="61"/>
  <c r="J244" i="61"/>
  <c r="J245" i="61"/>
  <c r="J246" i="61"/>
  <c r="J247" i="61"/>
  <c r="J248" i="61"/>
  <c r="J249" i="61"/>
  <c r="J250" i="61"/>
  <c r="J251" i="61"/>
  <c r="J252" i="61"/>
  <c r="J253" i="61"/>
  <c r="J254" i="61"/>
  <c r="J238" i="61"/>
  <c r="J225" i="61"/>
  <c r="J172" i="61"/>
  <c r="J173" i="61"/>
  <c r="J174" i="61"/>
  <c r="J175" i="61"/>
  <c r="J176" i="61"/>
  <c r="J177" i="61"/>
  <c r="J171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56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37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J121" i="61"/>
  <c r="J109" i="61"/>
  <c r="J110" i="61"/>
  <c r="J111" i="61"/>
  <c r="J112" i="61"/>
  <c r="J113" i="61"/>
  <c r="J114" i="61"/>
  <c r="J115" i="61"/>
  <c r="J116" i="61"/>
  <c r="J117" i="61"/>
  <c r="J118" i="61"/>
  <c r="J108" i="61"/>
  <c r="J107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85" i="61"/>
  <c r="J77" i="61"/>
  <c r="J78" i="61"/>
  <c r="J79" i="61"/>
  <c r="J80" i="61"/>
  <c r="J76" i="61"/>
  <c r="J69" i="61"/>
  <c r="J70" i="61"/>
  <c r="J71" i="61"/>
  <c r="J72" i="61"/>
  <c r="J73" i="61"/>
  <c r="J68" i="61"/>
  <c r="J61" i="61"/>
  <c r="J62" i="61"/>
  <c r="J63" i="61"/>
  <c r="J64" i="61"/>
  <c r="J65" i="61"/>
  <c r="J60" i="61"/>
  <c r="J55" i="61"/>
  <c r="J56" i="61"/>
  <c r="J57" i="61"/>
  <c r="J54" i="61"/>
  <c r="J50" i="61"/>
  <c r="J51" i="61"/>
  <c r="J49" i="61"/>
  <c r="J37" i="61"/>
  <c r="J38" i="61"/>
  <c r="J39" i="61"/>
  <c r="J40" i="61"/>
  <c r="J41" i="61"/>
  <c r="J42" i="61"/>
  <c r="J43" i="61"/>
  <c r="J44" i="61"/>
  <c r="J45" i="61"/>
  <c r="J46" i="61"/>
  <c r="J36" i="61"/>
  <c r="J23" i="61"/>
  <c r="J24" i="61"/>
  <c r="J25" i="61"/>
  <c r="J26" i="61"/>
  <c r="J27" i="61"/>
  <c r="J28" i="61"/>
  <c r="J29" i="61"/>
  <c r="J30" i="61"/>
  <c r="J31" i="61"/>
  <c r="J32" i="61"/>
  <c r="J33" i="61"/>
  <c r="J22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6" i="61"/>
  <c r="K741" i="61" l="1"/>
  <c r="L741" i="61"/>
  <c r="M741" i="61"/>
  <c r="AN3" i="30"/>
  <c r="AM3" i="30"/>
  <c r="M745" i="61"/>
  <c r="M746" i="61"/>
  <c r="M748" i="61"/>
  <c r="M749" i="61"/>
  <c r="M750" i="61"/>
  <c r="L745" i="61"/>
  <c r="L746" i="61"/>
  <c r="L747" i="61"/>
  <c r="L750" i="61"/>
  <c r="M682" i="61"/>
  <c r="L682" i="61"/>
  <c r="M375" i="61"/>
  <c r="M376" i="61"/>
  <c r="M377" i="61"/>
  <c r="M378" i="61"/>
  <c r="M379" i="61"/>
  <c r="M380" i="61"/>
  <c r="M381" i="61"/>
  <c r="M382" i="61"/>
  <c r="M383" i="61"/>
  <c r="M384" i="61"/>
  <c r="M385" i="61"/>
  <c r="M386" i="61"/>
  <c r="L375" i="61"/>
  <c r="L376" i="61"/>
  <c r="L377" i="61"/>
  <c r="L378" i="61"/>
  <c r="L379" i="61"/>
  <c r="L380" i="61"/>
  <c r="L382" i="61"/>
  <c r="L383" i="61"/>
  <c r="L384" i="61"/>
  <c r="L385" i="61"/>
  <c r="K375" i="61"/>
  <c r="K378" i="61"/>
  <c r="K382" i="61"/>
  <c r="K386" i="61"/>
  <c r="R377" i="61" l="1"/>
  <c r="Q377" i="61"/>
  <c r="Q385" i="61"/>
  <c r="R385" i="61"/>
  <c r="R380" i="61"/>
  <c r="Q380" i="61"/>
  <c r="R376" i="61"/>
  <c r="Q376" i="61"/>
  <c r="R750" i="61"/>
  <c r="Q750" i="61"/>
  <c r="R741" i="61"/>
  <c r="Q741" i="61"/>
  <c r="R382" i="61"/>
  <c r="Q382" i="61"/>
  <c r="R384" i="61"/>
  <c r="Q384" i="61"/>
  <c r="R379" i="61"/>
  <c r="Q379" i="61"/>
  <c r="R375" i="61"/>
  <c r="Q375" i="61"/>
  <c r="R747" i="61"/>
  <c r="R745" i="61"/>
  <c r="Q745" i="61"/>
  <c r="R383" i="61"/>
  <c r="Q383" i="61"/>
  <c r="R378" i="61"/>
  <c r="Q378" i="61"/>
  <c r="R682" i="61"/>
  <c r="Q682" i="61"/>
  <c r="R746" i="61"/>
  <c r="Q746" i="61"/>
  <c r="AK3" i="30"/>
  <c r="AJ3" i="30"/>
  <c r="K747" i="61"/>
  <c r="K682" i="61"/>
  <c r="K380" i="61"/>
  <c r="K377" i="61"/>
  <c r="K383" i="61"/>
  <c r="K379" i="61"/>
  <c r="L386" i="61"/>
  <c r="K384" i="61"/>
  <c r="K376" i="61"/>
  <c r="L381" i="61"/>
  <c r="K385" i="61"/>
  <c r="K381" i="61"/>
  <c r="K749" i="61"/>
  <c r="K745" i="61"/>
  <c r="K750" i="61"/>
  <c r="K746" i="61"/>
  <c r="L748" i="61"/>
  <c r="M747" i="61"/>
  <c r="Q747" i="61" s="1"/>
  <c r="L749" i="61"/>
  <c r="K748" i="61"/>
  <c r="AJ3" i="32"/>
  <c r="AH3" i="32"/>
  <c r="R748" i="61" l="1"/>
  <c r="Q748" i="61"/>
  <c r="R381" i="61"/>
  <c r="Q381" i="61"/>
  <c r="R749" i="61"/>
  <c r="Q749" i="61"/>
  <c r="R386" i="61"/>
  <c r="Q386" i="61"/>
  <c r="P622" i="61"/>
  <c r="F12" i="10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O433" i="61"/>
  <c r="P432" i="61"/>
  <c r="P426" i="61"/>
  <c r="P417" i="61"/>
  <c r="P411" i="61"/>
  <c r="P400" i="61"/>
  <c r="P394" i="61"/>
  <c r="P387" i="61"/>
  <c r="P372" i="61"/>
  <c r="P361" i="61"/>
  <c r="P339" i="61"/>
  <c r="P322" i="61"/>
  <c r="P310" i="61"/>
  <c r="P296" i="61"/>
  <c r="P290" i="61"/>
  <c r="P282" i="61"/>
  <c r="P266" i="61"/>
  <c r="P255" i="61"/>
  <c r="P223" i="61"/>
  <c r="P210" i="61"/>
  <c r="O179" i="61"/>
  <c r="N179" i="61"/>
  <c r="P178" i="61"/>
  <c r="P169" i="61"/>
  <c r="P154" i="61"/>
  <c r="P135" i="61"/>
  <c r="P119" i="61"/>
  <c r="P105" i="61"/>
  <c r="O82" i="61"/>
  <c r="N82" i="61"/>
  <c r="P81" i="61"/>
  <c r="P74" i="61"/>
  <c r="P66" i="61"/>
  <c r="P58" i="61"/>
  <c r="P52" i="61"/>
  <c r="P47" i="61"/>
  <c r="P34" i="61"/>
  <c r="P20" i="61"/>
  <c r="K114" i="61"/>
  <c r="O1069" i="61" l="1"/>
  <c r="N1069" i="61"/>
  <c r="J52" i="61"/>
  <c r="P433" i="61"/>
  <c r="P1067" i="61"/>
  <c r="P684" i="61"/>
  <c r="P890" i="61"/>
  <c r="P590" i="61"/>
  <c r="P179" i="61"/>
  <c r="P82" i="61"/>
  <c r="J959" i="61"/>
  <c r="J282" i="61"/>
  <c r="J668" i="61"/>
  <c r="J1066" i="61"/>
  <c r="J322" i="61"/>
  <c r="J66" i="61"/>
  <c r="J394" i="61"/>
  <c r="J296" i="61"/>
  <c r="J74" i="61"/>
  <c r="J81" i="61"/>
  <c r="J310" i="61"/>
  <c r="J411" i="61"/>
  <c r="J768" i="61"/>
  <c r="J105" i="61"/>
  <c r="J432" i="61"/>
  <c r="J47" i="61"/>
  <c r="J210" i="61"/>
  <c r="J339" i="61"/>
  <c r="J647" i="61"/>
  <c r="J762" i="61"/>
  <c r="J862" i="61"/>
  <c r="J849" i="61"/>
  <c r="J889" i="61"/>
  <c r="J135" i="61"/>
  <c r="J223" i="61"/>
  <c r="J622" i="61"/>
  <c r="J639" i="61"/>
  <c r="J683" i="61"/>
  <c r="J34" i="61"/>
  <c r="J58" i="61"/>
  <c r="J154" i="61"/>
  <c r="J236" i="61"/>
  <c r="J290" i="61"/>
  <c r="J361" i="61"/>
  <c r="J426" i="61"/>
  <c r="J676" i="61"/>
  <c r="J788" i="61"/>
  <c r="J1040" i="61"/>
  <c r="J1053" i="61"/>
  <c r="J1060" i="61"/>
  <c r="J255" i="61"/>
  <c r="J266" i="61" s="1"/>
  <c r="J387" i="61"/>
  <c r="J400" i="61"/>
  <c r="J610" i="61"/>
  <c r="J711" i="61"/>
  <c r="J719" i="61"/>
  <c r="J751" i="61"/>
  <c r="J821" i="61"/>
  <c r="J929" i="61"/>
  <c r="J20" i="61"/>
  <c r="J119" i="61"/>
  <c r="J169" i="61"/>
  <c r="J178" i="61"/>
  <c r="J372" i="61"/>
  <c r="J417" i="61"/>
  <c r="J659" i="61"/>
  <c r="J726" i="61"/>
  <c r="J808" i="61"/>
  <c r="J843" i="61"/>
  <c r="J870" i="61"/>
  <c r="J879" i="61"/>
  <c r="J976" i="61"/>
  <c r="J988" i="61"/>
  <c r="J1029" i="61"/>
  <c r="J654" i="61"/>
  <c r="J796" i="61"/>
  <c r="J855" i="61"/>
  <c r="J948" i="61"/>
  <c r="J1009" i="61"/>
  <c r="J918" i="61"/>
  <c r="P1069" i="61" l="1"/>
  <c r="J433" i="61"/>
  <c r="J434" i="61" s="1"/>
  <c r="J82" i="61"/>
  <c r="J179" i="61"/>
  <c r="J180" i="61" s="1"/>
  <c r="J684" i="61"/>
  <c r="J685" i="61" s="1"/>
  <c r="J890" i="61"/>
  <c r="J891" i="61" s="1"/>
  <c r="J1067" i="61"/>
  <c r="J1068" i="61" s="1"/>
  <c r="J83" i="61" l="1"/>
  <c r="F10" i="10"/>
  <c r="F7" i="10"/>
  <c r="F9" i="10"/>
  <c r="K910" i="61" l="1"/>
  <c r="K687" i="61"/>
  <c r="K691" i="61"/>
  <c r="K695" i="61"/>
  <c r="K699" i="61"/>
  <c r="K703" i="61"/>
  <c r="K707" i="61"/>
  <c r="K713" i="61"/>
  <c r="K715" i="61"/>
  <c r="K724" i="61"/>
  <c r="K736" i="61"/>
  <c r="K744" i="61"/>
  <c r="K764" i="61"/>
  <c r="K770" i="61"/>
  <c r="K772" i="61"/>
  <c r="K776" i="61"/>
  <c r="K780" i="61"/>
  <c r="K784" i="61"/>
  <c r="K794" i="61"/>
  <c r="K798" i="61"/>
  <c r="K800" i="61"/>
  <c r="K804" i="61"/>
  <c r="K824" i="61"/>
  <c r="K828" i="61"/>
  <c r="K832" i="61"/>
  <c r="K836" i="61"/>
  <c r="K840" i="61"/>
  <c r="K846" i="61"/>
  <c r="K852" i="61"/>
  <c r="K868" i="61"/>
  <c r="K872" i="61"/>
  <c r="K884" i="61"/>
  <c r="K888" i="61"/>
  <c r="AI3" i="32"/>
  <c r="K914" i="61" l="1"/>
  <c r="K1038" i="61"/>
  <c r="K924" i="61"/>
  <c r="K992" i="61"/>
  <c r="K984" i="61"/>
  <c r="K875" i="61"/>
  <c r="K815" i="61"/>
  <c r="K757" i="61"/>
  <c r="K881" i="61"/>
  <c r="K869" i="61"/>
  <c r="K859" i="61"/>
  <c r="K847" i="61"/>
  <c r="K837" i="61"/>
  <c r="K829" i="61"/>
  <c r="K819" i="61"/>
  <c r="K811" i="61"/>
  <c r="K801" i="61"/>
  <c r="K791" i="61"/>
  <c r="K781" i="61"/>
  <c r="K773" i="61"/>
  <c r="K761" i="61"/>
  <c r="K753" i="61"/>
  <c r="K740" i="61"/>
  <c r="K732" i="61"/>
  <c r="K722" i="61"/>
  <c r="K710" i="61"/>
  <c r="K702" i="61"/>
  <c r="K694" i="61"/>
  <c r="K860" i="61"/>
  <c r="K848" i="61"/>
  <c r="K838" i="61"/>
  <c r="K830" i="61"/>
  <c r="K820" i="61"/>
  <c r="K812" i="61"/>
  <c r="K792" i="61"/>
  <c r="K786" i="61"/>
  <c r="K782" i="61"/>
  <c r="K778" i="61"/>
  <c r="K774" i="61"/>
  <c r="K758" i="61"/>
  <c r="K754" i="61"/>
  <c r="K737" i="61"/>
  <c r="K729" i="61"/>
  <c r="L881" i="61"/>
  <c r="K878" i="61"/>
  <c r="K874" i="61"/>
  <c r="K864" i="61"/>
  <c r="K858" i="61"/>
  <c r="K818" i="61"/>
  <c r="K814" i="61"/>
  <c r="K810" i="61"/>
  <c r="K790" i="61"/>
  <c r="K766" i="61"/>
  <c r="K760" i="61"/>
  <c r="K756" i="61"/>
  <c r="K739" i="61"/>
  <c r="K735" i="61"/>
  <c r="K731" i="61"/>
  <c r="K725" i="61"/>
  <c r="K721" i="61"/>
  <c r="K709" i="61"/>
  <c r="K705" i="61"/>
  <c r="K701" i="61"/>
  <c r="K697" i="61"/>
  <c r="K693" i="61"/>
  <c r="K689" i="61"/>
  <c r="L699" i="61"/>
  <c r="L697" i="61"/>
  <c r="L886" i="61"/>
  <c r="L873" i="61"/>
  <c r="L869" i="61"/>
  <c r="L866" i="61"/>
  <c r="L851" i="61"/>
  <c r="L847" i="61"/>
  <c r="L842" i="61"/>
  <c r="L831" i="61"/>
  <c r="L829" i="61"/>
  <c r="L826" i="61"/>
  <c r="L813" i="61"/>
  <c r="L811" i="61"/>
  <c r="L806" i="61"/>
  <c r="L793" i="61"/>
  <c r="L791" i="61"/>
  <c r="L786" i="61"/>
  <c r="L775" i="61"/>
  <c r="L773" i="61"/>
  <c r="L770" i="61"/>
  <c r="L755" i="61"/>
  <c r="L753" i="61"/>
  <c r="L734" i="61"/>
  <c r="L732" i="61"/>
  <c r="L729" i="61"/>
  <c r="K853" i="61"/>
  <c r="K833" i="61"/>
  <c r="K795" i="61"/>
  <c r="K777" i="61"/>
  <c r="K716" i="61"/>
  <c r="K698" i="61"/>
  <c r="L1043" i="61"/>
  <c r="L1042" i="61"/>
  <c r="R1042" i="61" s="1"/>
  <c r="L1039" i="61"/>
  <c r="L1038" i="61"/>
  <c r="M1037" i="61"/>
  <c r="M1036" i="61"/>
  <c r="M1035" i="61"/>
  <c r="M1034" i="61"/>
  <c r="M1033" i="61"/>
  <c r="M1032" i="61"/>
  <c r="M1031" i="61"/>
  <c r="M1028" i="61"/>
  <c r="M1027" i="61"/>
  <c r="M1026" i="61"/>
  <c r="M1025" i="61"/>
  <c r="M1024" i="61"/>
  <c r="M1023" i="61"/>
  <c r="M1022" i="61"/>
  <c r="M1021" i="61"/>
  <c r="M1020" i="61"/>
  <c r="M1019" i="61"/>
  <c r="M1018" i="61"/>
  <c r="M1017" i="61"/>
  <c r="M1016" i="61"/>
  <c r="M1015" i="61"/>
  <c r="M1014" i="61"/>
  <c r="M1013" i="61"/>
  <c r="M1012" i="61"/>
  <c r="M1011" i="61"/>
  <c r="M1065" i="61"/>
  <c r="M1064" i="61"/>
  <c r="M1063" i="61"/>
  <c r="M1062" i="61"/>
  <c r="M1008" i="61"/>
  <c r="M1007" i="61"/>
  <c r="M1006" i="61"/>
  <c r="M1005" i="61"/>
  <c r="M1004" i="61"/>
  <c r="M1003" i="61"/>
  <c r="M1002" i="61"/>
  <c r="M1001" i="61"/>
  <c r="M1000" i="61"/>
  <c r="M999" i="61"/>
  <c r="M998" i="61"/>
  <c r="M997" i="61"/>
  <c r="M996" i="61"/>
  <c r="M995" i="61"/>
  <c r="M994" i="61"/>
  <c r="M993" i="61"/>
  <c r="M992" i="61"/>
  <c r="K887" i="61"/>
  <c r="K883" i="61"/>
  <c r="K877" i="61"/>
  <c r="K873" i="61"/>
  <c r="K867" i="61"/>
  <c r="K861" i="61"/>
  <c r="K857" i="61"/>
  <c r="K851" i="61"/>
  <c r="K845" i="61"/>
  <c r="K839" i="61"/>
  <c r="K835" i="61"/>
  <c r="K831" i="61"/>
  <c r="K827" i="61"/>
  <c r="K823" i="61"/>
  <c r="K817" i="61"/>
  <c r="K813" i="61"/>
  <c r="K807" i="61"/>
  <c r="K803" i="61"/>
  <c r="K799" i="61"/>
  <c r="K793" i="61"/>
  <c r="K787" i="61"/>
  <c r="K783" i="61"/>
  <c r="K779" i="61"/>
  <c r="K775" i="61"/>
  <c r="K771" i="61"/>
  <c r="K765" i="61"/>
  <c r="K759" i="61"/>
  <c r="K755" i="61"/>
  <c r="K738" i="61"/>
  <c r="K734" i="61"/>
  <c r="K730" i="61"/>
  <c r="K718" i="61"/>
  <c r="K714" i="61"/>
  <c r="K708" i="61"/>
  <c r="K704" i="61"/>
  <c r="K700" i="61"/>
  <c r="K696" i="61"/>
  <c r="K692" i="61"/>
  <c r="K688" i="61"/>
  <c r="M713" i="61"/>
  <c r="M709" i="61"/>
  <c r="L706" i="61"/>
  <c r="L704" i="61"/>
  <c r="M702" i="61"/>
  <c r="M700" i="61"/>
  <c r="M874" i="61"/>
  <c r="M852" i="61"/>
  <c r="M832" i="61"/>
  <c r="M814" i="61"/>
  <c r="M794" i="61"/>
  <c r="M776" i="61"/>
  <c r="M756" i="61"/>
  <c r="M735" i="61"/>
  <c r="L893" i="61"/>
  <c r="L915" i="61"/>
  <c r="L914" i="61"/>
  <c r="M913" i="61"/>
  <c r="M912" i="61"/>
  <c r="M911" i="61"/>
  <c r="M910" i="61"/>
  <c r="M909" i="61"/>
  <c r="M908" i="61"/>
  <c r="M907" i="61"/>
  <c r="M906" i="61"/>
  <c r="M905" i="61"/>
  <c r="M904" i="61"/>
  <c r="M903" i="61"/>
  <c r="M902" i="61"/>
  <c r="M901" i="61"/>
  <c r="M900" i="61"/>
  <c r="M899" i="61"/>
  <c r="M898" i="61"/>
  <c r="M897" i="61"/>
  <c r="M896" i="61"/>
  <c r="K886" i="61"/>
  <c r="K882" i="61"/>
  <c r="K876" i="61"/>
  <c r="K866" i="61"/>
  <c r="K854" i="61"/>
  <c r="K842" i="61"/>
  <c r="K834" i="61"/>
  <c r="K826" i="61"/>
  <c r="K816" i="61"/>
  <c r="K806" i="61"/>
  <c r="K802" i="61"/>
  <c r="K733" i="61"/>
  <c r="K723" i="61"/>
  <c r="K717" i="61"/>
  <c r="L717" i="61"/>
  <c r="L715" i="61"/>
  <c r="L883" i="61"/>
  <c r="L876" i="61"/>
  <c r="L861" i="61"/>
  <c r="L859" i="61"/>
  <c r="L854" i="61"/>
  <c r="L839" i="61"/>
  <c r="L837" i="61"/>
  <c r="L834" i="61"/>
  <c r="L823" i="61"/>
  <c r="L819" i="61"/>
  <c r="L816" i="61"/>
  <c r="L803" i="61"/>
  <c r="L801" i="61"/>
  <c r="L798" i="61"/>
  <c r="L783" i="61"/>
  <c r="L781" i="61"/>
  <c r="L778" i="61"/>
  <c r="L765" i="61"/>
  <c r="L761" i="61"/>
  <c r="L758" i="61"/>
  <c r="L740" i="61"/>
  <c r="L737" i="61"/>
  <c r="K885" i="61"/>
  <c r="K865" i="61"/>
  <c r="K841" i="61"/>
  <c r="K825" i="61"/>
  <c r="K805" i="61"/>
  <c r="K785" i="61"/>
  <c r="K767" i="61"/>
  <c r="K728" i="61"/>
  <c r="K706" i="61"/>
  <c r="K690" i="61"/>
  <c r="M957" i="61"/>
  <c r="M956" i="61"/>
  <c r="M955" i="61"/>
  <c r="M954" i="61"/>
  <c r="L724" i="61"/>
  <c r="M722" i="61"/>
  <c r="M718" i="61"/>
  <c r="M695" i="61"/>
  <c r="M693" i="61"/>
  <c r="L690" i="61"/>
  <c r="L688" i="61"/>
  <c r="M884" i="61"/>
  <c r="M864" i="61"/>
  <c r="M840" i="61"/>
  <c r="M824" i="61"/>
  <c r="M804" i="61"/>
  <c r="M784" i="61"/>
  <c r="M766" i="61"/>
  <c r="M725" i="61"/>
  <c r="K966" i="61"/>
  <c r="K962" i="61"/>
  <c r="L961" i="61"/>
  <c r="L958" i="61"/>
  <c r="L718" i="61"/>
  <c r="M714" i="61"/>
  <c r="L709" i="61"/>
  <c r="M705" i="61"/>
  <c r="L702" i="61"/>
  <c r="M698" i="61"/>
  <c r="L695" i="61"/>
  <c r="L693" i="61"/>
  <c r="M689" i="61"/>
  <c r="M887" i="61"/>
  <c r="M885" i="61"/>
  <c r="M882" i="61"/>
  <c r="M877" i="61"/>
  <c r="L874" i="61"/>
  <c r="M865" i="61"/>
  <c r="M860" i="61"/>
  <c r="M857" i="61"/>
  <c r="M853" i="61"/>
  <c r="M848" i="61"/>
  <c r="M841" i="61"/>
  <c r="M833" i="61"/>
  <c r="M830" i="61"/>
  <c r="M827" i="61"/>
  <c r="L824" i="61"/>
  <c r="M820" i="61"/>
  <c r="M817" i="61"/>
  <c r="M815" i="61"/>
  <c r="M812" i="61"/>
  <c r="M807" i="61"/>
  <c r="M805" i="61"/>
  <c r="M802" i="61"/>
  <c r="M799" i="61"/>
  <c r="L794" i="61"/>
  <c r="M787" i="61"/>
  <c r="L784" i="61"/>
  <c r="M782" i="61"/>
  <c r="M779" i="61"/>
  <c r="M777" i="61"/>
  <c r="M774" i="61"/>
  <c r="M771" i="61"/>
  <c r="M767" i="61"/>
  <c r="M764" i="61"/>
  <c r="M759" i="61"/>
  <c r="L756" i="61"/>
  <c r="M744" i="61"/>
  <c r="M738" i="61"/>
  <c r="M736" i="61"/>
  <c r="M733" i="61"/>
  <c r="M728" i="61"/>
  <c r="L725" i="61"/>
  <c r="L1036" i="61"/>
  <c r="L1035" i="61"/>
  <c r="L1033" i="61"/>
  <c r="L1031" i="61"/>
  <c r="L1028" i="61"/>
  <c r="L1026" i="61"/>
  <c r="L1024" i="61"/>
  <c r="L1022" i="61"/>
  <c r="L1020" i="61"/>
  <c r="L1019" i="61"/>
  <c r="L1017" i="61"/>
  <c r="L1016" i="61"/>
  <c r="L1014" i="61"/>
  <c r="L1011" i="61"/>
  <c r="L1064" i="61"/>
  <c r="L1062" i="61"/>
  <c r="L1008" i="61"/>
  <c r="L1006" i="61"/>
  <c r="L1004" i="61"/>
  <c r="L1002" i="61"/>
  <c r="L1000" i="61"/>
  <c r="L999" i="61"/>
  <c r="L997" i="61"/>
  <c r="L995" i="61"/>
  <c r="L993" i="61"/>
  <c r="M991" i="61"/>
  <c r="M987" i="61"/>
  <c r="M985" i="61"/>
  <c r="M983" i="61"/>
  <c r="L957" i="61"/>
  <c r="L955" i="61"/>
  <c r="L954" i="61"/>
  <c r="M953" i="61"/>
  <c r="M952" i="61"/>
  <c r="M951" i="61"/>
  <c r="M950" i="61"/>
  <c r="M947" i="61"/>
  <c r="M945" i="61"/>
  <c r="M944" i="61"/>
  <c r="M943" i="61"/>
  <c r="M942" i="61"/>
  <c r="M941" i="61"/>
  <c r="M940" i="61"/>
  <c r="M939" i="61"/>
  <c r="M938" i="61"/>
  <c r="M937" i="61"/>
  <c r="M936" i="61"/>
  <c r="M935" i="61"/>
  <c r="M934" i="61"/>
  <c r="M933" i="61"/>
  <c r="M932" i="61"/>
  <c r="M931" i="61"/>
  <c r="M928" i="61"/>
  <c r="M927" i="61"/>
  <c r="M926" i="61"/>
  <c r="M925" i="61"/>
  <c r="M924" i="61"/>
  <c r="M922" i="61"/>
  <c r="L913" i="61"/>
  <c r="L912" i="61"/>
  <c r="L911" i="61"/>
  <c r="L910" i="61"/>
  <c r="L909" i="61"/>
  <c r="L908" i="61"/>
  <c r="L907" i="61"/>
  <c r="L906" i="61"/>
  <c r="L905" i="61"/>
  <c r="L904" i="61"/>
  <c r="L903" i="61"/>
  <c r="L902" i="61"/>
  <c r="L901" i="61"/>
  <c r="L900" i="61"/>
  <c r="L899" i="61"/>
  <c r="L898" i="61"/>
  <c r="L897" i="61"/>
  <c r="L896" i="61"/>
  <c r="M895" i="61"/>
  <c r="M894" i="61"/>
  <c r="M723" i="61"/>
  <c r="M721" i="61"/>
  <c r="L716" i="61"/>
  <c r="L714" i="61"/>
  <c r="M710" i="61"/>
  <c r="M708" i="61"/>
  <c r="L707" i="61"/>
  <c r="L705" i="61"/>
  <c r="M703" i="61"/>
  <c r="M701" i="61"/>
  <c r="L698" i="61"/>
  <c r="L696" i="61"/>
  <c r="M694" i="61"/>
  <c r="M692" i="61"/>
  <c r="L691" i="61"/>
  <c r="L689" i="61"/>
  <c r="M687" i="61"/>
  <c r="M888" i="61"/>
  <c r="L887" i="61"/>
  <c r="L885" i="61"/>
  <c r="L882" i="61"/>
  <c r="M878" i="61"/>
  <c r="L877" i="61"/>
  <c r="L875" i="61"/>
  <c r="L872" i="61"/>
  <c r="M868" i="61"/>
  <c r="L867" i="61"/>
  <c r="L865" i="61"/>
  <c r="L860" i="61"/>
  <c r="M858" i="61"/>
  <c r="L857" i="61"/>
  <c r="L853" i="61"/>
  <c r="L848" i="61"/>
  <c r="M846" i="61"/>
  <c r="L845" i="61"/>
  <c r="L841" i="61"/>
  <c r="L838" i="61"/>
  <c r="M836" i="61"/>
  <c r="L835" i="61"/>
  <c r="L833" i="61"/>
  <c r="L830" i="61"/>
  <c r="M828" i="61"/>
  <c r="L827" i="61"/>
  <c r="L825" i="61"/>
  <c r="L820" i="61"/>
  <c r="M818" i="61"/>
  <c r="L817" i="61"/>
  <c r="L815" i="61"/>
  <c r="L812" i="61"/>
  <c r="M810" i="61"/>
  <c r="L807" i="61"/>
  <c r="L805" i="61"/>
  <c r="L802" i="61"/>
  <c r="M800" i="61"/>
  <c r="L799" i="61"/>
  <c r="L795" i="61"/>
  <c r="L792" i="61"/>
  <c r="M790" i="61"/>
  <c r="L787" i="61"/>
  <c r="L785" i="61"/>
  <c r="L782" i="61"/>
  <c r="M780" i="61"/>
  <c r="L779" i="61"/>
  <c r="L777" i="61"/>
  <c r="L774" i="61"/>
  <c r="M772" i="61"/>
  <c r="L771" i="61"/>
  <c r="L767" i="61"/>
  <c r="L764" i="61"/>
  <c r="M760" i="61"/>
  <c r="L759" i="61"/>
  <c r="L757" i="61"/>
  <c r="L754" i="61"/>
  <c r="L744" i="61"/>
  <c r="M739" i="61"/>
  <c r="L738" i="61"/>
  <c r="L736" i="61"/>
  <c r="L733" i="61"/>
  <c r="M731" i="61"/>
  <c r="L730" i="61"/>
  <c r="L728" i="61"/>
  <c r="M1059" i="61"/>
  <c r="M1058" i="61"/>
  <c r="M1057" i="61"/>
  <c r="M1056" i="61"/>
  <c r="M1055" i="61"/>
  <c r="M1052" i="61"/>
  <c r="M1051" i="61"/>
  <c r="M1050" i="61"/>
  <c r="M1049" i="61"/>
  <c r="M1048" i="61"/>
  <c r="M1047" i="61"/>
  <c r="M1046" i="61"/>
  <c r="M1045" i="61"/>
  <c r="M1044" i="61"/>
  <c r="L991" i="61"/>
  <c r="L990" i="61"/>
  <c r="L987" i="61"/>
  <c r="L986" i="61"/>
  <c r="L985" i="61"/>
  <c r="L984" i="61"/>
  <c r="L983" i="61"/>
  <c r="L982" i="61"/>
  <c r="M981" i="61"/>
  <c r="M980" i="61"/>
  <c r="M979" i="61"/>
  <c r="M978" i="61"/>
  <c r="M975" i="61"/>
  <c r="M974" i="61"/>
  <c r="M973" i="61"/>
  <c r="M972" i="61"/>
  <c r="M971" i="61"/>
  <c r="M970" i="61"/>
  <c r="M969" i="61"/>
  <c r="M968" i="61"/>
  <c r="M967" i="61"/>
  <c r="M966" i="61"/>
  <c r="M965" i="61"/>
  <c r="M964" i="61"/>
  <c r="M963" i="61"/>
  <c r="M962" i="61"/>
  <c r="L953" i="61"/>
  <c r="L952" i="61"/>
  <c r="L951" i="61"/>
  <c r="L950" i="61"/>
  <c r="L947" i="61"/>
  <c r="L946" i="61"/>
  <c r="L945" i="61"/>
  <c r="L944" i="61"/>
  <c r="L943" i="61"/>
  <c r="L942" i="61"/>
  <c r="L941" i="61"/>
  <c r="L940" i="61"/>
  <c r="L939" i="61"/>
  <c r="L938" i="61"/>
  <c r="L937" i="61"/>
  <c r="L936" i="61"/>
  <c r="L935" i="61"/>
  <c r="L934" i="61"/>
  <c r="L933" i="61"/>
  <c r="L932" i="61"/>
  <c r="L931" i="61"/>
  <c r="L928" i="61"/>
  <c r="L927" i="61"/>
  <c r="L926" i="61"/>
  <c r="L925" i="61"/>
  <c r="L924" i="61"/>
  <c r="L923" i="61"/>
  <c r="L922" i="61"/>
  <c r="M921" i="61"/>
  <c r="M920" i="61"/>
  <c r="M917" i="61"/>
  <c r="M916" i="61"/>
  <c r="L895" i="61"/>
  <c r="L894" i="61"/>
  <c r="M724" i="61"/>
  <c r="L723" i="61"/>
  <c r="L721" i="61"/>
  <c r="M717" i="61"/>
  <c r="M715" i="61"/>
  <c r="L710" i="61"/>
  <c r="L708" i="61"/>
  <c r="M706" i="61"/>
  <c r="M704" i="61"/>
  <c r="L703" i="61"/>
  <c r="L701" i="61"/>
  <c r="M699" i="61"/>
  <c r="M697" i="61"/>
  <c r="L694" i="61"/>
  <c r="L692" i="61"/>
  <c r="M690" i="61"/>
  <c r="M688" i="61"/>
  <c r="L687" i="61"/>
  <c r="L888" i="61"/>
  <c r="M886" i="61"/>
  <c r="M883" i="61"/>
  <c r="M881" i="61"/>
  <c r="L878" i="61"/>
  <c r="M876" i="61"/>
  <c r="M873" i="61"/>
  <c r="M869" i="61"/>
  <c r="L868" i="61"/>
  <c r="M866" i="61"/>
  <c r="M861" i="61"/>
  <c r="M859" i="61"/>
  <c r="L858" i="61"/>
  <c r="M854" i="61"/>
  <c r="M851" i="61"/>
  <c r="M847" i="61"/>
  <c r="L846" i="61"/>
  <c r="M842" i="61"/>
  <c r="M839" i="61"/>
  <c r="M837" i="61"/>
  <c r="L836" i="61"/>
  <c r="M834" i="61"/>
  <c r="M831" i="61"/>
  <c r="M829" i="61"/>
  <c r="L828" i="61"/>
  <c r="M826" i="61"/>
  <c r="M823" i="61"/>
  <c r="M819" i="61"/>
  <c r="L818" i="61"/>
  <c r="M816" i="61"/>
  <c r="M813" i="61"/>
  <c r="M811" i="61"/>
  <c r="L810" i="61"/>
  <c r="M806" i="61"/>
  <c r="M803" i="61"/>
  <c r="M801" i="61"/>
  <c r="L800" i="61"/>
  <c r="M798" i="61"/>
  <c r="M793" i="61"/>
  <c r="M791" i="61"/>
  <c r="L790" i="61"/>
  <c r="M786" i="61"/>
  <c r="M783" i="61"/>
  <c r="M781" i="61"/>
  <c r="L780" i="61"/>
  <c r="M778" i="61"/>
  <c r="M775" i="61"/>
  <c r="M773" i="61"/>
  <c r="L772" i="61"/>
  <c r="M770" i="61"/>
  <c r="M765" i="61"/>
  <c r="M761" i="61"/>
  <c r="L760" i="61"/>
  <c r="M758" i="61"/>
  <c r="M755" i="61"/>
  <c r="M753" i="61"/>
  <c r="M740" i="61"/>
  <c r="L739" i="61"/>
  <c r="M737" i="61"/>
  <c r="M734" i="61"/>
  <c r="M732" i="61"/>
  <c r="L731" i="61"/>
  <c r="M729" i="61"/>
  <c r="L1059" i="61"/>
  <c r="L1058" i="61"/>
  <c r="L1057" i="61"/>
  <c r="L1056" i="61"/>
  <c r="L1055" i="61"/>
  <c r="L1052" i="61"/>
  <c r="L1051" i="61"/>
  <c r="L1050" i="61"/>
  <c r="L1049" i="61"/>
  <c r="L1048" i="61"/>
  <c r="L1047" i="61"/>
  <c r="L1046" i="61"/>
  <c r="L1045" i="61"/>
  <c r="L1044" i="61"/>
  <c r="M1043" i="61"/>
  <c r="M1042" i="61"/>
  <c r="M1039" i="61"/>
  <c r="M1038" i="61"/>
  <c r="L981" i="61"/>
  <c r="L980" i="61"/>
  <c r="L979" i="61"/>
  <c r="L978" i="61"/>
  <c r="L975" i="61"/>
  <c r="L974" i="61"/>
  <c r="L973" i="61"/>
  <c r="L972" i="61"/>
  <c r="L971" i="61"/>
  <c r="L970" i="61"/>
  <c r="L969" i="61"/>
  <c r="L968" i="61"/>
  <c r="L967" i="61"/>
  <c r="L966" i="61"/>
  <c r="L965" i="61"/>
  <c r="L964" i="61"/>
  <c r="L963" i="61"/>
  <c r="L962" i="61"/>
  <c r="M961" i="61"/>
  <c r="M958" i="61"/>
  <c r="L921" i="61"/>
  <c r="L920" i="61"/>
  <c r="L917" i="61"/>
  <c r="L916" i="61"/>
  <c r="M915" i="61"/>
  <c r="M914" i="61"/>
  <c r="L722" i="61"/>
  <c r="M716" i="61"/>
  <c r="L713" i="61"/>
  <c r="M707" i="61"/>
  <c r="L700" i="61"/>
  <c r="M696" i="61"/>
  <c r="M691" i="61"/>
  <c r="L884" i="61"/>
  <c r="M875" i="61"/>
  <c r="M872" i="61"/>
  <c r="M867" i="61"/>
  <c r="L864" i="61"/>
  <c r="L852" i="61"/>
  <c r="M845" i="61"/>
  <c r="L840" i="61"/>
  <c r="M838" i="61"/>
  <c r="M835" i="61"/>
  <c r="L832" i="61"/>
  <c r="M825" i="61"/>
  <c r="L814" i="61"/>
  <c r="L804" i="61"/>
  <c r="M795" i="61"/>
  <c r="M792" i="61"/>
  <c r="M785" i="61"/>
  <c r="L776" i="61"/>
  <c r="L766" i="61"/>
  <c r="M757" i="61"/>
  <c r="M754" i="61"/>
  <c r="L735" i="61"/>
  <c r="M730" i="61"/>
  <c r="M893" i="61"/>
  <c r="L1037" i="61"/>
  <c r="L1034" i="61"/>
  <c r="L1032" i="61"/>
  <c r="L1027" i="61"/>
  <c r="L1025" i="61"/>
  <c r="L1023" i="61"/>
  <c r="L1021" i="61"/>
  <c r="L1018" i="61"/>
  <c r="L1015" i="61"/>
  <c r="L1013" i="61"/>
  <c r="L1012" i="61"/>
  <c r="L1065" i="61"/>
  <c r="L1063" i="61"/>
  <c r="L1007" i="61"/>
  <c r="L1005" i="61"/>
  <c r="L1003" i="61"/>
  <c r="L1001" i="61"/>
  <c r="L998" i="61"/>
  <c r="L996" i="61"/>
  <c r="L994" i="61"/>
  <c r="L992" i="61"/>
  <c r="M990" i="61"/>
  <c r="M986" i="61"/>
  <c r="M984" i="61"/>
  <c r="M982" i="61"/>
  <c r="L956" i="61"/>
  <c r="M946" i="61"/>
  <c r="M923" i="61"/>
  <c r="AO3" i="30"/>
  <c r="K616" i="61"/>
  <c r="K620" i="61"/>
  <c r="K651" i="61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1059" i="61"/>
  <c r="Q1059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L959" i="61"/>
  <c r="M948" i="61"/>
  <c r="M959" i="61"/>
  <c r="M918" i="61"/>
  <c r="K719" i="61"/>
  <c r="K788" i="61"/>
  <c r="K603" i="61"/>
  <c r="K613" i="61"/>
  <c r="K808" i="61"/>
  <c r="M889" i="61"/>
  <c r="K768" i="61"/>
  <c r="K879" i="61"/>
  <c r="M855" i="61"/>
  <c r="K751" i="61"/>
  <c r="M849" i="61"/>
  <c r="L870" i="61"/>
  <c r="R870" i="61" s="1"/>
  <c r="K711" i="61"/>
  <c r="K675" i="61"/>
  <c r="K678" i="61"/>
  <c r="K662" i="61"/>
  <c r="K680" i="61"/>
  <c r="K641" i="61"/>
  <c r="K625" i="61"/>
  <c r="K593" i="61"/>
  <c r="K657" i="61"/>
  <c r="K642" i="61"/>
  <c r="K626" i="61"/>
  <c r="K606" i="61"/>
  <c r="K598" i="61"/>
  <c r="K638" i="61"/>
  <c r="K663" i="61"/>
  <c r="K634" i="61"/>
  <c r="K602" i="61"/>
  <c r="L672" i="61"/>
  <c r="L662" i="61"/>
  <c r="L680" i="61"/>
  <c r="L637" i="61"/>
  <c r="L625" i="61"/>
  <c r="L615" i="61"/>
  <c r="L601" i="61"/>
  <c r="L593" i="61"/>
  <c r="M665" i="61"/>
  <c r="M653" i="61"/>
  <c r="M679" i="61"/>
  <c r="M632" i="61"/>
  <c r="M624" i="61"/>
  <c r="M608" i="61"/>
  <c r="M600" i="61"/>
  <c r="K673" i="61"/>
  <c r="K609" i="61"/>
  <c r="K630" i="61"/>
  <c r="K667" i="61"/>
  <c r="K612" i="61"/>
  <c r="L646" i="61"/>
  <c r="L666" i="61"/>
  <c r="L656" i="61"/>
  <c r="L650" i="61"/>
  <c r="L641" i="61"/>
  <c r="L633" i="61"/>
  <c r="L629" i="61"/>
  <c r="L619" i="61"/>
  <c r="L609" i="61"/>
  <c r="L605" i="61"/>
  <c r="L597" i="61"/>
  <c r="M645" i="61"/>
  <c r="M671" i="61"/>
  <c r="M661" i="61"/>
  <c r="M649" i="61"/>
  <c r="M644" i="61"/>
  <c r="M636" i="61"/>
  <c r="M628" i="61"/>
  <c r="M618" i="61"/>
  <c r="M614" i="61"/>
  <c r="M604" i="61"/>
  <c r="M596" i="61"/>
  <c r="L675" i="61"/>
  <c r="L674" i="61"/>
  <c r="L670" i="61"/>
  <c r="L664" i="61"/>
  <c r="L658" i="61"/>
  <c r="L652" i="61"/>
  <c r="L643" i="61"/>
  <c r="L678" i="61"/>
  <c r="L635" i="61"/>
  <c r="L631" i="61"/>
  <c r="L627" i="61"/>
  <c r="L621" i="61"/>
  <c r="L617" i="61"/>
  <c r="L613" i="61"/>
  <c r="L607" i="61"/>
  <c r="L603" i="61"/>
  <c r="L599" i="61"/>
  <c r="L595" i="61"/>
  <c r="M673" i="61"/>
  <c r="M667" i="61"/>
  <c r="M663" i="61"/>
  <c r="M657" i="61"/>
  <c r="M651" i="61"/>
  <c r="M681" i="61"/>
  <c r="M642" i="61"/>
  <c r="M638" i="61"/>
  <c r="M634" i="61"/>
  <c r="M630" i="61"/>
  <c r="M626" i="61"/>
  <c r="M620" i="61"/>
  <c r="M616" i="61"/>
  <c r="M612" i="61"/>
  <c r="M606" i="61"/>
  <c r="M602" i="61"/>
  <c r="M598" i="61"/>
  <c r="M594" i="61"/>
  <c r="K897" i="61"/>
  <c r="K905" i="61"/>
  <c r="K913" i="61"/>
  <c r="K923" i="61"/>
  <c r="K933" i="61"/>
  <c r="K941" i="61"/>
  <c r="K951" i="61"/>
  <c r="K961" i="61"/>
  <c r="K969" i="61"/>
  <c r="K979" i="61"/>
  <c r="K987" i="61"/>
  <c r="K997" i="61"/>
  <c r="K1005" i="61"/>
  <c r="K1011" i="61"/>
  <c r="K899" i="61"/>
  <c r="K935" i="61"/>
  <c r="K971" i="61"/>
  <c r="K999" i="61"/>
  <c r="K1046" i="61"/>
  <c r="K920" i="61"/>
  <c r="K944" i="61"/>
  <c r="K1063" i="61"/>
  <c r="K940" i="61"/>
  <c r="K995" i="61"/>
  <c r="K1014" i="61"/>
  <c r="K900" i="61"/>
  <c r="K986" i="61"/>
  <c r="K1050" i="61"/>
  <c r="K902" i="61"/>
  <c r="K998" i="61"/>
  <c r="K932" i="61"/>
  <c r="K952" i="61"/>
  <c r="K1004" i="61"/>
  <c r="K1057" i="61"/>
  <c r="M879" i="61"/>
  <c r="K906" i="61"/>
  <c r="K957" i="61"/>
  <c r="K1019" i="61"/>
  <c r="K1032" i="61"/>
  <c r="M808" i="61"/>
  <c r="M988" i="61"/>
  <c r="L1009" i="61"/>
  <c r="R1009" i="61" s="1"/>
  <c r="M711" i="61"/>
  <c r="M726" i="61"/>
  <c r="K921" i="61"/>
  <c r="L1066" i="61"/>
  <c r="R1066" i="61" s="1"/>
  <c r="L1029" i="61"/>
  <c r="R1029" i="61" s="1"/>
  <c r="L1040" i="61"/>
  <c r="R1040" i="61" s="1"/>
  <c r="L762" i="61"/>
  <c r="R762" i="61" s="1"/>
  <c r="L673" i="61"/>
  <c r="L667" i="61"/>
  <c r="L663" i="61"/>
  <c r="L657" i="61"/>
  <c r="L651" i="61"/>
  <c r="L681" i="61"/>
  <c r="L642" i="61"/>
  <c r="L638" i="61"/>
  <c r="L634" i="61"/>
  <c r="L630" i="61"/>
  <c r="L626" i="61"/>
  <c r="L620" i="61"/>
  <c r="L616" i="61"/>
  <c r="L612" i="61"/>
  <c r="L606" i="61"/>
  <c r="L602" i="61"/>
  <c r="L598" i="61"/>
  <c r="L594" i="61"/>
  <c r="M646" i="61"/>
  <c r="M672" i="61"/>
  <c r="M666" i="61"/>
  <c r="M662" i="61"/>
  <c r="M656" i="61"/>
  <c r="M650" i="61"/>
  <c r="M680" i="61"/>
  <c r="M641" i="61"/>
  <c r="M637" i="61"/>
  <c r="M633" i="61"/>
  <c r="M629" i="61"/>
  <c r="M625" i="61"/>
  <c r="M619" i="61"/>
  <c r="M615" i="61"/>
  <c r="M609" i="61"/>
  <c r="M605" i="61"/>
  <c r="M601" i="61"/>
  <c r="M597" i="61"/>
  <c r="M593" i="61"/>
  <c r="K1017" i="61"/>
  <c r="K1025" i="61"/>
  <c r="K1035" i="61"/>
  <c r="K1045" i="61"/>
  <c r="K1055" i="61"/>
  <c r="K907" i="61"/>
  <c r="K943" i="61"/>
  <c r="K981" i="61"/>
  <c r="K1018" i="61"/>
  <c r="K1056" i="61"/>
  <c r="K922" i="61"/>
  <c r="K947" i="61"/>
  <c r="K1064" i="61"/>
  <c r="K1047" i="61"/>
  <c r="K903" i="61"/>
  <c r="K936" i="61"/>
  <c r="K990" i="61"/>
  <c r="K1051" i="61"/>
  <c r="K964" i="61"/>
  <c r="K1043" i="61"/>
  <c r="K974" i="61"/>
  <c r="K1006" i="61"/>
  <c r="K934" i="61"/>
  <c r="K970" i="61"/>
  <c r="K1007" i="61"/>
  <c r="L719" i="61"/>
  <c r="R719" i="61" s="1"/>
  <c r="K938" i="61"/>
  <c r="M976" i="61"/>
  <c r="K1020" i="61"/>
  <c r="K1033" i="61"/>
  <c r="L1060" i="61"/>
  <c r="R1060" i="61" s="1"/>
  <c r="M762" i="61"/>
  <c r="L796" i="61"/>
  <c r="R796" i="61" s="1"/>
  <c r="L711" i="61"/>
  <c r="R711" i="61" s="1"/>
  <c r="L726" i="61"/>
  <c r="R726" i="61" s="1"/>
  <c r="M929" i="61"/>
  <c r="L849" i="61"/>
  <c r="R849" i="61" s="1"/>
  <c r="L879" i="61"/>
  <c r="R879" i="61" s="1"/>
  <c r="K1044" i="61"/>
  <c r="M862" i="61"/>
  <c r="L918" i="61"/>
  <c r="R918" i="61" s="1"/>
  <c r="K849" i="61"/>
  <c r="K862" i="61"/>
  <c r="M1066" i="61"/>
  <c r="M1029" i="61"/>
  <c r="L1053" i="61"/>
  <c r="R1053" i="61" s="1"/>
  <c r="L855" i="61"/>
  <c r="R855" i="61" s="1"/>
  <c r="K726" i="61"/>
  <c r="K796" i="61"/>
  <c r="L889" i="61"/>
  <c r="R889" i="61" s="1"/>
  <c r="K762" i="61"/>
  <c r="K901" i="61"/>
  <c r="K909" i="61"/>
  <c r="K917" i="61"/>
  <c r="K927" i="61"/>
  <c r="K937" i="61"/>
  <c r="K945" i="61"/>
  <c r="K955" i="61"/>
  <c r="K965" i="61"/>
  <c r="K973" i="61"/>
  <c r="K983" i="61"/>
  <c r="K993" i="61"/>
  <c r="K1001" i="61"/>
  <c r="K1062" i="61"/>
  <c r="K1015" i="61"/>
  <c r="K1003" i="61"/>
  <c r="K915" i="61"/>
  <c r="K953" i="61"/>
  <c r="K1026" i="61"/>
  <c r="K994" i="61"/>
  <c r="K908" i="61"/>
  <c r="K956" i="61"/>
  <c r="K982" i="61"/>
  <c r="K1022" i="61"/>
  <c r="K895" i="61"/>
  <c r="K926" i="61"/>
  <c r="K967" i="61"/>
  <c r="K1000" i="61"/>
  <c r="K1027" i="61"/>
  <c r="K912" i="61"/>
  <c r="K939" i="61"/>
  <c r="K972" i="61"/>
  <c r="K991" i="61"/>
  <c r="K894" i="61"/>
  <c r="K968" i="61"/>
  <c r="K1008" i="61"/>
  <c r="K942" i="61"/>
  <c r="K1034" i="61"/>
  <c r="K980" i="61"/>
  <c r="K896" i="61"/>
  <c r="K946" i="61"/>
  <c r="K1065" i="61"/>
  <c r="K1024" i="61"/>
  <c r="M788" i="61"/>
  <c r="L821" i="61"/>
  <c r="R821" i="61" s="1"/>
  <c r="M843" i="61"/>
  <c r="L742" i="61"/>
  <c r="R742" i="61" s="1"/>
  <c r="K1052" i="61"/>
  <c r="L976" i="61"/>
  <c r="R976" i="61" s="1"/>
  <c r="L808" i="61"/>
  <c r="R808" i="61" s="1"/>
  <c r="L843" i="61"/>
  <c r="R843" i="61" s="1"/>
  <c r="L788" i="61"/>
  <c r="R788" i="61" s="1"/>
  <c r="L645" i="61"/>
  <c r="L671" i="61"/>
  <c r="L665" i="61"/>
  <c r="L661" i="61"/>
  <c r="L653" i="61"/>
  <c r="L649" i="61"/>
  <c r="L644" i="61"/>
  <c r="L679" i="61"/>
  <c r="L636" i="61"/>
  <c r="L632" i="61"/>
  <c r="L628" i="61"/>
  <c r="L624" i="61"/>
  <c r="L618" i="61"/>
  <c r="L614" i="61"/>
  <c r="L608" i="61"/>
  <c r="L604" i="61"/>
  <c r="L600" i="61"/>
  <c r="L596" i="61"/>
  <c r="M675" i="61"/>
  <c r="M674" i="61"/>
  <c r="M670" i="61"/>
  <c r="M664" i="61"/>
  <c r="M658" i="61"/>
  <c r="M652" i="61"/>
  <c r="M643" i="61"/>
  <c r="M678" i="61"/>
  <c r="M635" i="61"/>
  <c r="M631" i="61"/>
  <c r="M627" i="61"/>
  <c r="M621" i="61"/>
  <c r="M617" i="61"/>
  <c r="M613" i="61"/>
  <c r="M607" i="61"/>
  <c r="M603" i="61"/>
  <c r="M599" i="61"/>
  <c r="M595" i="61"/>
  <c r="K985" i="61"/>
  <c r="K1021" i="61"/>
  <c r="K1031" i="61"/>
  <c r="K1039" i="61"/>
  <c r="K1049" i="61"/>
  <c r="K1059" i="61"/>
  <c r="K925" i="61"/>
  <c r="K963" i="61"/>
  <c r="K893" i="61"/>
  <c r="K1036" i="61"/>
  <c r="K911" i="61"/>
  <c r="K958" i="61"/>
  <c r="K1023" i="61"/>
  <c r="K904" i="61"/>
  <c r="K931" i="61"/>
  <c r="K978" i="61"/>
  <c r="K1042" i="61"/>
  <c r="K950" i="61"/>
  <c r="K975" i="61"/>
  <c r="K1013" i="61"/>
  <c r="K1037" i="61"/>
  <c r="K1012" i="61"/>
  <c r="K996" i="61"/>
  <c r="K928" i="61"/>
  <c r="K1002" i="61"/>
  <c r="M1009" i="61"/>
  <c r="K1048" i="61"/>
  <c r="K898" i="61"/>
  <c r="K954" i="61"/>
  <c r="L988" i="61"/>
  <c r="R988" i="61" s="1"/>
  <c r="K1016" i="61"/>
  <c r="K1028" i="61"/>
  <c r="M1053" i="61"/>
  <c r="L948" i="61"/>
  <c r="R948" i="61" s="1"/>
  <c r="M1060" i="61"/>
  <c r="L751" i="61"/>
  <c r="R751" i="61" s="1"/>
  <c r="L768" i="61"/>
  <c r="R768" i="61" s="1"/>
  <c r="M796" i="61"/>
  <c r="M821" i="61"/>
  <c r="L862" i="61"/>
  <c r="R862" i="61" s="1"/>
  <c r="K916" i="61"/>
  <c r="K1058" i="61"/>
  <c r="M742" i="61"/>
  <c r="M751" i="61"/>
  <c r="M768" i="61"/>
  <c r="M870" i="61"/>
  <c r="K742" i="61"/>
  <c r="M719" i="61"/>
  <c r="K843" i="61"/>
  <c r="K855" i="61"/>
  <c r="M1040" i="61"/>
  <c r="K821" i="61"/>
  <c r="K870" i="61"/>
  <c r="K889" i="61"/>
  <c r="J572" i="61"/>
  <c r="J531" i="61"/>
  <c r="J505" i="61"/>
  <c r="J478" i="61"/>
  <c r="J455" i="61"/>
  <c r="J564" i="61"/>
  <c r="J462" i="61"/>
  <c r="J589" i="61"/>
  <c r="J582" i="61"/>
  <c r="J557" i="61"/>
  <c r="J520" i="61"/>
  <c r="J490" i="61"/>
  <c r="J550" i="61"/>
  <c r="J512" i="61"/>
  <c r="AJ3" i="34"/>
  <c r="AG3" i="34"/>
  <c r="AI3" i="34"/>
  <c r="R959" i="61" l="1"/>
  <c r="Q959" i="61"/>
  <c r="R604" i="6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683" i="61"/>
  <c r="M676" i="61"/>
  <c r="K629" i="61"/>
  <c r="K988" i="61"/>
  <c r="K666" i="61"/>
  <c r="K605" i="61"/>
  <c r="M1067" i="61"/>
  <c r="M1068" i="61" s="1"/>
  <c r="K1066" i="61"/>
  <c r="L1067" i="61"/>
  <c r="K890" i="61"/>
  <c r="K891" i="61" s="1"/>
  <c r="L659" i="61"/>
  <c r="R659" i="61" s="1"/>
  <c r="K624" i="61"/>
  <c r="L676" i="61"/>
  <c r="R676" i="61" s="1"/>
  <c r="K628" i="61"/>
  <c r="K665" i="61"/>
  <c r="K601" i="61"/>
  <c r="K637" i="61"/>
  <c r="K646" i="61"/>
  <c r="K595" i="61"/>
  <c r="K621" i="61"/>
  <c r="K643" i="61"/>
  <c r="K670" i="61"/>
  <c r="K959" i="61"/>
  <c r="K608" i="61"/>
  <c r="K644" i="61"/>
  <c r="K619" i="61"/>
  <c r="K656" i="61"/>
  <c r="K607" i="61"/>
  <c r="K631" i="61"/>
  <c r="K658" i="61"/>
  <c r="K1053" i="61"/>
  <c r="K948" i="61"/>
  <c r="K918" i="61"/>
  <c r="K1040" i="61"/>
  <c r="L639" i="61"/>
  <c r="R639" i="61" s="1"/>
  <c r="L654" i="61"/>
  <c r="R654" i="61" s="1"/>
  <c r="L668" i="61"/>
  <c r="R668" i="61" s="1"/>
  <c r="K636" i="61"/>
  <c r="K645" i="61"/>
  <c r="K929" i="61"/>
  <c r="K1029" i="61"/>
  <c r="K976" i="61"/>
  <c r="K681" i="61"/>
  <c r="K614" i="61"/>
  <c r="K649" i="61"/>
  <c r="K597" i="61"/>
  <c r="K633" i="61"/>
  <c r="K672" i="61"/>
  <c r="K617" i="61"/>
  <c r="K635" i="61"/>
  <c r="K664" i="61"/>
  <c r="L890" i="61"/>
  <c r="R890" i="61" s="1"/>
  <c r="K1009" i="61"/>
  <c r="K1060" i="61"/>
  <c r="M647" i="61"/>
  <c r="L622" i="61"/>
  <c r="R622" i="61" s="1"/>
  <c r="K600" i="61"/>
  <c r="K679" i="61"/>
  <c r="M654" i="61"/>
  <c r="L610" i="61"/>
  <c r="R610" i="61" s="1"/>
  <c r="K604" i="61"/>
  <c r="K653" i="61"/>
  <c r="M622" i="61"/>
  <c r="L647" i="61"/>
  <c r="R647" i="61" s="1"/>
  <c r="M639" i="61"/>
  <c r="K596" i="61"/>
  <c r="K632" i="61"/>
  <c r="K671" i="61"/>
  <c r="K615" i="61"/>
  <c r="K650" i="61"/>
  <c r="K599" i="61"/>
  <c r="K627" i="61"/>
  <c r="K652" i="61"/>
  <c r="K674" i="61"/>
  <c r="M610" i="61"/>
  <c r="M659" i="61"/>
  <c r="K618" i="61"/>
  <c r="K661" i="61"/>
  <c r="M890" i="61"/>
  <c r="M891" i="61" s="1"/>
  <c r="L683" i="61"/>
  <c r="R683" i="61" s="1"/>
  <c r="M668" i="61"/>
  <c r="K594" i="61"/>
  <c r="J590" i="61"/>
  <c r="J1069" i="61" s="1"/>
  <c r="J1070" i="61" s="1"/>
  <c r="AK3" i="34"/>
  <c r="AH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683" i="61"/>
  <c r="K639" i="61"/>
  <c r="K622" i="61"/>
  <c r="K610" i="61"/>
  <c r="K659" i="61"/>
  <c r="K647" i="61"/>
  <c r="K1067" i="61"/>
  <c r="K1068" i="61" s="1"/>
  <c r="K668" i="61"/>
  <c r="M684" i="61"/>
  <c r="M685" i="61" s="1"/>
  <c r="K676" i="61"/>
  <c r="K654" i="61"/>
  <c r="L684" i="61"/>
  <c r="R684" i="61" s="1"/>
  <c r="J591" i="61"/>
  <c r="Q891" i="61" l="1"/>
  <c r="L685" i="61"/>
  <c r="Q684" i="61"/>
  <c r="Q1068" i="61"/>
  <c r="K684" i="61"/>
  <c r="K685" i="61" s="1"/>
  <c r="L577" i="61"/>
  <c r="L561" i="61"/>
  <c r="L555" i="61"/>
  <c r="L541" i="61"/>
  <c r="L523" i="61"/>
  <c r="L517" i="61"/>
  <c r="L511" i="61"/>
  <c r="L501" i="61"/>
  <c r="L497" i="61"/>
  <c r="L493" i="61"/>
  <c r="L477" i="61"/>
  <c r="L453" i="61"/>
  <c r="L441" i="61"/>
  <c r="M585" i="61"/>
  <c r="M579" i="61"/>
  <c r="M563" i="61"/>
  <c r="M543" i="61"/>
  <c r="M525" i="61"/>
  <c r="M519" i="61"/>
  <c r="M503" i="61"/>
  <c r="M495" i="61"/>
  <c r="M475" i="61"/>
  <c r="M457" i="61"/>
  <c r="M439" i="61"/>
  <c r="L587" i="61"/>
  <c r="L581" i="61"/>
  <c r="L567" i="61"/>
  <c r="L545" i="61"/>
  <c r="L527" i="61"/>
  <c r="L507" i="61"/>
  <c r="L487" i="61"/>
  <c r="L469" i="61"/>
  <c r="L449" i="61"/>
  <c r="M436" i="61"/>
  <c r="M569" i="61"/>
  <c r="M547" i="61"/>
  <c r="M529" i="61"/>
  <c r="M509" i="61"/>
  <c r="M489" i="61"/>
  <c r="M485" i="61"/>
  <c r="M471" i="61"/>
  <c r="M467" i="61"/>
  <c r="M451" i="61"/>
  <c r="M447" i="6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L445" i="61"/>
  <c r="L465" i="61"/>
  <c r="L483" i="61"/>
  <c r="L537" i="61"/>
  <c r="M499" i="61"/>
  <c r="M443" i="61"/>
  <c r="M539" i="61"/>
  <c r="M461" i="61"/>
  <c r="M481" i="61"/>
  <c r="L459" i="61"/>
  <c r="M515" i="61"/>
  <c r="M535" i="61"/>
  <c r="M553" i="61"/>
  <c r="M575" i="61"/>
  <c r="L437" i="61"/>
  <c r="L473" i="61"/>
  <c r="L533" i="61"/>
  <c r="L549" i="61"/>
  <c r="L571" i="61"/>
  <c r="M452" i="61"/>
  <c r="M472" i="61"/>
  <c r="M492" i="61"/>
  <c r="M510" i="61"/>
  <c r="M530" i="61"/>
  <c r="M548" i="61"/>
  <c r="M570" i="61"/>
  <c r="L438" i="61"/>
  <c r="L454" i="61"/>
  <c r="L474" i="61"/>
  <c r="L494" i="61"/>
  <c r="L514" i="61"/>
  <c r="L534" i="61"/>
  <c r="L552" i="61"/>
  <c r="L574" i="61"/>
  <c r="M437" i="61"/>
  <c r="M453" i="61"/>
  <c r="Q453" i="61" s="1"/>
  <c r="M473" i="61"/>
  <c r="M493" i="61"/>
  <c r="Q493" i="61" s="1"/>
  <c r="M511" i="61"/>
  <c r="Q511" i="61" s="1"/>
  <c r="M533" i="61"/>
  <c r="M549" i="61"/>
  <c r="M571" i="61"/>
  <c r="L439" i="61"/>
  <c r="L457" i="61"/>
  <c r="L475" i="61"/>
  <c r="L495" i="61"/>
  <c r="L515" i="61"/>
  <c r="L535" i="61"/>
  <c r="L553" i="61"/>
  <c r="L575" i="61"/>
  <c r="M438" i="61"/>
  <c r="M454" i="61"/>
  <c r="M474" i="61"/>
  <c r="M494" i="61"/>
  <c r="M514" i="61"/>
  <c r="M534" i="61"/>
  <c r="M552" i="61"/>
  <c r="M574" i="61"/>
  <c r="L440" i="61"/>
  <c r="L458" i="61"/>
  <c r="L476" i="61"/>
  <c r="L496" i="61"/>
  <c r="L516" i="61"/>
  <c r="L536" i="61"/>
  <c r="L554" i="61"/>
  <c r="L576" i="61"/>
  <c r="M440" i="61"/>
  <c r="M458" i="61"/>
  <c r="M476" i="61"/>
  <c r="M496" i="61"/>
  <c r="M516" i="61"/>
  <c r="M536" i="61"/>
  <c r="M554" i="61"/>
  <c r="M576" i="61"/>
  <c r="L442" i="61"/>
  <c r="L460" i="61"/>
  <c r="L480" i="61"/>
  <c r="L498" i="61"/>
  <c r="L518" i="61"/>
  <c r="L538" i="61"/>
  <c r="L556" i="61"/>
  <c r="L578" i="61"/>
  <c r="M441" i="61"/>
  <c r="Q441" i="61" s="1"/>
  <c r="M459" i="61"/>
  <c r="M477" i="61"/>
  <c r="Q477" i="61" s="1"/>
  <c r="M497" i="61"/>
  <c r="Q497" i="61" s="1"/>
  <c r="M517" i="61"/>
  <c r="Q517" i="61" s="1"/>
  <c r="M537" i="61"/>
  <c r="M555" i="61"/>
  <c r="Q555" i="61" s="1"/>
  <c r="M577" i="61"/>
  <c r="Q577" i="61" s="1"/>
  <c r="L443" i="61"/>
  <c r="L461" i="61"/>
  <c r="L481" i="61"/>
  <c r="L499" i="61"/>
  <c r="L519" i="61"/>
  <c r="L539" i="61"/>
  <c r="L559" i="61"/>
  <c r="L579" i="61"/>
  <c r="M442" i="61"/>
  <c r="M460" i="61"/>
  <c r="M480" i="61"/>
  <c r="M498" i="61"/>
  <c r="M518" i="61"/>
  <c r="M538" i="61"/>
  <c r="M556" i="61"/>
  <c r="M578" i="61"/>
  <c r="L444" i="61"/>
  <c r="L464" i="61"/>
  <c r="L482" i="61"/>
  <c r="L500" i="61"/>
  <c r="L522" i="61"/>
  <c r="L540" i="61"/>
  <c r="L560" i="61"/>
  <c r="L580" i="61"/>
  <c r="M444" i="61"/>
  <c r="M464" i="61"/>
  <c r="M482" i="61"/>
  <c r="M500" i="61"/>
  <c r="M522" i="61"/>
  <c r="M540" i="61"/>
  <c r="M560" i="61"/>
  <c r="M580" i="61"/>
  <c r="L446" i="61"/>
  <c r="L466" i="61"/>
  <c r="L484" i="61"/>
  <c r="L502" i="61"/>
  <c r="L524" i="61"/>
  <c r="L542" i="61"/>
  <c r="L562" i="61"/>
  <c r="L584" i="61"/>
  <c r="M445" i="61"/>
  <c r="M465" i="61"/>
  <c r="M483" i="61"/>
  <c r="M501" i="61"/>
  <c r="Q501" i="61" s="1"/>
  <c r="M523" i="61"/>
  <c r="Q523" i="61" s="1"/>
  <c r="M541" i="61"/>
  <c r="Q541" i="61" s="1"/>
  <c r="M561" i="61"/>
  <c r="Q561" i="61" s="1"/>
  <c r="M581" i="61"/>
  <c r="Q581" i="61" s="1"/>
  <c r="L447" i="61"/>
  <c r="L467" i="61"/>
  <c r="L485" i="61"/>
  <c r="L503" i="61"/>
  <c r="L525" i="61"/>
  <c r="L543" i="61"/>
  <c r="L563" i="61"/>
  <c r="L585" i="61"/>
  <c r="M446" i="61"/>
  <c r="M466" i="61"/>
  <c r="M484" i="61"/>
  <c r="M502" i="61"/>
  <c r="M524" i="61"/>
  <c r="M542" i="61"/>
  <c r="M562" i="61"/>
  <c r="M584" i="61"/>
  <c r="L448" i="61"/>
  <c r="L468" i="61"/>
  <c r="L486" i="61"/>
  <c r="L504" i="61"/>
  <c r="L526" i="61"/>
  <c r="L544" i="61"/>
  <c r="L566" i="61"/>
  <c r="L586" i="61"/>
  <c r="AL3" i="39"/>
  <c r="M448" i="61"/>
  <c r="M468" i="61"/>
  <c r="M486" i="61"/>
  <c r="M504" i="61"/>
  <c r="M526" i="61"/>
  <c r="M544" i="61"/>
  <c r="M566" i="61"/>
  <c r="M586" i="61"/>
  <c r="L450" i="61"/>
  <c r="L470" i="61"/>
  <c r="L488" i="61"/>
  <c r="L508" i="61"/>
  <c r="L528" i="61"/>
  <c r="L546" i="61"/>
  <c r="L568" i="61"/>
  <c r="L588" i="61"/>
  <c r="M449" i="61"/>
  <c r="Q449" i="61" s="1"/>
  <c r="M469" i="61"/>
  <c r="Q469" i="61" s="1"/>
  <c r="M487" i="61"/>
  <c r="Q487" i="61" s="1"/>
  <c r="M507" i="61"/>
  <c r="Q507" i="61" s="1"/>
  <c r="M527" i="61"/>
  <c r="Q527" i="61" s="1"/>
  <c r="M545" i="61"/>
  <c r="Q545" i="61" s="1"/>
  <c r="M567" i="61"/>
  <c r="Q567" i="61" s="1"/>
  <c r="M587" i="61"/>
  <c r="Q587" i="61" s="1"/>
  <c r="L451" i="61"/>
  <c r="L471" i="61"/>
  <c r="L489" i="61"/>
  <c r="L509" i="61"/>
  <c r="L529" i="61"/>
  <c r="L547" i="61"/>
  <c r="L569" i="61"/>
  <c r="L436" i="61"/>
  <c r="AK3" i="39"/>
  <c r="M450" i="61"/>
  <c r="M470" i="61"/>
  <c r="M488" i="61"/>
  <c r="M508" i="61"/>
  <c r="M528" i="61"/>
  <c r="M546" i="61"/>
  <c r="M568" i="61"/>
  <c r="M588" i="61"/>
  <c r="L452" i="61"/>
  <c r="L472" i="61"/>
  <c r="L492" i="61"/>
  <c r="L510" i="61"/>
  <c r="L530" i="61"/>
  <c r="L548" i="61"/>
  <c r="L570" i="61"/>
  <c r="R548" i="61" l="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R560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67" i="61"/>
  <c r="K437" i="61"/>
  <c r="K511" i="61"/>
  <c r="K533" i="61"/>
  <c r="K549" i="61"/>
  <c r="K571" i="61"/>
  <c r="K445" i="61"/>
  <c r="K465" i="61"/>
  <c r="K501" i="61"/>
  <c r="K523" i="61"/>
  <c r="L177" i="61"/>
  <c r="M177" i="61"/>
  <c r="L73" i="61"/>
  <c r="L33" i="61"/>
  <c r="L80" i="61"/>
  <c r="L76" i="61"/>
  <c r="L54" i="61"/>
  <c r="L61" i="61"/>
  <c r="L30" i="61"/>
  <c r="L26" i="61"/>
  <c r="L45" i="61"/>
  <c r="L41" i="61"/>
  <c r="L37" i="61"/>
  <c r="L70" i="61"/>
  <c r="L17" i="61"/>
  <c r="L13" i="61"/>
  <c r="L9" i="61"/>
  <c r="M65" i="61"/>
  <c r="M50" i="61"/>
  <c r="M78" i="61"/>
  <c r="M56" i="61"/>
  <c r="M63" i="61"/>
  <c r="M32" i="61"/>
  <c r="M28" i="61"/>
  <c r="M24" i="61"/>
  <c r="M43" i="61"/>
  <c r="M39" i="61"/>
  <c r="M71" i="61"/>
  <c r="M18" i="61"/>
  <c r="M14" i="61"/>
  <c r="M10" i="61"/>
  <c r="M6" i="61"/>
  <c r="L22" i="61"/>
  <c r="L51" i="61"/>
  <c r="L46" i="61"/>
  <c r="L79" i="61"/>
  <c r="L57" i="61"/>
  <c r="L64" i="61"/>
  <c r="L60" i="61"/>
  <c r="L29" i="61"/>
  <c r="L25" i="61"/>
  <c r="L44" i="61"/>
  <c r="L40" i="61"/>
  <c r="L36" i="61"/>
  <c r="L69" i="61"/>
  <c r="L16" i="61"/>
  <c r="L12" i="61"/>
  <c r="L8" i="61"/>
  <c r="M19" i="61"/>
  <c r="M49" i="61"/>
  <c r="M77" i="61"/>
  <c r="M55" i="61"/>
  <c r="M62" i="61"/>
  <c r="M31" i="61"/>
  <c r="M27" i="61"/>
  <c r="M23" i="61"/>
  <c r="M42" i="61"/>
  <c r="M37" i="61"/>
  <c r="M70" i="61"/>
  <c r="M17" i="61"/>
  <c r="M13" i="61"/>
  <c r="M9" i="61"/>
  <c r="L65" i="61"/>
  <c r="L50" i="61"/>
  <c r="L78" i="61"/>
  <c r="L56" i="61"/>
  <c r="L63" i="61"/>
  <c r="L32" i="61"/>
  <c r="L28" i="61"/>
  <c r="L24" i="61"/>
  <c r="L43" i="61"/>
  <c r="L39" i="61"/>
  <c r="L72" i="61"/>
  <c r="L68" i="61"/>
  <c r="L15" i="61"/>
  <c r="L11" i="61"/>
  <c r="L7" i="61"/>
  <c r="M73" i="61"/>
  <c r="M33" i="61"/>
  <c r="M80" i="61"/>
  <c r="M76" i="61"/>
  <c r="M54" i="61"/>
  <c r="M61" i="61"/>
  <c r="M30" i="61"/>
  <c r="M26" i="61"/>
  <c r="M45" i="61"/>
  <c r="M41" i="61"/>
  <c r="M36" i="61"/>
  <c r="M69" i="61"/>
  <c r="M16" i="61"/>
  <c r="M12" i="61"/>
  <c r="M8" i="61"/>
  <c r="L19" i="61"/>
  <c r="L49" i="61"/>
  <c r="L77" i="61"/>
  <c r="L55" i="61"/>
  <c r="L62" i="61"/>
  <c r="L31" i="61"/>
  <c r="L27" i="61"/>
  <c r="L23" i="61"/>
  <c r="L42" i="61"/>
  <c r="L38" i="61"/>
  <c r="L71" i="61"/>
  <c r="L18" i="61"/>
  <c r="L14" i="61"/>
  <c r="L10" i="61"/>
  <c r="L6" i="61"/>
  <c r="M51" i="61"/>
  <c r="M46" i="61"/>
  <c r="M79" i="61"/>
  <c r="M57" i="61"/>
  <c r="M64" i="61"/>
  <c r="M60" i="61"/>
  <c r="M29" i="61"/>
  <c r="M25" i="61"/>
  <c r="M44" i="61"/>
  <c r="M40" i="61"/>
  <c r="M72" i="61"/>
  <c r="M68" i="61"/>
  <c r="M15" i="61"/>
  <c r="M11" i="61"/>
  <c r="M7" i="61"/>
  <c r="M22" i="61"/>
  <c r="M38" i="61"/>
  <c r="L222" i="61"/>
  <c r="L410" i="61"/>
  <c r="L371" i="61"/>
  <c r="L309" i="61"/>
  <c r="L221" i="61"/>
  <c r="L425" i="61"/>
  <c r="L370" i="61"/>
  <c r="L320" i="61"/>
  <c r="L307" i="61"/>
  <c r="L281" i="61"/>
  <c r="L235" i="61"/>
  <c r="L233" i="61"/>
  <c r="L219" i="61"/>
  <c r="L207" i="61"/>
  <c r="L424" i="61"/>
  <c r="L422" i="61"/>
  <c r="L415" i="61"/>
  <c r="L413" i="61"/>
  <c r="L407" i="61"/>
  <c r="L405" i="61"/>
  <c r="L403" i="61"/>
  <c r="L399" i="61"/>
  <c r="L397" i="61"/>
  <c r="L393" i="61"/>
  <c r="L391" i="61"/>
  <c r="L389" i="61"/>
  <c r="L369" i="61"/>
  <c r="L367" i="61"/>
  <c r="L365" i="61"/>
  <c r="L363" i="61"/>
  <c r="L356" i="61"/>
  <c r="L354" i="61"/>
  <c r="L352" i="61"/>
  <c r="L350" i="61"/>
  <c r="L348" i="61"/>
  <c r="L346" i="61"/>
  <c r="L344" i="61"/>
  <c r="L342" i="61"/>
  <c r="L338" i="61"/>
  <c r="L336" i="61"/>
  <c r="L334" i="61"/>
  <c r="L332" i="61"/>
  <c r="L330" i="61"/>
  <c r="L328" i="61"/>
  <c r="L326" i="61"/>
  <c r="L324" i="61"/>
  <c r="L318" i="61"/>
  <c r="L316" i="61"/>
  <c r="L314" i="61"/>
  <c r="L312" i="61"/>
  <c r="L305" i="61"/>
  <c r="L303" i="61"/>
  <c r="L301" i="61"/>
  <c r="L299" i="61"/>
  <c r="L295" i="61"/>
  <c r="L293" i="61"/>
  <c r="L288" i="61"/>
  <c r="L286" i="61"/>
  <c r="L284" i="61"/>
  <c r="L279" i="61"/>
  <c r="L277" i="61"/>
  <c r="L275" i="61"/>
  <c r="L273" i="61"/>
  <c r="L271" i="61"/>
  <c r="L269" i="61"/>
  <c r="L264" i="61"/>
  <c r="L262" i="61"/>
  <c r="L260" i="61"/>
  <c r="L258" i="61"/>
  <c r="L253" i="61"/>
  <c r="L251" i="61"/>
  <c r="L249" i="61"/>
  <c r="L431" i="61"/>
  <c r="L246" i="61"/>
  <c r="L430" i="61"/>
  <c r="L244" i="61"/>
  <c r="L428" i="61"/>
  <c r="L241" i="61"/>
  <c r="L239" i="61"/>
  <c r="L232" i="61"/>
  <c r="L230" i="61"/>
  <c r="L228" i="61"/>
  <c r="L226" i="61"/>
  <c r="L218" i="61"/>
  <c r="L216" i="61"/>
  <c r="L214" i="61"/>
  <c r="L212" i="61"/>
  <c r="L204" i="61"/>
  <c r="L202" i="61"/>
  <c r="L200" i="61"/>
  <c r="L198" i="61"/>
  <c r="L196" i="61"/>
  <c r="L194" i="61"/>
  <c r="L192" i="61"/>
  <c r="L190" i="61"/>
  <c r="L188" i="61"/>
  <c r="L186" i="61"/>
  <c r="L184" i="61"/>
  <c r="L182" i="61"/>
  <c r="M209" i="61"/>
  <c r="M360" i="61"/>
  <c r="M254" i="61"/>
  <c r="M359" i="61"/>
  <c r="M416" i="61"/>
  <c r="M358" i="61"/>
  <c r="M409" i="61"/>
  <c r="M321" i="61"/>
  <c r="M308" i="61"/>
  <c r="M289" i="61"/>
  <c r="M265" i="61"/>
  <c r="M234" i="61"/>
  <c r="M220" i="61"/>
  <c r="M208" i="61"/>
  <c r="M206" i="61"/>
  <c r="M423" i="61"/>
  <c r="M421" i="61"/>
  <c r="M414" i="61"/>
  <c r="M408" i="61"/>
  <c r="M406" i="61"/>
  <c r="M404" i="61"/>
  <c r="M402" i="61"/>
  <c r="M398" i="61"/>
  <c r="M396" i="61"/>
  <c r="M392" i="61"/>
  <c r="M390" i="61"/>
  <c r="M374" i="61"/>
  <c r="M368" i="61"/>
  <c r="M366" i="61"/>
  <c r="M364" i="61"/>
  <c r="M357" i="61"/>
  <c r="M355" i="61"/>
  <c r="M353" i="61"/>
  <c r="M351" i="61"/>
  <c r="M349" i="61"/>
  <c r="M347" i="61"/>
  <c r="M345" i="61"/>
  <c r="M343" i="61"/>
  <c r="M341" i="61"/>
  <c r="M337" i="61"/>
  <c r="M335" i="61"/>
  <c r="M333" i="61"/>
  <c r="M331" i="61"/>
  <c r="M329" i="61"/>
  <c r="M327" i="61"/>
  <c r="M325" i="61"/>
  <c r="M319" i="61"/>
  <c r="M317" i="61"/>
  <c r="M315" i="61"/>
  <c r="M313" i="61"/>
  <c r="M306" i="61"/>
  <c r="M304" i="61"/>
  <c r="M302" i="61"/>
  <c r="M300" i="61"/>
  <c r="M298" i="61"/>
  <c r="M294" i="61"/>
  <c r="M292" i="61"/>
  <c r="M287" i="61"/>
  <c r="M285" i="61"/>
  <c r="M280" i="61"/>
  <c r="M278" i="61"/>
  <c r="M276" i="61"/>
  <c r="M274" i="61"/>
  <c r="M272" i="61"/>
  <c r="M270" i="61"/>
  <c r="M268" i="61"/>
  <c r="M263" i="61"/>
  <c r="M261" i="61"/>
  <c r="M259" i="61"/>
  <c r="M257" i="61"/>
  <c r="M252" i="61"/>
  <c r="M250" i="61"/>
  <c r="M248" i="61"/>
  <c r="M247" i="61"/>
  <c r="M245" i="61"/>
  <c r="M429" i="61"/>
  <c r="M243" i="61"/>
  <c r="M242" i="61"/>
  <c r="M240" i="61"/>
  <c r="M238" i="61"/>
  <c r="M231" i="61"/>
  <c r="M229" i="61"/>
  <c r="M227" i="61"/>
  <c r="M225" i="61"/>
  <c r="M217" i="61"/>
  <c r="M215" i="61"/>
  <c r="M213" i="61"/>
  <c r="M205" i="61"/>
  <c r="M203" i="61"/>
  <c r="M201" i="61"/>
  <c r="M199" i="61"/>
  <c r="M197" i="61"/>
  <c r="M195" i="61"/>
  <c r="M193" i="61"/>
  <c r="M191" i="61"/>
  <c r="M189" i="61"/>
  <c r="M187" i="61"/>
  <c r="M185" i="61"/>
  <c r="M183" i="61"/>
  <c r="L209" i="61"/>
  <c r="L360" i="61"/>
  <c r="L254" i="61"/>
  <c r="L359" i="61"/>
  <c r="L416" i="61"/>
  <c r="L358" i="61"/>
  <c r="L409" i="61"/>
  <c r="L321" i="61"/>
  <c r="L308" i="61"/>
  <c r="L289" i="61"/>
  <c r="L265" i="61"/>
  <c r="L234" i="61"/>
  <c r="L220" i="61"/>
  <c r="L208" i="61"/>
  <c r="L206" i="61"/>
  <c r="L423" i="61"/>
  <c r="L421" i="61"/>
  <c r="L414" i="61"/>
  <c r="L408" i="61"/>
  <c r="L406" i="61"/>
  <c r="L404" i="61"/>
  <c r="L402" i="61"/>
  <c r="L398" i="61"/>
  <c r="L396" i="61"/>
  <c r="L392" i="61"/>
  <c r="L390" i="61"/>
  <c r="L374" i="61"/>
  <c r="L368" i="61"/>
  <c r="L366" i="61"/>
  <c r="L364" i="61"/>
  <c r="L357" i="61"/>
  <c r="L355" i="61"/>
  <c r="L353" i="61"/>
  <c r="L351" i="61"/>
  <c r="L349" i="61"/>
  <c r="L347" i="61"/>
  <c r="L345" i="61"/>
  <c r="L343" i="61"/>
  <c r="L341" i="61"/>
  <c r="L337" i="61"/>
  <c r="L335" i="61"/>
  <c r="L333" i="61"/>
  <c r="L331" i="61"/>
  <c r="L329" i="61"/>
  <c r="L327" i="61"/>
  <c r="L325" i="61"/>
  <c r="L319" i="61"/>
  <c r="L317" i="61"/>
  <c r="L315" i="61"/>
  <c r="L313" i="61"/>
  <c r="L306" i="61"/>
  <c r="L304" i="61"/>
  <c r="L302" i="61"/>
  <c r="L300" i="61"/>
  <c r="L298" i="61"/>
  <c r="L294" i="61"/>
  <c r="L292" i="61"/>
  <c r="L287" i="61"/>
  <c r="L285" i="61"/>
  <c r="L280" i="61"/>
  <c r="L278" i="61"/>
  <c r="L276" i="61"/>
  <c r="L274" i="61"/>
  <c r="L272" i="61"/>
  <c r="L270" i="61"/>
  <c r="L268" i="61"/>
  <c r="L263" i="61"/>
  <c r="L261" i="61"/>
  <c r="L259" i="61"/>
  <c r="L257" i="61"/>
  <c r="L252" i="61"/>
  <c r="L250" i="61"/>
  <c r="L248" i="61"/>
  <c r="L247" i="61"/>
  <c r="L245" i="61"/>
  <c r="L429" i="61"/>
  <c r="L243" i="61"/>
  <c r="L242" i="61"/>
  <c r="L240" i="61"/>
  <c r="L238" i="61"/>
  <c r="L231" i="61"/>
  <c r="L229" i="61"/>
  <c r="L227" i="61"/>
  <c r="L225" i="61"/>
  <c r="L217" i="61"/>
  <c r="L215" i="61"/>
  <c r="L213" i="61"/>
  <c r="L205" i="61"/>
  <c r="L203" i="61"/>
  <c r="L201" i="61"/>
  <c r="L199" i="61"/>
  <c r="L197" i="61"/>
  <c r="L195" i="61"/>
  <c r="L193" i="61"/>
  <c r="L191" i="61"/>
  <c r="L189" i="61"/>
  <c r="L187" i="61"/>
  <c r="L185" i="61"/>
  <c r="L183" i="61"/>
  <c r="M222" i="61"/>
  <c r="M410" i="61"/>
  <c r="M371" i="61"/>
  <c r="M309" i="61"/>
  <c r="M221" i="61"/>
  <c r="M425" i="61"/>
  <c r="M370" i="61"/>
  <c r="M320" i="61"/>
  <c r="M307" i="61"/>
  <c r="M281" i="61"/>
  <c r="M235" i="61"/>
  <c r="M233" i="61"/>
  <c r="M219" i="61"/>
  <c r="M207" i="61"/>
  <c r="M424" i="61"/>
  <c r="M422" i="61"/>
  <c r="M415" i="61"/>
  <c r="M413" i="61"/>
  <c r="M407" i="61"/>
  <c r="M405" i="61"/>
  <c r="M403" i="61"/>
  <c r="M399" i="61"/>
  <c r="M397" i="61"/>
  <c r="M393" i="61"/>
  <c r="M391" i="61"/>
  <c r="M389" i="61"/>
  <c r="M369" i="61"/>
  <c r="M367" i="61"/>
  <c r="M365" i="61"/>
  <c r="M363" i="61"/>
  <c r="M356" i="61"/>
  <c r="M354" i="61"/>
  <c r="M352" i="61"/>
  <c r="M350" i="61"/>
  <c r="M348" i="61"/>
  <c r="M346" i="61"/>
  <c r="M344" i="61"/>
  <c r="M342" i="61"/>
  <c r="M338" i="61"/>
  <c r="M336" i="61"/>
  <c r="M334" i="61"/>
  <c r="M332" i="61"/>
  <c r="M330" i="61"/>
  <c r="M328" i="61"/>
  <c r="M326" i="61"/>
  <c r="M324" i="61"/>
  <c r="M318" i="61"/>
  <c r="M316" i="61"/>
  <c r="M314" i="61"/>
  <c r="M312" i="61"/>
  <c r="M305" i="61"/>
  <c r="M303" i="61"/>
  <c r="M301" i="61"/>
  <c r="M299" i="61"/>
  <c r="M295" i="61"/>
  <c r="M293" i="61"/>
  <c r="M288" i="61"/>
  <c r="M286" i="61"/>
  <c r="M284" i="61"/>
  <c r="M279" i="61"/>
  <c r="M277" i="61"/>
  <c r="M275" i="61"/>
  <c r="M273" i="61"/>
  <c r="M271" i="61"/>
  <c r="M269" i="61"/>
  <c r="M264" i="61"/>
  <c r="M262" i="61"/>
  <c r="M260" i="61"/>
  <c r="M258" i="61"/>
  <c r="M253" i="61"/>
  <c r="M251" i="61"/>
  <c r="M249" i="61"/>
  <c r="M431" i="61"/>
  <c r="M246" i="61"/>
  <c r="M430" i="61"/>
  <c r="M244" i="61"/>
  <c r="M428" i="61"/>
  <c r="M241" i="61"/>
  <c r="M239" i="61"/>
  <c r="M232" i="61"/>
  <c r="M230" i="61"/>
  <c r="M228" i="61"/>
  <c r="M226" i="61"/>
  <c r="M218" i="61"/>
  <c r="M216" i="61"/>
  <c r="M214" i="61"/>
  <c r="M212" i="61"/>
  <c r="M204" i="61"/>
  <c r="M202" i="61"/>
  <c r="M200" i="61"/>
  <c r="M198" i="61"/>
  <c r="M196" i="61"/>
  <c r="M194" i="61"/>
  <c r="M192" i="61"/>
  <c r="M190" i="61"/>
  <c r="M188" i="61"/>
  <c r="M186" i="61"/>
  <c r="M184" i="61"/>
  <c r="M182" i="61"/>
  <c r="K441" i="61"/>
  <c r="K477" i="61"/>
  <c r="K497" i="61"/>
  <c r="K517" i="61"/>
  <c r="K537" i="61"/>
  <c r="K577" i="61"/>
  <c r="L589" i="61"/>
  <c r="R589" i="61" s="1"/>
  <c r="K587" i="61"/>
  <c r="M462" i="61"/>
  <c r="M564" i="61"/>
  <c r="M455" i="61"/>
  <c r="K525" i="61"/>
  <c r="K543" i="61"/>
  <c r="K563" i="61"/>
  <c r="K585" i="61"/>
  <c r="L550" i="61"/>
  <c r="R550" i="61" s="1"/>
  <c r="M557" i="61"/>
  <c r="L505" i="61"/>
  <c r="R505" i="61" s="1"/>
  <c r="M512" i="61"/>
  <c r="K529" i="61"/>
  <c r="K547" i="61"/>
  <c r="K569" i="61"/>
  <c r="M520" i="61"/>
  <c r="L512" i="61"/>
  <c r="R512" i="61" s="1"/>
  <c r="K469" i="61"/>
  <c r="K515" i="61"/>
  <c r="K535" i="61"/>
  <c r="K519" i="61"/>
  <c r="K559" i="61"/>
  <c r="K579" i="61"/>
  <c r="K448" i="61"/>
  <c r="K468" i="61"/>
  <c r="K486" i="61"/>
  <c r="K504" i="61"/>
  <c r="K526" i="61"/>
  <c r="K544" i="61"/>
  <c r="K566" i="61"/>
  <c r="K586" i="61"/>
  <c r="K444" i="61"/>
  <c r="K464" i="61"/>
  <c r="K482" i="61"/>
  <c r="K500" i="61"/>
  <c r="K522" i="61"/>
  <c r="K540" i="61"/>
  <c r="K560" i="61"/>
  <c r="K580" i="61"/>
  <c r="AM3" i="39"/>
  <c r="L531" i="61"/>
  <c r="R531" i="61" s="1"/>
  <c r="L582" i="61"/>
  <c r="R582" i="61" s="1"/>
  <c r="K452" i="61"/>
  <c r="K472" i="61"/>
  <c r="K492" i="61"/>
  <c r="K510" i="61"/>
  <c r="K530" i="61"/>
  <c r="K548" i="61"/>
  <c r="K570" i="61"/>
  <c r="M531" i="61"/>
  <c r="AI3" i="39"/>
  <c r="L564" i="61"/>
  <c r="R564" i="61" s="1"/>
  <c r="AH3" i="39"/>
  <c r="L462" i="61"/>
  <c r="R462" i="61" s="1"/>
  <c r="L520" i="61"/>
  <c r="R520" i="61" s="1"/>
  <c r="M505" i="61"/>
  <c r="K440" i="61"/>
  <c r="K458" i="61"/>
  <c r="K476" i="61"/>
  <c r="K496" i="61"/>
  <c r="K516" i="61"/>
  <c r="K536" i="61"/>
  <c r="K554" i="61"/>
  <c r="K576" i="61"/>
  <c r="M589" i="61"/>
  <c r="L478" i="61"/>
  <c r="R478" i="61" s="1"/>
  <c r="M582" i="61"/>
  <c r="M550" i="61"/>
  <c r="L455" i="61"/>
  <c r="R455" i="61" s="1"/>
  <c r="M572" i="61"/>
  <c r="L572" i="61"/>
  <c r="R572" i="61" s="1"/>
  <c r="M478" i="61"/>
  <c r="M490" i="61"/>
  <c r="L490" i="61"/>
  <c r="R490" i="61" s="1"/>
  <c r="L557" i="61"/>
  <c r="R557" i="61" s="1"/>
  <c r="K16" i="61"/>
  <c r="K12" i="61"/>
  <c r="K8" i="61"/>
  <c r="K17" i="61"/>
  <c r="K13" i="61"/>
  <c r="K9" i="61"/>
  <c r="K19" i="61"/>
  <c r="K15" i="61"/>
  <c r="K11" i="61"/>
  <c r="K7" i="61"/>
  <c r="K18" i="61"/>
  <c r="K14" i="61"/>
  <c r="K10" i="61"/>
  <c r="K6" i="61"/>
  <c r="AT3" i="16"/>
  <c r="AQ3" i="16"/>
  <c r="R185" i="61" l="1"/>
  <c r="Q185" i="61"/>
  <c r="R201" i="61"/>
  <c r="Q201" i="61"/>
  <c r="R247" i="61"/>
  <c r="Q247" i="61"/>
  <c r="R287" i="61"/>
  <c r="Q287" i="61"/>
  <c r="R333" i="61"/>
  <c r="Q333" i="61"/>
  <c r="R390" i="61"/>
  <c r="Q390" i="61"/>
  <c r="R289" i="61"/>
  <c r="Q289" i="61"/>
  <c r="R196" i="61"/>
  <c r="Q196" i="61"/>
  <c r="R232" i="61"/>
  <c r="Q232" i="61"/>
  <c r="R260" i="61"/>
  <c r="Q260" i="61"/>
  <c r="R303" i="61"/>
  <c r="Q303" i="61"/>
  <c r="R346" i="61"/>
  <c r="Q346" i="61"/>
  <c r="R405" i="61"/>
  <c r="Q405" i="61"/>
  <c r="R309" i="61"/>
  <c r="Q309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2" i="61"/>
  <c r="Q392" i="61"/>
  <c r="R404" i="61"/>
  <c r="Q404" i="61"/>
  <c r="R421" i="61"/>
  <c r="Q421" i="61"/>
  <c r="R220" i="61"/>
  <c r="Q220" i="61"/>
  <c r="R308" i="61"/>
  <c r="Q308" i="61"/>
  <c r="R416" i="61"/>
  <c r="Q416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1" i="61"/>
  <c r="Q251" i="61"/>
  <c r="R262" i="61"/>
  <c r="Q262" i="61"/>
  <c r="R273" i="61"/>
  <c r="Q273" i="61"/>
  <c r="R284" i="61"/>
  <c r="Q284" i="61"/>
  <c r="R295" i="61"/>
  <c r="Q295" i="61"/>
  <c r="R305" i="61"/>
  <c r="Q305" i="61"/>
  <c r="R318" i="61"/>
  <c r="Q318" i="61"/>
  <c r="R330" i="61"/>
  <c r="Q330" i="61"/>
  <c r="R338" i="61"/>
  <c r="Q338" i="61"/>
  <c r="R348" i="61"/>
  <c r="Q348" i="61"/>
  <c r="R356" i="61"/>
  <c r="Q356" i="61"/>
  <c r="R369" i="61"/>
  <c r="Q369" i="61"/>
  <c r="R397" i="61"/>
  <c r="Q397" i="61"/>
  <c r="R407" i="61"/>
  <c r="Q407" i="61"/>
  <c r="R424" i="61"/>
  <c r="Q424" i="61"/>
  <c r="Q235" i="61"/>
  <c r="R235" i="61"/>
  <c r="R370" i="61"/>
  <c r="Q370" i="61"/>
  <c r="R371" i="61"/>
  <c r="Q371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7" i="61"/>
  <c r="Q257" i="61"/>
  <c r="R276" i="61"/>
  <c r="Q276" i="61"/>
  <c r="R325" i="61"/>
  <c r="Q325" i="61"/>
  <c r="R351" i="61"/>
  <c r="Q351" i="61"/>
  <c r="R414" i="61"/>
  <c r="Q414" i="61"/>
  <c r="R360" i="61"/>
  <c r="Q360" i="61"/>
  <c r="R204" i="61"/>
  <c r="Q204" i="61"/>
  <c r="R249" i="61"/>
  <c r="Q249" i="61"/>
  <c r="R279" i="61"/>
  <c r="Q279" i="61"/>
  <c r="R328" i="61"/>
  <c r="Q328" i="61"/>
  <c r="R367" i="61"/>
  <c r="Q367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50" i="61"/>
  <c r="Q250" i="61"/>
  <c r="R261" i="61"/>
  <c r="Q261" i="61"/>
  <c r="R272" i="61"/>
  <c r="Q272" i="61"/>
  <c r="R280" i="61"/>
  <c r="Q280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3" i="61"/>
  <c r="Q423" i="61"/>
  <c r="R234" i="61"/>
  <c r="Q234" i="61"/>
  <c r="R321" i="61"/>
  <c r="Q321" i="61"/>
  <c r="R359" i="61"/>
  <c r="Q359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6" i="61"/>
  <c r="Q246" i="61"/>
  <c r="R253" i="61"/>
  <c r="Q253" i="61"/>
  <c r="R264" i="61"/>
  <c r="Q264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399" i="61"/>
  <c r="Q399" i="61"/>
  <c r="R413" i="61"/>
  <c r="Q413" i="61"/>
  <c r="R207" i="61"/>
  <c r="Q207" i="61"/>
  <c r="R281" i="61"/>
  <c r="Q281" i="61"/>
  <c r="R425" i="61"/>
  <c r="Q425" i="61"/>
  <c r="R410" i="61"/>
  <c r="Q4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8" i="61"/>
  <c r="Q268" i="61"/>
  <c r="R300" i="61"/>
  <c r="Q300" i="61"/>
  <c r="Q313" i="61"/>
  <c r="R313" i="61"/>
  <c r="R343" i="61"/>
  <c r="Q343" i="61"/>
  <c r="R364" i="61"/>
  <c r="Q364" i="61"/>
  <c r="R402" i="61"/>
  <c r="Q402" i="61"/>
  <c r="R208" i="61"/>
  <c r="Q208" i="61"/>
  <c r="R358" i="61"/>
  <c r="Q358" i="61"/>
  <c r="R188" i="61"/>
  <c r="Q188" i="61"/>
  <c r="R218" i="61"/>
  <c r="Q218" i="61"/>
  <c r="R244" i="61"/>
  <c r="Q244" i="61"/>
  <c r="R271" i="61"/>
  <c r="Q271" i="61"/>
  <c r="R293" i="61"/>
  <c r="Q293" i="61"/>
  <c r="R316" i="61"/>
  <c r="Q316" i="61"/>
  <c r="R336" i="61"/>
  <c r="Q336" i="61"/>
  <c r="R354" i="61"/>
  <c r="Q354" i="61"/>
  <c r="R393" i="61"/>
  <c r="Q393" i="61"/>
  <c r="R422" i="61"/>
  <c r="Q422" i="61"/>
  <c r="R320" i="61"/>
  <c r="Q3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06" i="61"/>
  <c r="Q306" i="61"/>
  <c r="R319" i="61"/>
  <c r="Q319" i="61"/>
  <c r="R331" i="61"/>
  <c r="Q331" i="61"/>
  <c r="R341" i="61"/>
  <c r="Q341" i="61"/>
  <c r="R349" i="61"/>
  <c r="Q349" i="61"/>
  <c r="R357" i="61"/>
  <c r="Q357" i="61"/>
  <c r="R374" i="61"/>
  <c r="Q374" i="61"/>
  <c r="R398" i="61"/>
  <c r="Q398" i="61"/>
  <c r="R408" i="61"/>
  <c r="Q408" i="61"/>
  <c r="R206" i="61"/>
  <c r="Q206" i="61"/>
  <c r="R265" i="61"/>
  <c r="Q265" i="61"/>
  <c r="R409" i="61"/>
  <c r="Q409" i="61"/>
  <c r="R254" i="61"/>
  <c r="Q254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8" i="61"/>
  <c r="Q258" i="61"/>
  <c r="R269" i="61"/>
  <c r="Q269" i="61"/>
  <c r="R277" i="61"/>
  <c r="Q277" i="61"/>
  <c r="R288" i="61"/>
  <c r="Q288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15" i="61"/>
  <c r="Q415" i="61"/>
  <c r="R219" i="61"/>
  <c r="Q219" i="61"/>
  <c r="R307" i="61"/>
  <c r="Q307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M432" i="61"/>
  <c r="K575" i="61"/>
  <c r="K545" i="61"/>
  <c r="K453" i="61"/>
  <c r="K459" i="61"/>
  <c r="K473" i="61"/>
  <c r="K507" i="61"/>
  <c r="K483" i="61"/>
  <c r="K561" i="61"/>
  <c r="K541" i="61"/>
  <c r="K581" i="61"/>
  <c r="K493" i="61"/>
  <c r="M590" i="61"/>
  <c r="M591" i="61" s="1"/>
  <c r="K527" i="61"/>
  <c r="K555" i="61"/>
  <c r="K449" i="61"/>
  <c r="L167" i="61"/>
  <c r="L159" i="61"/>
  <c r="L149" i="61"/>
  <c r="L145" i="61"/>
  <c r="L141" i="61"/>
  <c r="L137" i="61"/>
  <c r="L127" i="61"/>
  <c r="L123" i="61"/>
  <c r="L117" i="61"/>
  <c r="L113" i="61"/>
  <c r="L109" i="61"/>
  <c r="L103" i="61"/>
  <c r="L99" i="61"/>
  <c r="L95" i="61"/>
  <c r="L91" i="61"/>
  <c r="L87" i="61"/>
  <c r="M175" i="61"/>
  <c r="M171" i="61"/>
  <c r="M165" i="61"/>
  <c r="M161" i="61"/>
  <c r="M157" i="61"/>
  <c r="M151" i="61"/>
  <c r="M147" i="61"/>
  <c r="M143" i="61"/>
  <c r="M139" i="61"/>
  <c r="M133" i="61"/>
  <c r="M129" i="61"/>
  <c r="M125" i="61"/>
  <c r="M121" i="61"/>
  <c r="M115" i="61"/>
  <c r="M111" i="61"/>
  <c r="M107" i="61"/>
  <c r="M101" i="61"/>
  <c r="M97" i="61"/>
  <c r="M93" i="61"/>
  <c r="M89" i="61"/>
  <c r="L176" i="61"/>
  <c r="L172" i="61"/>
  <c r="L166" i="61"/>
  <c r="L162" i="61"/>
  <c r="L158" i="61"/>
  <c r="L152" i="61"/>
  <c r="L148" i="61"/>
  <c r="L144" i="61"/>
  <c r="L140" i="61"/>
  <c r="L134" i="61"/>
  <c r="L130" i="61"/>
  <c r="L126" i="61"/>
  <c r="L122" i="61"/>
  <c r="L116" i="61"/>
  <c r="L112" i="61"/>
  <c r="L108" i="61"/>
  <c r="L102" i="61"/>
  <c r="L98" i="61"/>
  <c r="L94" i="61"/>
  <c r="L90" i="61"/>
  <c r="L86" i="61"/>
  <c r="M174" i="61"/>
  <c r="M168" i="61"/>
  <c r="M164" i="61"/>
  <c r="M160" i="61"/>
  <c r="M156" i="61"/>
  <c r="M150" i="61"/>
  <c r="M146" i="61"/>
  <c r="M142" i="61"/>
  <c r="M138" i="61"/>
  <c r="M132" i="61"/>
  <c r="M128" i="61"/>
  <c r="M124" i="61"/>
  <c r="M118" i="61"/>
  <c r="M114" i="61"/>
  <c r="M110" i="61"/>
  <c r="M104" i="61"/>
  <c r="M100" i="61"/>
  <c r="M96" i="61"/>
  <c r="M92" i="61"/>
  <c r="M88" i="61"/>
  <c r="L85" i="61"/>
  <c r="L173" i="61"/>
  <c r="L163" i="61"/>
  <c r="L153" i="61"/>
  <c r="L131" i="61"/>
  <c r="L175" i="61"/>
  <c r="L171" i="61"/>
  <c r="L165" i="61"/>
  <c r="L161" i="61"/>
  <c r="L157" i="61"/>
  <c r="L151" i="61"/>
  <c r="L147" i="61"/>
  <c r="L143" i="61"/>
  <c r="L139" i="61"/>
  <c r="L133" i="61"/>
  <c r="L129" i="61"/>
  <c r="L125" i="61"/>
  <c r="L121" i="61"/>
  <c r="L115" i="61"/>
  <c r="L111" i="61"/>
  <c r="L107" i="61"/>
  <c r="L101" i="61"/>
  <c r="L97" i="61"/>
  <c r="L93" i="61"/>
  <c r="L89" i="61"/>
  <c r="M85" i="61"/>
  <c r="M173" i="61"/>
  <c r="M167" i="61"/>
  <c r="M163" i="61"/>
  <c r="M159" i="61"/>
  <c r="M153" i="61"/>
  <c r="M149" i="61"/>
  <c r="M145" i="61"/>
  <c r="M141" i="61"/>
  <c r="M137" i="61"/>
  <c r="M131" i="61"/>
  <c r="M127" i="61"/>
  <c r="M123" i="61"/>
  <c r="M117" i="61"/>
  <c r="M113" i="61"/>
  <c r="M109" i="61"/>
  <c r="M103" i="61"/>
  <c r="M99" i="61"/>
  <c r="M95" i="61"/>
  <c r="M91" i="61"/>
  <c r="M87" i="61"/>
  <c r="L174" i="61"/>
  <c r="L168" i="61"/>
  <c r="L164" i="61"/>
  <c r="L160" i="61"/>
  <c r="L156" i="61"/>
  <c r="L150" i="61"/>
  <c r="L146" i="61"/>
  <c r="L142" i="61"/>
  <c r="L138" i="61"/>
  <c r="L132" i="61"/>
  <c r="L128" i="61"/>
  <c r="L124" i="61"/>
  <c r="L118" i="61"/>
  <c r="L114" i="61"/>
  <c r="L110" i="61"/>
  <c r="L104" i="61"/>
  <c r="L100" i="61"/>
  <c r="L96" i="61"/>
  <c r="L92" i="61"/>
  <c r="L88" i="61"/>
  <c r="M176" i="61"/>
  <c r="M172" i="61"/>
  <c r="M166" i="61"/>
  <c r="M162" i="61"/>
  <c r="M158" i="61"/>
  <c r="M152" i="61"/>
  <c r="M148" i="61"/>
  <c r="M144" i="61"/>
  <c r="M140" i="61"/>
  <c r="M134" i="61"/>
  <c r="M130" i="61"/>
  <c r="M126" i="61"/>
  <c r="M122" i="61"/>
  <c r="M116" i="61"/>
  <c r="M112" i="61"/>
  <c r="M108" i="61"/>
  <c r="M102" i="61"/>
  <c r="M98" i="61"/>
  <c r="M94" i="61"/>
  <c r="M90" i="61"/>
  <c r="M86" i="61"/>
  <c r="M58" i="61"/>
  <c r="L74" i="61"/>
  <c r="R74" i="61" s="1"/>
  <c r="L52" i="61"/>
  <c r="R52" i="61" s="1"/>
  <c r="K71" i="61"/>
  <c r="K30" i="61"/>
  <c r="K80" i="61"/>
  <c r="K72" i="61"/>
  <c r="K27" i="61"/>
  <c r="K77" i="61"/>
  <c r="K51" i="61"/>
  <c r="K28" i="61"/>
  <c r="K78" i="61"/>
  <c r="K69" i="61"/>
  <c r="K25" i="61"/>
  <c r="K38" i="61"/>
  <c r="K61" i="61"/>
  <c r="K33" i="61"/>
  <c r="K39" i="61"/>
  <c r="K31" i="61"/>
  <c r="K49" i="61"/>
  <c r="K70" i="61"/>
  <c r="K60" i="61"/>
  <c r="K32" i="61"/>
  <c r="K50" i="61"/>
  <c r="K36" i="61"/>
  <c r="K29" i="61"/>
  <c r="M47" i="61"/>
  <c r="M52" i="61"/>
  <c r="L47" i="61"/>
  <c r="R47" i="61" s="1"/>
  <c r="M20" i="61"/>
  <c r="L81" i="61"/>
  <c r="R81" i="61" s="1"/>
  <c r="K42" i="61"/>
  <c r="K54" i="61"/>
  <c r="K73" i="61"/>
  <c r="K43" i="61"/>
  <c r="K62" i="61"/>
  <c r="K37" i="61"/>
  <c r="K64" i="61"/>
  <c r="K63" i="61"/>
  <c r="K65" i="61"/>
  <c r="K41" i="61"/>
  <c r="K40" i="61"/>
  <c r="K57" i="61"/>
  <c r="M34" i="61"/>
  <c r="M74" i="61"/>
  <c r="M66" i="61"/>
  <c r="L20" i="61"/>
  <c r="R20" i="61" s="1"/>
  <c r="K26" i="61"/>
  <c r="K76" i="61"/>
  <c r="K68" i="61"/>
  <c r="K23" i="61"/>
  <c r="K55" i="61"/>
  <c r="K46" i="61"/>
  <c r="K24" i="61"/>
  <c r="K56" i="61"/>
  <c r="K45" i="61"/>
  <c r="K44" i="61"/>
  <c r="K79" i="61"/>
  <c r="K22" i="61"/>
  <c r="M81" i="61"/>
  <c r="L66" i="61"/>
  <c r="R66" i="61" s="1"/>
  <c r="L34" i="61"/>
  <c r="R34" i="61" s="1"/>
  <c r="L58" i="61"/>
  <c r="R58" i="61" s="1"/>
  <c r="M322" i="61"/>
  <c r="M339" i="61"/>
  <c r="M372" i="61"/>
  <c r="L236" i="61"/>
  <c r="R236" i="61" s="1"/>
  <c r="L255" i="61"/>
  <c r="R255" i="61" s="1"/>
  <c r="L266" i="61"/>
  <c r="R266" i="61" s="1"/>
  <c r="L282" i="61"/>
  <c r="R282" i="61" s="1"/>
  <c r="L426" i="61"/>
  <c r="R426" i="61" s="1"/>
  <c r="K416" i="61"/>
  <c r="K308" i="61"/>
  <c r="K220" i="61"/>
  <c r="K421" i="61"/>
  <c r="K398" i="61"/>
  <c r="K368" i="61"/>
  <c r="K355" i="61"/>
  <c r="K347" i="61"/>
  <c r="K337" i="61"/>
  <c r="K329" i="61"/>
  <c r="K317" i="61"/>
  <c r="K304" i="61"/>
  <c r="K294" i="61"/>
  <c r="K280" i="61"/>
  <c r="K272" i="61"/>
  <c r="K261" i="61"/>
  <c r="K250" i="61"/>
  <c r="K429" i="61"/>
  <c r="K238" i="61"/>
  <c r="K225" i="61"/>
  <c r="M310" i="61"/>
  <c r="M361" i="61"/>
  <c r="M387" i="61"/>
  <c r="M400" i="61"/>
  <c r="L322" i="61"/>
  <c r="R322" i="61" s="1"/>
  <c r="L372" i="61"/>
  <c r="R372" i="61" s="1"/>
  <c r="K222" i="61"/>
  <c r="K371" i="61"/>
  <c r="K221" i="61"/>
  <c r="K370" i="61"/>
  <c r="K235" i="61"/>
  <c r="K424" i="61"/>
  <c r="K407" i="61"/>
  <c r="K397" i="61"/>
  <c r="K363" i="61"/>
  <c r="K350" i="61"/>
  <c r="K342" i="61"/>
  <c r="K332" i="61"/>
  <c r="K324" i="61"/>
  <c r="K303" i="61"/>
  <c r="K286" i="61"/>
  <c r="K275" i="61"/>
  <c r="K217" i="61"/>
  <c r="K209" i="61"/>
  <c r="K360" i="61"/>
  <c r="K359" i="61"/>
  <c r="K358" i="61"/>
  <c r="K321" i="61"/>
  <c r="K289" i="61"/>
  <c r="K234" i="61"/>
  <c r="K208" i="61"/>
  <c r="K423" i="61"/>
  <c r="K414" i="61"/>
  <c r="K406" i="61"/>
  <c r="K402" i="61"/>
  <c r="K396" i="61"/>
  <c r="K374" i="61"/>
  <c r="K366" i="61"/>
  <c r="K357" i="61"/>
  <c r="K353" i="61"/>
  <c r="K349" i="61"/>
  <c r="K345" i="61"/>
  <c r="K341" i="61"/>
  <c r="K335" i="61"/>
  <c r="K331" i="61"/>
  <c r="K327" i="61"/>
  <c r="K319" i="61"/>
  <c r="K315" i="61"/>
  <c r="K306" i="61"/>
  <c r="K302" i="61"/>
  <c r="K298" i="61"/>
  <c r="K292" i="61"/>
  <c r="K285" i="61"/>
  <c r="K278" i="61"/>
  <c r="K274" i="61"/>
  <c r="K270" i="61"/>
  <c r="K263" i="61"/>
  <c r="K259" i="61"/>
  <c r="K252" i="61"/>
  <c r="K248" i="61"/>
  <c r="K245" i="61"/>
  <c r="K243" i="61"/>
  <c r="K240" i="61"/>
  <c r="K231" i="61"/>
  <c r="K227" i="61"/>
  <c r="K216" i="61"/>
  <c r="K212" i="61"/>
  <c r="M210" i="61"/>
  <c r="M223" i="61"/>
  <c r="M290" i="61"/>
  <c r="M394" i="61"/>
  <c r="M417" i="61"/>
  <c r="L296" i="61"/>
  <c r="R296" i="61" s="1"/>
  <c r="L310" i="61"/>
  <c r="R310" i="61" s="1"/>
  <c r="L361" i="61"/>
  <c r="R361" i="61" s="1"/>
  <c r="L387" i="61"/>
  <c r="R387" i="61" s="1"/>
  <c r="L400" i="61"/>
  <c r="R400" i="61" s="1"/>
  <c r="L411" i="61"/>
  <c r="R411" i="61" s="1"/>
  <c r="M236" i="61"/>
  <c r="M255" i="61"/>
  <c r="M266" i="61"/>
  <c r="M282" i="61"/>
  <c r="M426" i="61"/>
  <c r="L210" i="61"/>
  <c r="R210" i="61" s="1"/>
  <c r="L223" i="61"/>
  <c r="R223" i="61" s="1"/>
  <c r="L432" i="61"/>
  <c r="R432" i="61" s="1"/>
  <c r="L290" i="61"/>
  <c r="R290" i="61" s="1"/>
  <c r="L394" i="61"/>
  <c r="R394" i="61" s="1"/>
  <c r="L417" i="61"/>
  <c r="R417" i="61" s="1"/>
  <c r="K254" i="61"/>
  <c r="K409" i="61"/>
  <c r="K265" i="61"/>
  <c r="K206" i="61"/>
  <c r="K408" i="61"/>
  <c r="K404" i="61"/>
  <c r="K392" i="61"/>
  <c r="K364" i="61"/>
  <c r="K351" i="61"/>
  <c r="K343" i="61"/>
  <c r="K333" i="61"/>
  <c r="K325" i="61"/>
  <c r="K313" i="61"/>
  <c r="K300" i="61"/>
  <c r="K287" i="61"/>
  <c r="K276" i="61"/>
  <c r="K268" i="61"/>
  <c r="K257" i="61"/>
  <c r="K247" i="61"/>
  <c r="K242" i="61"/>
  <c r="K229" i="61"/>
  <c r="M296" i="61"/>
  <c r="M411" i="61"/>
  <c r="L339" i="61"/>
  <c r="R339" i="61" s="1"/>
  <c r="K307" i="61"/>
  <c r="K219" i="61"/>
  <c r="K415" i="61"/>
  <c r="K403" i="61"/>
  <c r="K391" i="61"/>
  <c r="K367" i="61"/>
  <c r="K346" i="61"/>
  <c r="K328" i="61"/>
  <c r="K312" i="61"/>
  <c r="K299" i="61"/>
  <c r="K279" i="61"/>
  <c r="K410" i="61"/>
  <c r="K309" i="61"/>
  <c r="K425" i="61"/>
  <c r="K320" i="61"/>
  <c r="K281" i="61"/>
  <c r="K233" i="61"/>
  <c r="K207" i="61"/>
  <c r="K422" i="61"/>
  <c r="K413" i="61"/>
  <c r="K405" i="61"/>
  <c r="K399" i="61"/>
  <c r="K393" i="61"/>
  <c r="K389" i="61"/>
  <c r="K352" i="61"/>
  <c r="K344" i="61"/>
  <c r="K334" i="61"/>
  <c r="K326" i="61"/>
  <c r="K314" i="61"/>
  <c r="K301" i="61"/>
  <c r="K288" i="61"/>
  <c r="K277" i="61"/>
  <c r="K269" i="61"/>
  <c r="K262" i="61"/>
  <c r="K258" i="61"/>
  <c r="K251" i="61"/>
  <c r="K431" i="61"/>
  <c r="K430" i="61"/>
  <c r="K428" i="61"/>
  <c r="K239" i="61"/>
  <c r="K230" i="61"/>
  <c r="K226" i="61"/>
  <c r="K539" i="61"/>
  <c r="K487" i="61"/>
  <c r="K553" i="61"/>
  <c r="K481" i="61"/>
  <c r="K538" i="61"/>
  <c r="K460" i="61"/>
  <c r="K495" i="61"/>
  <c r="K552" i="61"/>
  <c r="K474" i="61"/>
  <c r="K471" i="61"/>
  <c r="K546" i="61"/>
  <c r="K470" i="61"/>
  <c r="K447" i="61"/>
  <c r="K584" i="61"/>
  <c r="K502" i="61"/>
  <c r="K461" i="61"/>
  <c r="K518" i="61"/>
  <c r="K442" i="61"/>
  <c r="K475" i="61"/>
  <c r="K534" i="61"/>
  <c r="K454" i="61"/>
  <c r="K451" i="61"/>
  <c r="K528" i="61"/>
  <c r="K450" i="61"/>
  <c r="K503" i="61"/>
  <c r="K562" i="61"/>
  <c r="K484" i="61"/>
  <c r="K443" i="61"/>
  <c r="K578" i="61"/>
  <c r="K498" i="61"/>
  <c r="K457" i="61"/>
  <c r="K514" i="61"/>
  <c r="K438" i="61"/>
  <c r="K509" i="61"/>
  <c r="K588" i="61"/>
  <c r="K508" i="61"/>
  <c r="K485" i="61"/>
  <c r="K542" i="61"/>
  <c r="K466" i="61"/>
  <c r="K499" i="61"/>
  <c r="K556" i="61"/>
  <c r="K480" i="61"/>
  <c r="L590" i="61"/>
  <c r="R590" i="61" s="1"/>
  <c r="K439" i="61"/>
  <c r="K574" i="61"/>
  <c r="K494" i="61"/>
  <c r="K489" i="61"/>
  <c r="K568" i="61"/>
  <c r="K572" i="61" s="1"/>
  <c r="K488" i="61"/>
  <c r="K467" i="61"/>
  <c r="K524" i="61"/>
  <c r="K446" i="61"/>
  <c r="AN3" i="15"/>
  <c r="AK3" i="15"/>
  <c r="AM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90" i="61"/>
  <c r="Q339" i="61"/>
  <c r="Q417" i="61"/>
  <c r="Q223" i="61"/>
  <c r="Q400" i="61"/>
  <c r="Q296" i="61"/>
  <c r="Q322" i="61"/>
  <c r="Q255" i="61"/>
  <c r="Q394" i="61"/>
  <c r="Q210" i="61"/>
  <c r="Q387" i="61"/>
  <c r="Q426" i="61"/>
  <c r="Q236" i="61"/>
  <c r="Q58" i="61"/>
  <c r="Q20" i="61"/>
  <c r="Q81" i="61"/>
  <c r="Q52" i="61"/>
  <c r="Q361" i="61"/>
  <c r="Q282" i="61"/>
  <c r="Q34" i="61"/>
  <c r="Q74" i="61"/>
  <c r="Q590" i="61"/>
  <c r="Q432" i="61"/>
  <c r="Q411" i="61"/>
  <c r="Q310" i="61"/>
  <c r="Q372" i="61"/>
  <c r="Q266" i="61"/>
  <c r="Q66" i="61"/>
  <c r="Q47" i="61"/>
  <c r="L82" i="61"/>
  <c r="R82" i="61" s="1"/>
  <c r="M82" i="61"/>
  <c r="M83" i="61" s="1"/>
  <c r="K512" i="61"/>
  <c r="K531" i="61"/>
  <c r="K520" i="61"/>
  <c r="K564" i="61"/>
  <c r="K400" i="61"/>
  <c r="K505" i="61"/>
  <c r="K478" i="61"/>
  <c r="K550" i="61"/>
  <c r="K557" i="61"/>
  <c r="M178" i="61"/>
  <c r="M135" i="61"/>
  <c r="L154" i="61"/>
  <c r="R154" i="61" s="1"/>
  <c r="M154" i="61"/>
  <c r="L119" i="61"/>
  <c r="R119" i="61" s="1"/>
  <c r="L105" i="61"/>
  <c r="R105" i="61" s="1"/>
  <c r="M169" i="61"/>
  <c r="L135" i="61"/>
  <c r="R135" i="61" s="1"/>
  <c r="M119" i="61"/>
  <c r="L169" i="61"/>
  <c r="R169" i="61" s="1"/>
  <c r="M105" i="61"/>
  <c r="L178" i="61"/>
  <c r="R178" i="61" s="1"/>
  <c r="K81" i="61"/>
  <c r="K58" i="61"/>
  <c r="K34" i="61"/>
  <c r="K47" i="61"/>
  <c r="K74" i="61"/>
  <c r="K20" i="61"/>
  <c r="K66" i="61"/>
  <c r="K52" i="61"/>
  <c r="K432" i="61"/>
  <c r="K232" i="61"/>
  <c r="K273" i="61"/>
  <c r="K356" i="61"/>
  <c r="K184" i="61"/>
  <c r="K190" i="61"/>
  <c r="K205" i="61"/>
  <c r="K202" i="61"/>
  <c r="K214" i="61"/>
  <c r="K192" i="61"/>
  <c r="K244" i="61"/>
  <c r="K260" i="61"/>
  <c r="K295" i="61"/>
  <c r="K338" i="61"/>
  <c r="K215" i="61"/>
  <c r="K213" i="61"/>
  <c r="K197" i="61"/>
  <c r="K186" i="61"/>
  <c r="K183" i="61"/>
  <c r="K199" i="61"/>
  <c r="K228" i="61"/>
  <c r="K246" i="61"/>
  <c r="K264" i="61"/>
  <c r="K305" i="61"/>
  <c r="K310" i="61" s="1"/>
  <c r="K348" i="61"/>
  <c r="K365" i="61"/>
  <c r="K293" i="61"/>
  <c r="K336" i="61"/>
  <c r="K196" i="61"/>
  <c r="K182" i="61"/>
  <c r="K185" i="61"/>
  <c r="K201" i="61"/>
  <c r="K194" i="61"/>
  <c r="K187" i="61"/>
  <c r="K203" i="61"/>
  <c r="K417" i="61"/>
  <c r="K249" i="61"/>
  <c r="K318" i="61"/>
  <c r="K390" i="61"/>
  <c r="K394" i="61" s="1"/>
  <c r="K200" i="61"/>
  <c r="K189" i="61"/>
  <c r="K191" i="61"/>
  <c r="K411" i="61"/>
  <c r="K241" i="61"/>
  <c r="K253" i="61"/>
  <c r="K284" i="61"/>
  <c r="K290" i="61" s="1"/>
  <c r="K330" i="61"/>
  <c r="K369" i="61"/>
  <c r="K271" i="61"/>
  <c r="K316" i="61"/>
  <c r="K354" i="61"/>
  <c r="K188" i="61"/>
  <c r="K204" i="61"/>
  <c r="K198" i="61"/>
  <c r="K193" i="61"/>
  <c r="K195" i="61"/>
  <c r="K218" i="61"/>
  <c r="L433" i="61"/>
  <c r="R433" i="61" s="1"/>
  <c r="M433" i="61"/>
  <c r="K426" i="61"/>
  <c r="K589" i="61"/>
  <c r="L591" i="61"/>
  <c r="K582" i="61"/>
  <c r="K490" i="61"/>
  <c r="K462" i="61"/>
  <c r="AR3" i="16"/>
  <c r="L83" i="61" l="1"/>
  <c r="Q169" i="61"/>
  <c r="Q105" i="61"/>
  <c r="Q82" i="61"/>
  <c r="L434" i="61"/>
  <c r="Q433" i="61"/>
  <c r="Q119" i="61"/>
  <c r="Q591" i="61"/>
  <c r="Q154" i="61"/>
  <c r="Q178" i="61"/>
  <c r="Q135" i="61"/>
  <c r="K82" i="61"/>
  <c r="K83" i="61" s="1"/>
  <c r="K266" i="61"/>
  <c r="K296" i="61"/>
  <c r="K322" i="61"/>
  <c r="K387" i="61"/>
  <c r="K372" i="61"/>
  <c r="K282" i="61"/>
  <c r="K236" i="61"/>
  <c r="M179" i="61"/>
  <c r="M180" i="61" s="1"/>
  <c r="L179" i="61"/>
  <c r="K339" i="61"/>
  <c r="K255" i="61"/>
  <c r="K361" i="61"/>
  <c r="K223" i="61"/>
  <c r="K210" i="61"/>
  <c r="M434" i="61"/>
  <c r="K85" i="61"/>
  <c r="AO3" i="15"/>
  <c r="L1069" i="61" l="1"/>
  <c r="R179" i="61"/>
  <c r="L180" i="61"/>
  <c r="Q179" i="61"/>
  <c r="Q434" i="61"/>
  <c r="K86" i="61"/>
  <c r="K102" i="61"/>
  <c r="K112" i="61"/>
  <c r="K140" i="61"/>
  <c r="K148" i="61"/>
  <c r="K158" i="61"/>
  <c r="K166" i="61"/>
  <c r="K176" i="61"/>
  <c r="K89" i="61"/>
  <c r="K115" i="61"/>
  <c r="K143" i="61"/>
  <c r="K165" i="61"/>
  <c r="K91" i="61"/>
  <c r="K99" i="61"/>
  <c r="K109" i="61"/>
  <c r="K117" i="61"/>
  <c r="K127" i="61"/>
  <c r="K137" i="61"/>
  <c r="K145" i="61"/>
  <c r="K153" i="61"/>
  <c r="K163" i="61"/>
  <c r="K173" i="61"/>
  <c r="K107" i="61"/>
  <c r="K133" i="61"/>
  <c r="K161" i="61"/>
  <c r="K104" i="61"/>
  <c r="K124" i="61"/>
  <c r="K132" i="61"/>
  <c r="K142" i="61"/>
  <c r="K150" i="61"/>
  <c r="K160" i="61"/>
  <c r="K168" i="61"/>
  <c r="K111" i="61"/>
  <c r="K139" i="61"/>
  <c r="K171" i="61"/>
  <c r="K122" i="61"/>
  <c r="K130" i="61"/>
  <c r="K96" i="61"/>
  <c r="K94" i="61"/>
  <c r="K90" i="61"/>
  <c r="K98" i="61"/>
  <c r="K108" i="61"/>
  <c r="K116" i="61"/>
  <c r="K144" i="61"/>
  <c r="K152" i="61"/>
  <c r="K162" i="61"/>
  <c r="K172" i="61"/>
  <c r="K177" i="61"/>
  <c r="K97" i="61"/>
  <c r="K129" i="61"/>
  <c r="K157" i="61"/>
  <c r="K87" i="61"/>
  <c r="K95" i="61"/>
  <c r="K103" i="61"/>
  <c r="K113" i="61"/>
  <c r="K123" i="61"/>
  <c r="K131" i="61"/>
  <c r="K141" i="61"/>
  <c r="K149" i="61"/>
  <c r="K167" i="61"/>
  <c r="K93" i="61"/>
  <c r="K121" i="61"/>
  <c r="K147" i="61"/>
  <c r="K175" i="61"/>
  <c r="K100" i="61"/>
  <c r="K118" i="61"/>
  <c r="K128" i="61"/>
  <c r="K138" i="61"/>
  <c r="K146" i="61"/>
  <c r="K156" i="61"/>
  <c r="K164" i="61"/>
  <c r="K174" i="61"/>
  <c r="K101" i="61"/>
  <c r="K125" i="61"/>
  <c r="K151" i="61"/>
  <c r="M1069" i="61"/>
  <c r="M1070" i="61" s="1"/>
  <c r="K126" i="61"/>
  <c r="K134" i="61"/>
  <c r="K159" i="61"/>
  <c r="K92" i="61"/>
  <c r="K110" i="61"/>
  <c r="K433" i="61"/>
  <c r="K434" i="61" s="1"/>
  <c r="AJ3" i="15"/>
  <c r="AL3" i="15"/>
  <c r="H24" i="11"/>
  <c r="F20" i="11"/>
  <c r="B18" i="11"/>
  <c r="J15" i="11"/>
  <c r="D14" i="11"/>
  <c r="L12" i="11"/>
  <c r="C13" i="10"/>
  <c r="G12" i="10"/>
  <c r="D21" i="10" s="1"/>
  <c r="E12" i="10"/>
  <c r="C21" i="10" s="1"/>
  <c r="G11" i="10"/>
  <c r="D20" i="10" s="1"/>
  <c r="E11" i="10"/>
  <c r="C20" i="10" s="1"/>
  <c r="G10" i="10"/>
  <c r="D19" i="10" s="1"/>
  <c r="E10" i="10"/>
  <c r="C19" i="10" s="1"/>
  <c r="G9" i="10"/>
  <c r="D18" i="10" s="1"/>
  <c r="E9" i="10"/>
  <c r="C18" i="10" s="1"/>
  <c r="G8" i="10"/>
  <c r="D17" i="10" s="1"/>
  <c r="E8" i="10"/>
  <c r="C17" i="10" s="1"/>
  <c r="G7" i="10"/>
  <c r="D16" i="10" s="1"/>
  <c r="E7" i="10"/>
  <c r="C16" i="10" s="1"/>
  <c r="R1069" i="61" l="1"/>
  <c r="L1070" i="61"/>
  <c r="Q1070" i="61"/>
  <c r="Q1069" i="61"/>
  <c r="Q180" i="61"/>
  <c r="K88" i="61"/>
  <c r="K105" i="61" s="1"/>
  <c r="K169" i="61"/>
  <c r="K135" i="61"/>
  <c r="K154" i="61"/>
  <c r="K178" i="61"/>
  <c r="K119" i="61"/>
  <c r="K179" i="61" l="1"/>
  <c r="K180" i="61" s="1"/>
  <c r="K436" i="61" l="1"/>
  <c r="K455" i="61" s="1"/>
  <c r="K590" i="61" s="1"/>
  <c r="K1069" i="61" l="1"/>
  <c r="K1070" i="61" s="1"/>
  <c r="K591" i="61"/>
  <c r="AJ3" i="39"/>
  <c r="D13" i="10"/>
  <c r="E13" i="10" s="1"/>
  <c r="C22" i="10" s="1"/>
  <c r="E6" i="10"/>
  <c r="C15" i="10" s="1"/>
  <c r="F13" i="10"/>
  <c r="G13" i="10" s="1"/>
  <c r="D22" i="10" s="1"/>
  <c r="G6" i="10" l="1"/>
  <c r="D15" i="10" s="1"/>
  <c r="AU3" i="16" l="1"/>
  <c r="AS3" i="16"/>
</calcChain>
</file>

<file path=xl/sharedStrings.xml><?xml version="1.0" encoding="utf-8"?>
<sst xmlns="http://schemas.openxmlformats.org/spreadsheetml/2006/main" count="16318" uniqueCount="1902">
  <si>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</si>
  <si>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</si>
  <si>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</si>
  <si>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</si>
  <si>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</si>
  <si>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</si>
  <si>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</si>
  <si>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</si>
  <si>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</si>
  <si>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</si>
  <si>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</si>
  <si>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</si>
  <si>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</si>
  <si>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</si>
  <si>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</si>
  <si>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</si>
  <si>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</si>
  <si>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</si>
  <si>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</si>
  <si>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</si>
  <si>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</si>
  <si>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</si>
  <si>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</si>
  <si>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</si>
  <si>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</si>
  <si>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</si>
  <si>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</si>
  <si>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</si>
  <si>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</si>
  <si>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</si>
  <si>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</si>
  <si>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</si>
  <si>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</si>
  <si>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</si>
  <si>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</si>
  <si>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</si>
  <si>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</si>
  <si>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</si>
  <si>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</si>
  <si>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</si>
  <si>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</si>
  <si>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</si>
  <si>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</si>
  <si>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</si>
  <si>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</si>
  <si>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</si>
  <si>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</si>
  <si>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</si>
  <si>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</si>
  <si>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</si>
  <si>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</si>
  <si>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</si>
  <si>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</si>
  <si>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</si>
  <si>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</si>
  <si>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</si>
  <si>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</si>
  <si>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</si>
  <si>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</si>
  <si>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</si>
  <si>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</si>
  <si>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</si>
  <si>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</si>
  <si>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</si>
  <si>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</si>
  <si>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</si>
  <si>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</si>
  <si>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</si>
  <si>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</si>
  <si>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</si>
  <si>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</si>
  <si>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</si>
  <si>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</si>
  <si>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</si>
  <si>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</si>
  <si>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</si>
  <si>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</si>
  <si>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</si>
  <si>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</si>
  <si>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</si>
  <si>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</si>
  <si>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</si>
  <si>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</si>
  <si>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</si>
  <si>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</si>
  <si>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</si>
  <si>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</si>
  <si>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</si>
  <si>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</si>
  <si>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</si>
  <si>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</si>
  <si>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</si>
  <si>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</si>
  <si>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</si>
  <si>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</si>
  <si>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00397 สำนักงานสาธารณสุขอำเภอเมือง</t>
  </si>
  <si>
    <t>00398 สำนักงานสาธารณสุขอำเภอกุดจับ</t>
  </si>
  <si>
    <t>00399 สำนักงานสาธารณสุขอำเภอหนองวัวซอ</t>
  </si>
  <si>
    <t>00401 สำนักงานสาธารณสุขอำเภอโนนสะอาด</t>
  </si>
  <si>
    <t>00403 สำนักงานสาธารณสุขอำเภอทุ่งฝน</t>
  </si>
  <si>
    <t>00404 สำนักงานสาธารณสุขอำเภอไชยวาน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</si>
  <si>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</si>
  <si>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</si>
  <si>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</si>
  <si>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00409 สำนักงานสาธารณสุขอำเภอน้ำโสม</t>
  </si>
  <si>
    <t>00410 สำนักงานสาธารณสุขอำเภอเพ็ญ</t>
  </si>
  <si>
    <t>00411 สำนักงานสาธารณสุขอำเภอสร้างคอม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</si>
  <si>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</si>
  <si>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</si>
  <si>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</si>
  <si>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</si>
  <si>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</si>
  <si>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</si>
  <si>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</si>
  <si>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</si>
  <si>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</si>
  <si>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</si>
  <si>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</si>
  <si>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</si>
  <si>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</si>
  <si>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</si>
  <si>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</si>
  <si>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</si>
  <si>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</si>
  <si>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</si>
  <si>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</si>
  <si>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</si>
  <si>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</si>
  <si>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</si>
  <si>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</si>
  <si>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</si>
  <si>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</si>
  <si>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</si>
  <si>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</si>
  <si>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</si>
  <si>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</si>
  <si>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</si>
  <si>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</si>
  <si>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</si>
  <si>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</si>
  <si>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04516 สถานีอนามัยบ้านหนองแวงจุมพล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</si>
  <si>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</si>
  <si>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</si>
  <si>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</si>
  <si>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</si>
  <si>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</si>
  <si>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</si>
  <si>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</si>
  <si>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</si>
  <si>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</si>
  <si>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</si>
  <si>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</si>
  <si>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</si>
  <si>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</si>
  <si>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</si>
  <si>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</si>
  <si>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</si>
  <si>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</si>
  <si>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</si>
  <si>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</si>
  <si>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</si>
  <si>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</si>
  <si>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</si>
  <si>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</si>
  <si>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</si>
  <si>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</si>
  <si>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</si>
  <si>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</si>
  <si>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</si>
  <si>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</si>
  <si>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</si>
  <si>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</si>
  <si>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</si>
  <si>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</si>
  <si>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</si>
  <si>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</si>
  <si>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</si>
  <si>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</si>
  <si>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</si>
  <si>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</si>
  <si>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</si>
  <si>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</si>
  <si>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</si>
  <si>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</si>
  <si>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</si>
  <si>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</si>
  <si>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</si>
  <si>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</si>
  <si>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</si>
  <si>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</si>
  <si>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</si>
  <si>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</si>
  <si>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</si>
  <si>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</si>
  <si>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</si>
  <si>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</si>
  <si>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</si>
  <si>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</si>
  <si>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</si>
  <si>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</si>
  <si>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</si>
  <si>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</si>
  <si>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</si>
  <si>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</si>
  <si>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</si>
  <si>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</si>
  <si>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</si>
  <si>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</si>
  <si>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</si>
  <si>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</si>
  <si>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</si>
  <si>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</si>
  <si>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</si>
  <si>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</si>
  <si>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</si>
  <si>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</si>
  <si>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</si>
  <si>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</si>
  <si>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</si>
  <si>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</si>
  <si>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</si>
  <si>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</si>
  <si>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</si>
  <si>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</si>
  <si>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</si>
  <si>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</si>
  <si>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</si>
  <si>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</si>
  <si>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</si>
  <si>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</si>
  <si>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</si>
  <si>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</si>
  <si>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</si>
  <si>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</si>
  <si>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</si>
  <si>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</si>
  <si>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</si>
  <si>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</si>
  <si>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</si>
  <si>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</si>
  <si>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</si>
  <si>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</si>
  <si>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</si>
  <si>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</si>
  <si>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</si>
  <si>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</si>
  <si>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</si>
  <si>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</si>
  <si>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</si>
  <si>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</si>
  <si>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</si>
  <si>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</si>
  <si>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</si>
  <si>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</si>
  <si>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</si>
  <si>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</si>
  <si>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</si>
  <si>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</si>
  <si>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</si>
  <si>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</si>
  <si>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</si>
  <si>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</si>
  <si>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</si>
  <si>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</si>
  <si>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</si>
  <si>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</si>
  <si>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</si>
  <si>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</si>
  <si>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</si>
  <si>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</si>
  <si>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</si>
  <si>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</si>
  <si>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</si>
  <si>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</si>
  <si>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</si>
  <si>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</si>
  <si>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</si>
  <si>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</si>
  <si>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</si>
  <si>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</si>
  <si>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</si>
  <si>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</si>
  <si>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</si>
  <si>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</si>
  <si>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</si>
  <si>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</si>
  <si>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</si>
  <si>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</si>
  <si>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</si>
  <si>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</si>
  <si>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</si>
  <si>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</si>
  <si>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</si>
  <si>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</si>
  <si>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</si>
  <si>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</si>
  <si>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</si>
  <si>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</si>
  <si>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</si>
  <si>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</si>
  <si>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</si>
  <si>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14148 สำนักงานสาธารณสุขกิ่งอำเภอประจักษ์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</si>
  <si>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</si>
  <si>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</si>
  <si>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</si>
  <si>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</si>
  <si>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</si>
  <si>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</si>
  <si>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</si>
  <si>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</si>
  <si>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</si>
  <si>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</si>
  <si>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</si>
  <si>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</si>
  <si>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</si>
  <si>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</si>
  <si>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</si>
  <si>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</si>
  <si>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</si>
  <si>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</si>
  <si>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</si>
  <si>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</si>
  <si>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</si>
  <si>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</si>
  <si>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</si>
  <si>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</si>
  <si>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</si>
  <si>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</si>
  <si>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</si>
  <si>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04515 สถานีอนามัยโคกผักหอม</t>
  </si>
  <si>
    <t>04518 สถานีอนามัยน้ำพ่น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</si>
  <si>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</si>
  <si>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</si>
  <si>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</si>
  <si>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</si>
  <si>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</si>
  <si>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</si>
  <si>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</si>
  <si>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</si>
  <si>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</si>
  <si>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</si>
  <si>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</si>
  <si>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</si>
  <si>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</si>
  <si>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</si>
  <si>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</si>
  <si>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จังหวัด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</si>
  <si>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</si>
  <si>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</si>
  <si>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</si>
  <si>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</si>
  <si>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</si>
  <si>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</si>
  <si>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</si>
  <si>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เอกสารแนบ 1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</si>
  <si>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</si>
  <si>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ลำดับ</t>
  </si>
  <si>
    <t xml:space="preserve">จำนวน รพ.สต. </t>
  </si>
  <si>
    <t>ส่งงบแล้ว</t>
  </si>
  <si>
    <t>ร้อยละ</t>
  </si>
  <si>
    <t>ไม่ส่งงบ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</si>
  <si>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</si>
  <si>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</si>
  <si>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</si>
  <si>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</si>
  <si>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</si>
  <si>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หมายเหตุ รพ.สต.ที่ยังไม่ส่งข้อมูล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</si>
  <si>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</si>
  <si>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</si>
  <si>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</si>
  <si>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</si>
  <si>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</si>
  <si>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</si>
  <si>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</si>
  <si>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</si>
  <si>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</si>
  <si>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</si>
  <si>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</si>
  <si>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</si>
  <si>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</si>
  <si>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</si>
  <si>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</si>
  <si>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</si>
  <si>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</si>
  <si>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</si>
  <si>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</si>
  <si>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</si>
  <si>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</si>
  <si>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</si>
  <si>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</si>
  <si>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</si>
  <si>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</si>
  <si>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</si>
  <si>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</si>
  <si>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</si>
  <si>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</si>
  <si>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</si>
  <si>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</si>
  <si>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</si>
  <si>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</si>
  <si>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</si>
  <si>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</si>
  <si>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</si>
  <si>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</si>
  <si>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</si>
  <si>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</si>
  <si>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</si>
  <si>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</si>
  <si>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</si>
  <si>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</si>
  <si>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</si>
  <si>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</si>
  <si>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</si>
  <si>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</si>
  <si>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</si>
  <si>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</si>
  <si>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</si>
  <si>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</si>
  <si>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</si>
  <si>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</si>
  <si>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</si>
  <si>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</si>
  <si>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</si>
  <si>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</si>
  <si>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</si>
  <si>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</si>
  <si>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</si>
  <si>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</si>
  <si>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</si>
  <si>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</si>
  <si>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</si>
  <si>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</si>
  <si>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</si>
  <si>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</si>
  <si>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</si>
  <si>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</si>
  <si>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</si>
  <si>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</si>
  <si>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</si>
  <si>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</si>
  <si>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</si>
  <si>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</si>
  <si>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</si>
  <si>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</si>
  <si>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</si>
  <si>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</si>
  <si>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</si>
  <si>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</si>
  <si>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</si>
  <si>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</si>
  <si>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</si>
  <si>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</si>
  <si>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</si>
  <si>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</si>
  <si>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</si>
  <si>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</si>
  <si>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</si>
  <si>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</si>
  <si>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</si>
  <si>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</si>
  <si>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</si>
  <si>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</si>
  <si>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</si>
  <si>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</si>
  <si>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</si>
  <si>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</si>
  <si>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</si>
  <si>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</si>
  <si>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</si>
  <si>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</si>
  <si>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</si>
  <si>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</si>
  <si>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</si>
  <si>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</si>
  <si>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</si>
  <si>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อำเภอเมืองบึงกาฬ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</si>
  <si>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</si>
  <si>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</si>
  <si>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</si>
  <si>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</si>
  <si>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</si>
  <si>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</si>
  <si>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</si>
  <si>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</si>
  <si>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</si>
  <si>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</si>
  <si>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</si>
  <si>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</si>
  <si>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</si>
  <si>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</si>
  <si>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</si>
  <si>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</si>
  <si>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</si>
  <si>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</si>
  <si>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</si>
  <si>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</si>
  <si>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</si>
  <si>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</si>
  <si>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</si>
  <si>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</si>
  <si>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</si>
  <si>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</si>
  <si>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</si>
  <si>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</si>
  <si>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</si>
  <si>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</si>
  <si>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</si>
  <si>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</si>
  <si>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</si>
  <si>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</si>
  <si>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</si>
  <si>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</si>
  <si>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</si>
  <si>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</si>
  <si>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</si>
  <si>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</si>
  <si>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</si>
  <si>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</si>
  <si>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</si>
  <si>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</si>
  <si>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</si>
  <si>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</si>
  <si>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</si>
  <si>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</si>
  <si>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</si>
  <si>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</si>
  <si>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</si>
  <si>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</si>
  <si>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</si>
  <si>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</si>
  <si>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</si>
  <si>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</si>
  <si>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</si>
  <si>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</si>
  <si>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</si>
  <si>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</si>
  <si>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</si>
  <si>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</si>
  <si>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</si>
  <si>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</si>
  <si>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</si>
  <si>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</si>
  <si>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</si>
  <si>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</si>
  <si>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</si>
  <si>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</si>
  <si>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</si>
  <si>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</si>
  <si>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</si>
  <si>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</si>
  <si>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</si>
  <si>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</si>
  <si>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</si>
  <si>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</si>
  <si>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</si>
  <si>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</si>
  <si>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</si>
  <si>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</si>
  <si>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</si>
  <si>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</si>
  <si>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</si>
  <si>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</si>
  <si>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</si>
  <si>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</si>
  <si>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</si>
  <si>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</si>
  <si>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</si>
  <si>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</si>
  <si>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</si>
  <si>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</si>
  <si>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</si>
  <si>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</si>
  <si>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</si>
  <si>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</si>
  <si>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</si>
  <si>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</si>
  <si>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</si>
  <si>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</si>
  <si>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</si>
  <si>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</si>
  <si>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</si>
  <si>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</si>
  <si>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</si>
  <si>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</si>
  <si>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</si>
  <si>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</si>
  <si>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</si>
  <si>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</si>
  <si>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</si>
  <si>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</si>
  <si>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</si>
  <si>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</si>
  <si>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</si>
  <si>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</si>
  <si>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</si>
  <si>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</si>
  <si>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</si>
  <si>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</si>
  <si>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</si>
  <si>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</si>
  <si>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</si>
  <si>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</si>
  <si>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</si>
  <si>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</si>
  <si>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</si>
  <si>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</si>
  <si>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</si>
  <si>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</si>
  <si>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</si>
  <si>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</si>
  <si>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</si>
  <si>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</si>
  <si>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</si>
  <si>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</si>
  <si>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</si>
  <si>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</si>
  <si>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</si>
  <si>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</si>
  <si>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</si>
  <si>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</si>
  <si>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</si>
  <si>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</si>
  <si>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</si>
  <si>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</si>
  <si>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</si>
  <si>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</si>
  <si>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</si>
  <si>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</si>
  <si>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</si>
  <si>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</si>
  <si>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</si>
  <si>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</si>
  <si>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</si>
  <si>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</si>
  <si>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</si>
  <si>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</si>
  <si>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</si>
  <si>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</si>
  <si>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</si>
  <si>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</si>
  <si>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</si>
  <si>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</si>
  <si>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</si>
  <si>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</si>
  <si>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</si>
  <si>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</si>
  <si>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</si>
  <si>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</si>
  <si>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</si>
  <si>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</si>
  <si>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</si>
  <si>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</si>
  <si>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</si>
  <si>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</si>
  <si>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</si>
  <si>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</si>
  <si>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</si>
  <si>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</si>
  <si>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</si>
  <si>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</si>
  <si>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</si>
  <si>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</si>
  <si>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</si>
  <si>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</si>
  <si>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</si>
  <si>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</si>
  <si>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</si>
  <si>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</si>
  <si>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</si>
  <si>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</si>
  <si>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</si>
  <si>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</si>
  <si>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</si>
  <si>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</si>
  <si>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</si>
  <si>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</si>
  <si>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</si>
  <si>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</si>
  <si>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</si>
  <si>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</si>
  <si>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</si>
  <si>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</si>
  <si>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</si>
  <si>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</si>
  <si>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</si>
  <si>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</si>
  <si>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</si>
  <si>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14352 สอ_โป่งป่าติ้ว</t>
  </si>
  <si>
    <t>รวม CUP เลย</t>
  </si>
  <si>
    <t>42-02</t>
  </si>
  <si>
    <t>รพช.นาด้วง</t>
  </si>
  <si>
    <t>11030 รพช.นาด้วง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</si>
  <si>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</si>
  <si>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</si>
  <si>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</si>
  <si>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</si>
  <si>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</si>
  <si>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รวม CUP นาด้วง</t>
  </si>
  <si>
    <t>42-03</t>
  </si>
  <si>
    <t>รพช.เชียงคาน</t>
  </si>
  <si>
    <t>11031 รพช.เชียงคาน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</si>
  <si>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</si>
  <si>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</si>
  <si>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</si>
  <si>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</si>
  <si>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</si>
  <si>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</si>
  <si>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</si>
  <si>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</si>
  <si>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</si>
  <si>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</si>
  <si>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</si>
  <si>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</si>
  <si>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</si>
  <si>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13924 สถานีอนามัยโสกใหม่</t>
  </si>
  <si>
    <t>รวม CUP เชียงคาน</t>
  </si>
  <si>
    <t>42-04</t>
  </si>
  <si>
    <t>รพช.ปากชม</t>
  </si>
  <si>
    <t>11032 รพช.ปากชม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</si>
  <si>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</si>
  <si>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</si>
  <si>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</si>
  <si>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</si>
  <si>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</si>
  <si>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</si>
  <si>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</si>
  <si>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</si>
  <si>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14463 ห้วยอาลัย</t>
  </si>
  <si>
    <t>14464 ชมเจริญ</t>
  </si>
  <si>
    <t>รวม CUP ปากชม</t>
  </si>
  <si>
    <t>42-05</t>
  </si>
  <si>
    <t>รพร.ด่านซ้าย</t>
  </si>
  <si>
    <t>11447 รพร.ด่านซ้าย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</si>
  <si>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</si>
  <si>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</si>
  <si>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</si>
  <si>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</si>
  <si>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</si>
  <si>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</si>
  <si>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</si>
  <si>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</si>
  <si>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</si>
  <si>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</si>
  <si>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</si>
  <si>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</si>
  <si>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</si>
  <si>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รวม CUP ด่านซ้าย</t>
  </si>
  <si>
    <t>42-06</t>
  </si>
  <si>
    <t>รพช.นาแห้ว</t>
  </si>
  <si>
    <t>11033 รพช.นาแห้ว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</si>
  <si>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</si>
  <si>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</si>
  <si>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</si>
  <si>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</si>
  <si>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</si>
  <si>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รวม CUP นาแห้ว</t>
  </si>
  <si>
    <t>42-07</t>
  </si>
  <si>
    <t>รพช.ภูเรือ</t>
  </si>
  <si>
    <t>11034 รพช.ภูเรือ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</si>
  <si>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</si>
  <si>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</si>
  <si>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</si>
  <si>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</si>
  <si>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</si>
  <si>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</si>
  <si>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รวม CUP ภูเรือ</t>
  </si>
  <si>
    <t>42-08</t>
  </si>
  <si>
    <t>รพช.ท่าลี่</t>
  </si>
  <si>
    <t>11035 รพช.ท่าลี่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</si>
  <si>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</si>
  <si>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</si>
  <si>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</si>
  <si>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</si>
  <si>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</si>
  <si>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</si>
  <si>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</si>
  <si>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</si>
  <si>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</si>
  <si>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รวม CUP ท่าลี่</t>
  </si>
  <si>
    <t>42-09</t>
  </si>
  <si>
    <t>รพช.วังสะพุง</t>
  </si>
  <si>
    <t>11036 รพช.วังสะพุง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</si>
  <si>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</si>
  <si>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</si>
  <si>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</si>
  <si>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</si>
  <si>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</si>
  <si>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</si>
  <si>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</si>
  <si>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</si>
  <si>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</si>
  <si>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</si>
  <si>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</si>
  <si>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</si>
  <si>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</si>
  <si>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</si>
  <si>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</si>
  <si>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</si>
  <si>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13928 สถานีอนามัยโนนวังแท่น</t>
  </si>
  <si>
    <t>รวม CUP วังสะพุง</t>
  </si>
  <si>
    <t>42-10</t>
  </si>
  <si>
    <t>รพช.ภูกระดึง</t>
  </si>
  <si>
    <t>11037 รพช.ภูกระดึง</t>
  </si>
  <si>
    <t>04757 สถานีอนามัยนาโก</t>
  </si>
  <si>
    <t>04758 สถานีอนามัยนาแปนใต้</t>
  </si>
  <si>
    <t>04761 สถานีอนามัยผานกเค้า</t>
  </si>
  <si>
    <t>04762 สถานีอนามัยห้วยส้มใต้</t>
  </si>
  <si>
    <t>04764 สถานีอนามัยห้วยส้ม</t>
  </si>
  <si>
    <t>รวม CUP ภูกระดึง</t>
  </si>
  <si>
    <t>42-11</t>
  </si>
  <si>
    <t>รพช.ภูหลวง</t>
  </si>
  <si>
    <t>11038 รพช.ภูหลวง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</si>
  <si>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</si>
  <si>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</si>
  <si>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</si>
  <si>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</si>
  <si>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</si>
  <si>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รวม CUP ภูหลวง</t>
  </si>
  <si>
    <t>42-12</t>
  </si>
  <si>
    <t>รพช.ผาขาว</t>
  </si>
  <si>
    <t>11039 รพช.ผาขาว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</si>
  <si>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</si>
  <si>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</si>
  <si>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</si>
  <si>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</si>
  <si>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</si>
  <si>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</si>
  <si>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รวม CUP ผาขาว</t>
  </si>
  <si>
    <t>42-15</t>
  </si>
  <si>
    <t>รพช.เอราวัณ</t>
  </si>
  <si>
    <t>14133 รพช.เอราวัณ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</si>
  <si>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</si>
  <si>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</si>
  <si>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</si>
  <si>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</si>
  <si>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</si>
  <si>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13930 สอ_โนนสวรรค์</t>
  </si>
  <si>
    <t>14353 สอ_พรประเสริฐ</t>
  </si>
  <si>
    <t>14356 สอ_นาอ่างคำ</t>
  </si>
  <si>
    <t>รวม CUP เอราวัณ</t>
  </si>
  <si>
    <t>42-16</t>
  </si>
  <si>
    <t>รพช.หนองหิน</t>
  </si>
  <si>
    <t>28861 รพช.หนองหิน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</si>
  <si>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</si>
  <si>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</si>
  <si>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</si>
  <si>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</si>
  <si>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</si>
  <si>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</si>
  <si>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</si>
  <si>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</si>
  <si>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</si>
  <si>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</si>
  <si>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</si>
  <si>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</si>
  <si>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</si>
  <si>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</si>
  <si>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</si>
  <si>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</si>
  <si>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</si>
  <si>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</si>
  <si>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</si>
  <si>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</si>
  <si>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</si>
  <si>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</si>
  <si>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</si>
  <si>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</si>
  <si>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</si>
  <si>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</si>
  <si>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</si>
  <si>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</si>
  <si>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</si>
  <si>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รวม CUP หนองคาย</t>
  </si>
  <si>
    <t>43-02</t>
  </si>
  <si>
    <t>รพร.ท่าบ่อ</t>
  </si>
  <si>
    <t>11448 รพร.ท่าบ่อ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</si>
  <si>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</si>
  <si>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</si>
  <si>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</si>
  <si>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</si>
  <si>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</si>
  <si>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</si>
  <si>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</si>
  <si>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</si>
  <si>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</si>
  <si>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</si>
  <si>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รวม CUP ท่าบ่อ</t>
  </si>
  <si>
    <t>43-05</t>
  </si>
  <si>
    <t>รพช.โพนพิสัย</t>
  </si>
  <si>
    <t>11042 รพช.โพนพิสัย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</si>
  <si>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</si>
  <si>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</si>
  <si>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</si>
  <si>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</si>
  <si>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</si>
  <si>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</si>
  <si>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</si>
  <si>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</si>
  <si>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</si>
  <si>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</si>
  <si>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</si>
  <si>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</si>
  <si>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</si>
  <si>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</si>
  <si>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</si>
  <si>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รวม CUP โพนพิสัย</t>
  </si>
  <si>
    <t>43-07</t>
  </si>
  <si>
    <t>รพช.ศรีเชียงใหม่</t>
  </si>
  <si>
    <t>11044 รพช.ศรีเชียงใหม่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</si>
  <si>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</si>
  <si>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</si>
  <si>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</si>
  <si>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</si>
  <si>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</si>
  <si>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</si>
  <si>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รวม CUP ศรีเชียงใหม่</t>
  </si>
  <si>
    <t>43-08</t>
  </si>
  <si>
    <t>รพช.สังคม</t>
  </si>
  <si>
    <t>11045 รพช.สังคม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</si>
  <si>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</si>
  <si>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</si>
  <si>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</si>
  <si>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</si>
  <si>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</si>
  <si>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รวม CUP สังคม</t>
  </si>
  <si>
    <t>43-18</t>
  </si>
  <si>
    <t>รพช.สระใคร</t>
  </si>
  <si>
    <t>21356 รพช.สระใคร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</si>
  <si>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</si>
  <si>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</si>
  <si>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</si>
  <si>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รวม CUP สระใคร</t>
  </si>
  <si>
    <t>43-19</t>
  </si>
  <si>
    <t>รพช.เฝ้าไร่</t>
  </si>
  <si>
    <t>28811 รพช.เฝ้าไร่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</si>
  <si>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</si>
  <si>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</si>
  <si>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</si>
  <si>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</si>
  <si>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</si>
  <si>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</si>
  <si>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</si>
  <si>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รวม CUP เฝ้าไร่</t>
  </si>
  <si>
    <t>43-20</t>
  </si>
  <si>
    <t>รพช.รัตนวาปี</t>
  </si>
  <si>
    <t>28815 รพช.รัตนวาปี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</si>
  <si>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</si>
  <si>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</si>
  <si>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</si>
  <si>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</si>
  <si>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</si>
  <si>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</si>
  <si>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รวม CUP รัตนวาปี</t>
  </si>
  <si>
    <t>43-21</t>
  </si>
  <si>
    <t>รพช.โพธิ์ตาก</t>
  </si>
  <si>
    <t>28778 รพช.โพธิ์ตาก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</si>
  <si>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</si>
  <si>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</si>
  <si>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</si>
  <si>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</si>
  <si>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</si>
  <si>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</si>
  <si>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</si>
  <si>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</si>
  <si>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</si>
  <si>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</si>
  <si>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</si>
  <si>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</si>
  <si>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</si>
  <si>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</si>
  <si>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</si>
  <si>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</si>
  <si>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</si>
  <si>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</si>
  <si>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</si>
  <si>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</si>
  <si>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</si>
  <si>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</si>
  <si>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</si>
  <si>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</si>
  <si>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</si>
  <si>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</si>
  <si>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</si>
  <si>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</si>
  <si>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</si>
  <si>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</si>
  <si>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</si>
  <si>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</si>
  <si>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</si>
  <si>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</si>
  <si>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13967 สอ_หนองไผ่</t>
  </si>
  <si>
    <t>23217 สอ_ลาดกะเฌอ</t>
  </si>
  <si>
    <t>รวม CUP สกลนคร</t>
  </si>
  <si>
    <t>47-02</t>
  </si>
  <si>
    <t>รพช.กุสุมาลย์</t>
  </si>
  <si>
    <t>11089 รพช.กุสุมาลย์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</si>
  <si>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</si>
  <si>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</si>
  <si>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</si>
  <si>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</si>
  <si>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</si>
  <si>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13968 สอ_ห้วยกอก</t>
  </si>
  <si>
    <t>รวม CUP กุสุมาลย์</t>
  </si>
  <si>
    <t>47-03</t>
  </si>
  <si>
    <t>รพช.กุดบาก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</si>
  <si>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</si>
  <si>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</si>
  <si>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</si>
  <si>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</si>
  <si>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13969 สอ_บ้านกลาง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</si>
  <si>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</si>
  <si>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</si>
  <si>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</si>
  <si>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</si>
  <si>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</si>
  <si>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</si>
  <si>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</si>
  <si>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</si>
  <si>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</si>
  <si>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</si>
  <si>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</si>
  <si>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</si>
  <si>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</si>
  <si>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</si>
  <si>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</si>
  <si>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</si>
  <si>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</si>
  <si>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13970 สอ_บ้านโคก</t>
  </si>
  <si>
    <t>รวม CUP พระอาจารย์ฝั้นฯ</t>
  </si>
  <si>
    <t>47-05</t>
  </si>
  <si>
    <t>รพช.พังโคน</t>
  </si>
  <si>
    <t>11092 รพช.พังโคน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</si>
  <si>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</si>
  <si>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</si>
  <si>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</si>
  <si>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</si>
  <si>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</si>
  <si>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</si>
  <si>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13971 สถานีอนามัยบ้านโคกสะอาด</t>
  </si>
  <si>
    <t>รวม CUP พังโคน</t>
  </si>
  <si>
    <t>47-06</t>
  </si>
  <si>
    <t>รพช.วาริชภูมิ</t>
  </si>
  <si>
    <t>11093 รพช.วาริชภูมิ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</si>
  <si>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</si>
  <si>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</si>
  <si>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</si>
  <si>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</si>
  <si>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</si>
  <si>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</si>
  <si>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</si>
  <si>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</si>
  <si>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14721 สอ_ดงคำโพธิ์</t>
  </si>
  <si>
    <t>รวม CUP วาริชภูมิ</t>
  </si>
  <si>
    <t>47-07</t>
  </si>
  <si>
    <t>รพช.นิคมน้ำอูน</t>
  </si>
  <si>
    <t>11094 รพช.นิคมน้ำอูน</t>
  </si>
  <si>
    <t>05500 สอ_นาคำ</t>
  </si>
  <si>
    <t>05501 สอ_หนองบัวบาน</t>
  </si>
  <si>
    <t>05502 สอ_โนนสุวรรณ</t>
  </si>
  <si>
    <t>11758 สอ_หนองหลวง</t>
  </si>
  <si>
    <t>รวม CUP นิคมน้ำอูน</t>
  </si>
  <si>
    <t>47-08</t>
  </si>
  <si>
    <t>รพช.วานรนิวาส</t>
  </si>
  <si>
    <t>11095 รพช.วานรนิวาส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</si>
  <si>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</si>
  <si>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</si>
  <si>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</si>
  <si>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</si>
  <si>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</si>
  <si>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</si>
  <si>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</si>
  <si>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</si>
  <si>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</si>
  <si>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</si>
  <si>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</si>
  <si>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</si>
  <si>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</si>
  <si>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</si>
  <si>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</si>
  <si>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</si>
  <si>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13972 สอ_ส้งเปือย</t>
  </si>
  <si>
    <t>13973 สอ_วังเยี่ยม</t>
  </si>
  <si>
    <t>รวม CUP วานรนิวาส</t>
  </si>
  <si>
    <t>47-09</t>
  </si>
  <si>
    <t>รพช.คำตากล้า</t>
  </si>
  <si>
    <t>11096 รพช.คำตากล้า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</si>
  <si>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</si>
  <si>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</si>
  <si>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</si>
  <si>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</si>
  <si>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</si>
  <si>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13975 รพ_สต_กุดจาน</t>
  </si>
  <si>
    <t>รวม CUP คำตากล้า</t>
  </si>
  <si>
    <t>47-10</t>
  </si>
  <si>
    <t>รพช.บ้านม่วง</t>
  </si>
  <si>
    <t>11097 รพช.บ้านม่วง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</si>
  <si>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</si>
  <si>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</si>
  <si>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</si>
  <si>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</si>
  <si>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</si>
  <si>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</si>
  <si>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</si>
  <si>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</si>
  <si>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14887 สถานีอนามัยบ้านคำภูทอง</t>
  </si>
  <si>
    <t>14891 สถานีอนามัยบ้านดงหม้อทอง</t>
  </si>
  <si>
    <t>รวม CUP บ้านม่วง</t>
  </si>
  <si>
    <t>47-11</t>
  </si>
  <si>
    <t>รพช.อากาศอำนวย</t>
  </si>
  <si>
    <t>11098 รพช.อากาศอำนวย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</si>
  <si>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</si>
  <si>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</si>
  <si>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</si>
  <si>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</si>
  <si>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</si>
  <si>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</si>
  <si>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</si>
  <si>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</si>
  <si>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</si>
  <si>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</si>
  <si>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13976 รพ_สต_บ้านดอนปอ</t>
  </si>
  <si>
    <t>รวม CUP อากาศอำนวย</t>
  </si>
  <si>
    <t>47-12</t>
  </si>
  <si>
    <t>รพร.สว่างแดนดิน</t>
  </si>
  <si>
    <t>11450 รพร.สว่างแดนดิน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</si>
  <si>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</si>
  <si>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</si>
  <si>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</si>
  <si>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</si>
  <si>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</si>
  <si>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</si>
  <si>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</si>
  <si>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</si>
  <si>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</si>
  <si>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</si>
  <si>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</si>
  <si>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</si>
  <si>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</si>
  <si>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</si>
  <si>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</si>
  <si>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</si>
  <si>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</si>
  <si>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</si>
  <si>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</si>
  <si>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13977 สอ_นาถ่อน</t>
  </si>
  <si>
    <t>รวม CUP สว่างแดนดิน</t>
  </si>
  <si>
    <t>47-13</t>
  </si>
  <si>
    <t>รพช.ส่องดาว</t>
  </si>
  <si>
    <t>11099 รพช.ส่องดาว</t>
  </si>
  <si>
    <t>05561 สอ_ท่าศิลา</t>
  </si>
  <si>
    <t>05562 สอ_ชัยชนะ</t>
  </si>
  <si>
    <t>05563 สอ_วัฒนา</t>
  </si>
  <si>
    <t>05564 สอ_หนองแวง</t>
  </si>
  <si>
    <t>รวม CUP ส่องดาว</t>
  </si>
  <si>
    <t>47-14</t>
  </si>
  <si>
    <t>รพช.เต่างอย</t>
  </si>
  <si>
    <t>11100 รพช.เต่างอย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</si>
  <si>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</si>
  <si>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</si>
  <si>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</si>
  <si>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</si>
  <si>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รวม CUP เต่างอย</t>
  </si>
  <si>
    <t>47-15</t>
  </si>
  <si>
    <t>รพช.โคกศรีสุพรรณ</t>
  </si>
  <si>
    <t>11101 รพช.โคกศรีสุพรรณ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</si>
  <si>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</si>
  <si>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</si>
  <si>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</si>
  <si>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</si>
  <si>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</si>
  <si>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รวม CUP โคกศรีสุพรรณ</t>
  </si>
  <si>
    <t>47-16</t>
  </si>
  <si>
    <t>รพช.เจริญศิลป์</t>
  </si>
  <si>
    <t>11102 รพช.เจริญศิลป์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</si>
  <si>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</si>
  <si>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</si>
  <si>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</si>
  <si>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</si>
  <si>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</si>
  <si>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</si>
  <si>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รวม CUP เจริญศิลป์</t>
  </si>
  <si>
    <t>47-17</t>
  </si>
  <si>
    <t>รพช.โพนนาแก้ว</t>
  </si>
  <si>
    <t>11103 รพช.โพนนาแก้ว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</si>
  <si>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</si>
  <si>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</si>
  <si>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</si>
  <si>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</si>
  <si>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</si>
  <si>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</si>
  <si>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</si>
  <si>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</si>
  <si>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</si>
  <si>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</si>
  <si>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</si>
  <si>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</si>
  <si>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</si>
  <si>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</si>
  <si>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</si>
  <si>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</si>
  <si>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</si>
  <si>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</si>
  <si>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</si>
  <si>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</si>
  <si>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</si>
  <si>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</si>
  <si>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</si>
  <si>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</si>
  <si>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</si>
  <si>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</si>
  <si>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</si>
  <si>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05595 สถานีอนามัยหัวโพน</t>
  </si>
  <si>
    <t>05596 สถานีอนามัยนาราชควาย</t>
  </si>
  <si>
    <t>05597 สถานีอนามัยกุรุคุ</t>
  </si>
  <si>
    <t>05598 สถานีอนามัยบ้านผึ้ง</t>
  </si>
  <si>
    <t>05599 รพ_สต_นามน</t>
  </si>
  <si>
    <t>05600 สถานีอนามัยหนองปลาดุก</t>
  </si>
  <si>
    <t>05601 สถานีอนามัยบ้านห้อม</t>
  </si>
  <si>
    <t>05602 สถานีอนามัยอาจสามารถ</t>
  </si>
  <si>
    <t>05603 สถานีอนามัยขามเฒ่า</t>
  </si>
  <si>
    <t>05604 สถานีอนามัยชะโงม</t>
  </si>
  <si>
    <t>05605 สถานีอนามัยชะโนต</t>
  </si>
  <si>
    <t>05606 รพ_สต_บ้านกลาง</t>
  </si>
  <si>
    <t>05607 รพ_สต_หนองจันทน์</t>
  </si>
  <si>
    <t>05608 สถานีอนามัยท่าค้อ</t>
  </si>
  <si>
    <t>05609 สถานีอนามัยนาหลวง</t>
  </si>
  <si>
    <t>05610 สถานีอนามัยคำเตย</t>
  </si>
  <si>
    <t>05611 สถานีอนามัยดอนแดง</t>
  </si>
  <si>
    <t>05612 สถานีอนามัยหนองญาติ</t>
  </si>
  <si>
    <t>05613 สถานีอนามัยคำพอก</t>
  </si>
  <si>
    <t>05614 สถานีอนามัยบ้านบัว</t>
  </si>
  <si>
    <t>05615 สถานีอนามัยดงขวาง</t>
  </si>
  <si>
    <t>05616 สถานีอนามัยโชคอำนวย</t>
  </si>
  <si>
    <t>05617 สถานีอนามัยสุขเกษม</t>
  </si>
  <si>
    <t>13979 สถานีอนามัยทุ่งมน</t>
  </si>
  <si>
    <t>14277 สถานีอนามัยดงติ้ว</t>
  </si>
  <si>
    <t>รวม CUP นครพนม</t>
  </si>
  <si>
    <t>48-02</t>
  </si>
  <si>
    <t>รพช.ปลาปาก</t>
  </si>
  <si>
    <t>11104 รพช.ปลาปาก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</si>
  <si>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</si>
  <si>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</si>
  <si>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</si>
  <si>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</si>
  <si>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</si>
  <si>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</si>
  <si>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</si>
  <si>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</si>
  <si>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</si>
  <si>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รวม CUP ปลาปาก</t>
  </si>
  <si>
    <t>48-03</t>
  </si>
  <si>
    <t>รพช.ท่าอุเทน</t>
  </si>
  <si>
    <t>11105 รพช.ท่าอุเทน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</si>
  <si>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</si>
  <si>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</si>
  <si>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</si>
  <si>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</si>
  <si>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</si>
  <si>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</si>
  <si>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</si>
  <si>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</si>
  <si>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</si>
  <si>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</si>
  <si>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</si>
  <si>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</si>
  <si>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</si>
  <si>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</si>
  <si>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</si>
  <si>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</si>
  <si>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</si>
  <si>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รวม CUP ท่าอุเทน</t>
  </si>
  <si>
    <t>48-04</t>
  </si>
  <si>
    <t>รพช.บ้านแพง</t>
  </si>
  <si>
    <t>11106 รพช.บ้านแพง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</si>
  <si>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</si>
  <si>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</si>
  <si>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</si>
  <si>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</si>
  <si>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</si>
  <si>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</si>
  <si>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</si>
  <si>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</si>
  <si>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</si>
  <si>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รวม CUP บ้านแพง</t>
  </si>
  <si>
    <t>48-05</t>
  </si>
  <si>
    <t>รพร.ธาตุพนม</t>
  </si>
  <si>
    <t>11451 รพร.ธาตุพนม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</si>
  <si>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</si>
  <si>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</si>
  <si>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</si>
  <si>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</si>
  <si>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</si>
  <si>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</si>
  <si>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</si>
  <si>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</si>
  <si>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</si>
  <si>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</si>
  <si>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</si>
  <si>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</si>
  <si>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</si>
  <si>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</si>
  <si>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</si>
  <si>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รวม CUP ธาตุพนม</t>
  </si>
  <si>
    <t>48-06</t>
  </si>
  <si>
    <t>รพช.เรณูนคร</t>
  </si>
  <si>
    <t>11108 รพช.เรณูนคร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</si>
  <si>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</si>
  <si>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</si>
  <si>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</si>
  <si>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</si>
  <si>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</si>
  <si>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</si>
  <si>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</si>
  <si>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</si>
  <si>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</si>
  <si>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</si>
  <si>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รวม CUP เรณูนคร</t>
  </si>
  <si>
    <t>48-07</t>
  </si>
  <si>
    <t>รพช.นาแก</t>
  </si>
  <si>
    <t>11109 รพช.นาแก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</si>
  <si>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</si>
  <si>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</si>
  <si>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</si>
  <si>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</si>
  <si>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</si>
  <si>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</si>
  <si>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</si>
  <si>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</si>
  <si>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</si>
  <si>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</si>
  <si>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</si>
  <si>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</si>
  <si>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</si>
  <si>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</si>
  <si>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05694 สถานีอนามัยบ้านแก้ง</t>
  </si>
  <si>
    <t>05695 สถานีอนามัยคำพี้</t>
  </si>
  <si>
    <t>13981 สถานีอนามัยสร้างติ่ว</t>
  </si>
  <si>
    <t>13982 สถานีอนามัยหนองหญ้าปล้อง</t>
  </si>
  <si>
    <t>24724 รพ_สต_บ้านหนองกุง</t>
  </si>
  <si>
    <t>รวม CUP นาแก</t>
  </si>
  <si>
    <t>48-08</t>
  </si>
  <si>
    <t>รพช.ศรีสงคราม</t>
  </si>
  <si>
    <t>11110 รพช.ศรีสงคราม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</si>
  <si>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</si>
  <si>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</si>
  <si>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</si>
  <si>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</si>
  <si>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</si>
  <si>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</si>
  <si>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</si>
  <si>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</si>
  <si>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</si>
  <si>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</si>
  <si>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</si>
  <si>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</si>
  <si>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</si>
  <si>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</si>
  <si>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</si>
  <si>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</si>
  <si>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</si>
  <si>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</si>
  <si>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รวม CUP ศรีสงคราม</t>
  </si>
  <si>
    <t>48-09</t>
  </si>
  <si>
    <t>รพช.นาหว้า</t>
  </si>
  <si>
    <t>11111 รพช.นาหว้า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</si>
  <si>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</si>
  <si>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</si>
  <si>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</si>
  <si>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</si>
  <si>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</si>
  <si>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</si>
  <si>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</si>
  <si>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</si>
  <si>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</si>
  <si>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รวม CUP นาหว้า</t>
  </si>
  <si>
    <t>48-10</t>
  </si>
  <si>
    <t>รพช.โพนสวรรค์</t>
  </si>
  <si>
    <t>11112 รพช.โพนสวรรค์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</si>
  <si>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</si>
  <si>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</si>
  <si>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</si>
  <si>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</si>
  <si>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</si>
  <si>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</si>
  <si>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</si>
  <si>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</si>
  <si>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</si>
  <si>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</si>
  <si>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</si>
  <si>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รวม CUP โพนสวรรค์</t>
  </si>
  <si>
    <t>48-11</t>
  </si>
  <si>
    <t>รพช.นาทม</t>
  </si>
  <si>
    <t>11107 รพช.นาทม</t>
  </si>
  <si>
    <t>05735 สอ_พันห่าว</t>
  </si>
  <si>
    <t>05736 รพ_สต_เฉลิมพระเกียติฯนาทม</t>
  </si>
  <si>
    <t>05737 สอ_หนองซน</t>
  </si>
  <si>
    <t>48-12</t>
  </si>
  <si>
    <t>05738 สอ_คำแม่นาง</t>
  </si>
  <si>
    <t>48-13</t>
  </si>
  <si>
    <t>05739 สอ_ดอนเตย</t>
  </si>
  <si>
    <t>รวม CUP นาทม</t>
  </si>
  <si>
    <t>รพช.วังยาง</t>
  </si>
  <si>
    <t>40840 รพช.วังยาง</t>
  </si>
  <si>
    <t>05691 สอ_โคกสี</t>
  </si>
  <si>
    <t>05692 สอ_นาขาม</t>
  </si>
  <si>
    <t>05696 รพ_สต_ยอดชาด</t>
  </si>
  <si>
    <t>13983 สอ_หนองโพธิ์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</si>
  <si>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</si>
  <si>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</si>
  <si>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</si>
  <si>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</si>
  <si>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</si>
  <si>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</si>
  <si>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</si>
  <si>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</si>
  <si>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</si>
  <si>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</si>
  <si>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</si>
  <si>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</si>
  <si>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</si>
  <si>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</si>
  <si>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14150 โพธิ์ตาก,สสอ_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</si>
  <si>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</si>
  <si>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</si>
  <si>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</si>
  <si>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</si>
  <si>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</si>
  <si>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</si>
  <si>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</si>
  <si>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</si>
  <si>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</si>
  <si>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</si>
  <si>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</si>
  <si>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</si>
  <si>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</si>
  <si>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</si>
  <si>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</si>
  <si>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</si>
  <si>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</si>
  <si>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14441 เทศบาลเมืองสกลนคร</t>
  </si>
  <si>
    <t>23748 ศสช_รพ_สน_2</t>
  </si>
  <si>
    <t>23816 ศสช_วัดแจ้ง</t>
  </si>
  <si>
    <t>05691 รพสต_โคกสี</t>
  </si>
  <si>
    <t>05692 รพสต_นาขาม</t>
  </si>
  <si>
    <t>05696 รพสต_ยอดชาด</t>
  </si>
  <si>
    <t>13983 รพสต_หนองโพธิ์</t>
  </si>
  <si>
    <t>4881 รพ_สต_ห้วยก้านเหลือง</t>
  </si>
  <si>
    <t xml:space="preserve">  </t>
  </si>
  <si>
    <t>53-08</t>
  </si>
  <si>
    <t>4854 รพ_สต_โพธิ์ตาก</t>
  </si>
  <si>
    <t>4855 รพ_สต_สาวแล</t>
  </si>
  <si>
    <t>4861 รพ_สต_โพนทอง</t>
  </si>
  <si>
    <t>4862 รพ_สต_ดอนไผ่</t>
  </si>
  <si>
    <t>4863 รพ_สต_ด่านศรีสุข</t>
  </si>
  <si>
    <t>4805 สถานีอนามัยบ้านถ่อน</t>
  </si>
  <si>
    <t>5642 สถานีอนามัยบ้านม่วง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</si>
  <si>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</si>
  <si>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</si>
  <si>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</si>
  <si>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</si>
  <si>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41075 สอ_ภูเพ็ก</t>
  </si>
  <si>
    <t xml:space="preserve">05655 สถานีอนามัยตาลกุด </t>
  </si>
  <si>
    <t xml:space="preserve">05654 สถานีอนามัยบ้านโพนแพง </t>
  </si>
  <si>
    <t xml:space="preserve">05651 สถานีอนามัยนาพระชัย  </t>
  </si>
  <si>
    <t xml:space="preserve">05645 สถานีอนามัยดอนสะฝาง  </t>
  </si>
  <si>
    <t xml:space="preserve">05647 สถานีอนามัยบ้านโคกพะธาย </t>
  </si>
  <si>
    <t xml:space="preserve">04649 สถานีอนามัยบ้านแสงสว่าง </t>
  </si>
  <si>
    <t>04524 รพ.สต.เวียงคำ</t>
  </si>
  <si>
    <t>04525 รพ.สต.บ้านหินฮาว</t>
  </si>
  <si>
    <t>04526 รพ.สต.แชแล</t>
  </si>
  <si>
    <t>04528 รพสต.เชียงแหว</t>
  </si>
  <si>
    <t>04529 โรพ.สต.ห้วยเกิ้ง</t>
  </si>
  <si>
    <t>04532 รพ.สต.เสอเพลอ</t>
  </si>
  <si>
    <t>04533 รพ.สต.บ้านทองอินทร์</t>
  </si>
  <si>
    <t>04534 รพ.สต.สีออ</t>
  </si>
  <si>
    <t>04536 รพ.สต.ผาสุก</t>
  </si>
  <si>
    <t>04537 รพ.สต.ท่าลี่</t>
  </si>
  <si>
    <t>04538 รพ.สต.บ้านเหล่าหมากจันทน์</t>
  </si>
  <si>
    <t>04539 รพ.สต.ปะโค</t>
  </si>
  <si>
    <t>04540 รพ.สต.บ้านบุ่งหมากลาน</t>
  </si>
  <si>
    <t>04541 รพ.สต.หนองหว้า</t>
  </si>
  <si>
    <t>14846 รพ.สต.บ้านผือ</t>
  </si>
  <si>
    <t xml:space="preserve">04550 รพ_สต_ต้ายสวรรค์ </t>
  </si>
  <si>
    <t xml:space="preserve">04551 รพ_สต_หนองเม็ก </t>
  </si>
  <si>
    <t xml:space="preserve">04552 รพ_สต_พังงู </t>
  </si>
  <si>
    <t xml:space="preserve">04553 รพ_สต_สะแบง </t>
  </si>
  <si>
    <t xml:space="preserve">04554 รพ_สต_สร้อยพร้าว </t>
  </si>
  <si>
    <t xml:space="preserve">04555 รพ_สต_บ้านเชียง </t>
  </si>
  <si>
    <t xml:space="preserve">04556 รพ_สต_บ้านยา </t>
  </si>
  <si>
    <t xml:space="preserve">04557 รพ_สต_โพนงาม </t>
  </si>
  <si>
    <t xml:space="preserve">04558 รพ_สต_บ้านโคก </t>
  </si>
  <si>
    <t>04559 รพ_สต_ผักตบ</t>
  </si>
  <si>
    <t xml:space="preserve">04560 รพ_สต_หนองบัวแดง </t>
  </si>
  <si>
    <t>04561 รพ_สต_ดอนหายโศก</t>
  </si>
  <si>
    <t xml:space="preserve">04562 รพ_สต_บ้านต้อง </t>
  </si>
  <si>
    <t>13914 รพ_สต_ดงบาก</t>
  </si>
  <si>
    <t xml:space="preserve">04564 รพ_สต_ทุ่งใหญ่ </t>
  </si>
  <si>
    <t>04572 โรพ.สต.ศรีสง่าเมือง</t>
  </si>
  <si>
    <t>04573 รพ.สต.ท่าไฮ</t>
  </si>
  <si>
    <t>04574 รพ.สต.โนนม่วง</t>
  </si>
  <si>
    <t>04575 รพ.สต.บ้านโปร่ง</t>
  </si>
  <si>
    <t>04576 รพ.สต.หัวนาคำ</t>
  </si>
  <si>
    <t>04577 รพ.สต.คำค้อ</t>
  </si>
  <si>
    <t>04578 รพ.สต.หนองนกเขียน</t>
  </si>
  <si>
    <t>04579 รพ.สต.นายูง</t>
  </si>
  <si>
    <t>04580 รพ.สต.ตาดทอง</t>
  </si>
  <si>
    <t>13916 รพ.สต.ห้วยผึ้ง</t>
  </si>
  <si>
    <t>13917 รพ.สต.นาเรียง</t>
  </si>
  <si>
    <t>14847 รพ.สต.คำเมย</t>
  </si>
  <si>
    <t xml:space="preserve">04605 สอ_บ้านธาตุ </t>
  </si>
  <si>
    <t xml:space="preserve">04606 สอ_ดงหวาย  </t>
  </si>
  <si>
    <t xml:space="preserve">04607 สอ_โนนสะอาด  </t>
  </si>
  <si>
    <t xml:space="preserve">04608 สอ_บ้านเทื่อม  </t>
  </si>
  <si>
    <t xml:space="preserve">04609 สอ_คำบง  </t>
  </si>
  <si>
    <t xml:space="preserve">04610 สอ_โนนทอง  </t>
  </si>
  <si>
    <t xml:space="preserve">04611 สอ_นาเตย  </t>
  </si>
  <si>
    <t xml:space="preserve">04612 สอ_ข้าวสาร  </t>
  </si>
  <si>
    <t xml:space="preserve">04613 สอ_โนนสว่าง  </t>
  </si>
  <si>
    <t xml:space="preserve">04614 สอ_บ้านม่วง  </t>
  </si>
  <si>
    <t xml:space="preserve">04615 สอ_กลางใหญ่  </t>
  </si>
  <si>
    <t xml:space="preserve">04616 สอ_เมืองพาน  </t>
  </si>
  <si>
    <t xml:space="preserve">04617 สอ_หนองกาลึม  </t>
  </si>
  <si>
    <t xml:space="preserve">04618 สอ_คำด้วง  </t>
  </si>
  <si>
    <t xml:space="preserve">04619 สอ_ห้วยศิลาผาสุก  </t>
  </si>
  <si>
    <t xml:space="preserve">04620 สอ_หนองหัวคู  </t>
  </si>
  <si>
    <t xml:space="preserve">04621 สอ_บ้านค้อ  </t>
  </si>
  <si>
    <t xml:space="preserve">14245 สอ_สระคุ  </t>
  </si>
  <si>
    <t xml:space="preserve">14298 สอ_หนองแวง  </t>
  </si>
  <si>
    <t xml:space="preserve">14848 สอ_นาล้อม  </t>
  </si>
  <si>
    <t>04527  รพ.สต.อุ่มจาน</t>
  </si>
  <si>
    <t>04530 รพ.สต.บ้านโนนสมบูรณ์</t>
  </si>
  <si>
    <t>04531 รพ.สต.บ้านสะอาดนามูล</t>
  </si>
  <si>
    <t>05490 สอ.บ้านต้นผึ้งใหม่พัฒนา</t>
  </si>
  <si>
    <t>05525 สอ.บ้านดงห้วยเปลือย</t>
  </si>
  <si>
    <t>05565 สอ.บ้านโพนปลาโหล</t>
  </si>
  <si>
    <t xml:space="preserve">05587 รพ_สต_บ้านต้อน </t>
  </si>
  <si>
    <t xml:space="preserve">05588 รพ_สต_นายอ </t>
  </si>
  <si>
    <t xml:space="preserve">05589 รพ_สต_บ้านชมภูพานเหนือ  </t>
  </si>
  <si>
    <t xml:space="preserve">05590 รพ_สต_บ้านหลุบเลา </t>
  </si>
  <si>
    <t xml:space="preserve">05591 รพ_สต_บ้านฮ่องสิม </t>
  </si>
  <si>
    <t xml:space="preserve">05592 รพ_สต_บ้านนางเติ่ง </t>
  </si>
  <si>
    <t xml:space="preserve">05593 รพ_สต_บ้านบ่อเดือนห้า </t>
  </si>
  <si>
    <t xml:space="preserve">05594 รพ_สต_บ้านกกปลาซิว </t>
  </si>
  <si>
    <t>05637 สอ.บ้านตาลหนองเทา</t>
  </si>
  <si>
    <t>05638 สอ.บ้านท่าหนามแก้ว</t>
  </si>
  <si>
    <t xml:space="preserve">05663 สถานีอนามัยบ้านทรายมูล </t>
  </si>
  <si>
    <t>05660 สอ.ตำบลดอนนางหงส์</t>
  </si>
  <si>
    <t>05656 สอ.ตำบลพระกลางทุ่ง</t>
  </si>
  <si>
    <t>05664 สถานีอนามัยบ้านอุ่มเหม้า</t>
  </si>
  <si>
    <t xml:space="preserve">11873 สอ.บ้านโคกสว่างพัฒนา </t>
  </si>
  <si>
    <t>04523 รพ.สต.พันดอน</t>
  </si>
  <si>
    <t>04500 สอ.บ้านหนองใหญ่ (บ้านจั่น)</t>
  </si>
  <si>
    <t>13904 สอ.บ้านหนองหมื่นท้าว</t>
  </si>
  <si>
    <t xml:space="preserve">04505 รพ.สต.บ้านดงหวาย </t>
  </si>
  <si>
    <t xml:space="preserve">04506 รพ.สต.บ้านโพธิ์  </t>
  </si>
  <si>
    <t xml:space="preserve">04507 รพ.สต.บ้านขอนยูง </t>
  </si>
  <si>
    <t xml:space="preserve">04508 รพ.สต.บ้านหนองฆ้อง  </t>
  </si>
  <si>
    <t xml:space="preserve">04509 รพ.สต.บ้านสร้างแป้น  </t>
  </si>
  <si>
    <t xml:space="preserve">04510 รพ.สต.บ้านบ่อทอง </t>
  </si>
  <si>
    <t xml:space="preserve">04511 รพ.สต.บ้านตาลเลียน </t>
  </si>
  <si>
    <t xml:space="preserve">13907รพ.สต.บ้านโคกสว่าง </t>
  </si>
  <si>
    <t xml:space="preserve">13908 รพ.สต.บ้านเหล่าตำแย </t>
  </si>
  <si>
    <t xml:space="preserve">14845 รพ.สต.บ้านดงบัง </t>
  </si>
  <si>
    <t xml:space="preserve">24933 รพ.สต.บ้านโสกแก </t>
  </si>
  <si>
    <t>04522 โรพ.สต.ตูมใต้</t>
  </si>
  <si>
    <t>04535 สอ.เฉลิมพระเกียรตินาม่วง</t>
  </si>
  <si>
    <t>04909 สอ.พระบาทนาสิงห์</t>
  </si>
  <si>
    <t>04910 สอ.โพนแพง</t>
  </si>
  <si>
    <t>04908 สอ.บ้านต้อน</t>
  </si>
  <si>
    <t>14891 สอ.บ้านดงหม้อทอง</t>
  </si>
  <si>
    <t>05581 สอ.บ้านใหม่หนองผือ</t>
  </si>
  <si>
    <t>05583 สอ.บ้านโพนแคน้อย</t>
  </si>
  <si>
    <t>05586 สอ.โนนสามัคคี</t>
  </si>
  <si>
    <t>05580 สอ.บ้านใหม่ไชยา</t>
  </si>
  <si>
    <t>13982 สอ.ยหนองหญ้าปล้อง</t>
  </si>
  <si>
    <t>05720 สอ.บ้านโคกสะอาด</t>
  </si>
  <si>
    <t>05721 สอ.นาคูณใหญ่</t>
  </si>
  <si>
    <t>05722 สอ.บ้านดอนศาลา</t>
  </si>
  <si>
    <t>05736สอ.เฉลิมพระเกียติฯนาทม</t>
  </si>
  <si>
    <t>00405 สำนักงานสาธารณสุขอำเภอศรีธาตุ</t>
  </si>
  <si>
    <t>4542 โรงพยาบาลส่งเสริมสุขภาพตำบลหนองหว้า</t>
  </si>
  <si>
    <t>00431 บึงกาฬ,สสอ_</t>
  </si>
  <si>
    <t>00437 เซกา,สสอ_</t>
  </si>
  <si>
    <t>00438 ปากคาด,สสอ_</t>
  </si>
  <si>
    <t>00439 บึงโขงหลง,สสอ_</t>
  </si>
  <si>
    <t>00440 ศรีวิไล,สสอ_</t>
  </si>
  <si>
    <t>00441 บุ่งคล้า,สสอ_</t>
  </si>
  <si>
    <t>00503 สำนักงานสาธารณสุขอำเภออากาศอำนวย</t>
  </si>
  <si>
    <t>บาท/บัตร</t>
  </si>
  <si>
    <t>04481 สอ.นิคมสงเคราะห์</t>
  </si>
  <si>
    <t>04493 สอ.บ้านเลื่อม</t>
  </si>
  <si>
    <t>04502 สอ.โคกสะอาด</t>
  </si>
  <si>
    <t>04513 สอ.หนองแสง</t>
  </si>
  <si>
    <t>04514 สอ.อูบมุง</t>
  </si>
  <si>
    <t>04515 สอ.โคกผักหอม</t>
  </si>
  <si>
    <t>04516 สอ.หนองแวงจุมพล</t>
  </si>
  <si>
    <t>04519 สอ.หนองแซง</t>
  </si>
  <si>
    <t>04520 สอ.หนองเม็ก</t>
  </si>
  <si>
    <t>04521 สอ.โนนหวายใต้</t>
  </si>
  <si>
    <t>13909 สอ.โนนสว่าง</t>
  </si>
  <si>
    <t>13910 สอ.กุดหมากไฟ</t>
  </si>
  <si>
    <t>13911 สอ.หนองบัวบาน</t>
  </si>
  <si>
    <t>04549 สอ.หนองแสง</t>
  </si>
  <si>
    <t>04548 สอ.หนองกุงศรี</t>
  </si>
  <si>
    <t>04547 สอ.ทมป่าข่า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</si>
  <si>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</si>
  <si>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00412 สำนักงานสาธารณสุขอำเภอหนองแสง</t>
  </si>
  <si>
    <t xml:space="preserve">    เอกสารแนบ 3</t>
  </si>
  <si>
    <t>คะแนนรวมเขต</t>
  </si>
  <si>
    <t>คะแนนรวม</t>
  </si>
  <si>
    <t>คะแนนที่ได้</t>
  </si>
  <si>
    <t>GroupOf</t>
  </si>
  <si>
    <t>Org</t>
  </si>
  <si>
    <t>PM</t>
  </si>
  <si>
    <t>PS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</si>
  <si>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</si>
  <si>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</si>
  <si>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</si>
  <si>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</si>
  <si>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</si>
  <si>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</si>
  <si>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</si>
  <si>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</si>
  <si>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</si>
  <si>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</si>
  <si>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</si>
  <si>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</si>
  <si>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</si>
  <si>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</si>
  <si>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</si>
  <si>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</si>
  <si>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</si>
  <si>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</si>
  <si>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</si>
  <si>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</si>
  <si>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</si>
  <si>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</si>
  <si>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</si>
  <si>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</si>
  <si>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</si>
  <si>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</si>
  <si>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</si>
  <si>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</si>
  <si>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</si>
  <si>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</si>
  <si>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</si>
  <si>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</si>
  <si>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</si>
  <si>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</si>
  <si>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</si>
  <si>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</si>
  <si>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</si>
  <si>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</si>
  <si>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</si>
  <si>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</si>
  <si>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</si>
  <si>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</si>
  <si>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</si>
  <si>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</si>
  <si>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</si>
  <si>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</si>
  <si>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</si>
  <si>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</si>
  <si>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</si>
  <si>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</si>
  <si>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</si>
  <si>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</si>
  <si>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</si>
  <si>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</si>
  <si>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</si>
  <si>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</si>
  <si>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</si>
  <si>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</si>
  <si>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</si>
  <si>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</si>
  <si>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</si>
  <si>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</si>
  <si>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</si>
  <si>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</si>
  <si>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</si>
  <si>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</si>
  <si>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</si>
  <si>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</si>
  <si>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</si>
  <si>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</si>
  <si>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</si>
  <si>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</si>
  <si>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</si>
  <si>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</si>
  <si>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</si>
  <si>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</si>
  <si>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</si>
  <si>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</si>
  <si>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</si>
  <si>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</si>
  <si>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</si>
  <si>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</si>
  <si>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</si>
  <si>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</si>
  <si>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</si>
  <si>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</si>
  <si>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</si>
  <si>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</si>
  <si>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</si>
  <si>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</si>
  <si>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</si>
  <si>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</si>
  <si>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</si>
  <si>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</si>
  <si>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</si>
  <si>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</si>
  <si>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</si>
  <si>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</si>
  <si>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</si>
  <si>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</si>
  <si>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</si>
  <si>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</si>
  <si>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</si>
  <si>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</si>
  <si>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</si>
  <si>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</si>
  <si>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</si>
  <si>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</si>
  <si>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</si>
  <si>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</si>
  <si>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</si>
  <si>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</si>
  <si>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</si>
  <si>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</si>
  <si>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</si>
  <si>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</si>
  <si>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</si>
  <si>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</si>
  <si>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</si>
  <si>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</si>
  <si>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</si>
  <si>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</si>
  <si>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</si>
  <si>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</si>
  <si>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</si>
  <si>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</si>
  <si>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</si>
  <si>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</si>
  <si>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</si>
  <si>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</si>
  <si>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</si>
  <si>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</si>
  <si>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</si>
  <si>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</si>
  <si>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</si>
  <si>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</si>
  <si>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</si>
  <si>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</si>
  <si>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</si>
  <si>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</si>
  <si>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</si>
  <si>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</si>
  <si>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</si>
  <si>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</si>
  <si>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</si>
  <si>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</si>
  <si>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</si>
  <si>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</si>
  <si>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</si>
  <si>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</si>
  <si>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</si>
  <si>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</si>
  <si>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</si>
  <si>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</si>
  <si>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</si>
  <si>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</si>
  <si>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</si>
  <si>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</si>
  <si>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</si>
  <si>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</si>
  <si>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</si>
  <si>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</si>
  <si>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</si>
  <si>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</si>
  <si>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</si>
  <si>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</si>
  <si>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</si>
  <si>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</si>
  <si>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</si>
  <si>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</si>
  <si>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</si>
  <si>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</si>
  <si>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</si>
  <si>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</si>
  <si>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</si>
  <si>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</si>
  <si>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04518สถานีอนามัยน้ำพ่น</t>
  </si>
  <si>
    <t>04541โรงพยาบาลส่งเสริมสุขภาพตำบลหนองหว้า</t>
  </si>
  <si>
    <t>ประจำเดือน สิงหาคม 2561  ปีงบประมาณ 2561  (ข้อมูล ณ วันที่ 28  กันยายน 2561  เวลา 14.26 น.)</t>
  </si>
  <si>
    <t xml:space="preserve"> -</t>
  </si>
  <si>
    <t>3101000000.000</t>
  </si>
  <si>
    <t>รายได้สูง/(ต่ำ)กว่า ค่าใช้จ่ายสุทธิ</t>
  </si>
  <si>
    <t>ทุน</t>
  </si>
  <si>
    <t>1101000000.000</t>
  </si>
  <si>
    <t>1.1.1 เงินสดและรายการเทียบเท่าเงินสด</t>
  </si>
  <si>
    <t>1102000000.000</t>
  </si>
  <si>
    <t>1.1.2 ลูกหนี้หมุนเวียนและรายได้ค้างรับ</t>
  </si>
  <si>
    <t>1105000000.000</t>
  </si>
  <si>
    <t>1.1.5 สินค้าและวัสดุคงเหลือ</t>
  </si>
  <si>
    <t>1106000000.000</t>
  </si>
  <si>
    <t>1.1.6 สินทรัพย์หมุนเวียนอื่น</t>
  </si>
  <si>
    <t>1205000000.000</t>
  </si>
  <si>
    <t>1.2.4 อาคาร</t>
  </si>
  <si>
    <t>1206000000.000</t>
  </si>
  <si>
    <t>1.2.5 ครุภัณฑ์</t>
  </si>
  <si>
    <t>2101000000.000</t>
  </si>
  <si>
    <t>2.1.1 เจ้าหนี้ระยะสั้น</t>
  </si>
  <si>
    <t>2102000000.000</t>
  </si>
  <si>
    <t>2.1.2 ค่าใช้จ่ายค้างจ่าย</t>
  </si>
  <si>
    <t>2109000000.000</t>
  </si>
  <si>
    <t>2.1.5 รายได้รอการรับรู้</t>
  </si>
  <si>
    <t>2111000000.000</t>
  </si>
  <si>
    <t xml:space="preserve">2.1.6 เงินรับฝากระยะสั้น </t>
  </si>
  <si>
    <t>2213000000.000</t>
  </si>
  <si>
    <t>2.2.3 หนี้สินไม่หมุนเวียนอื่น</t>
  </si>
  <si>
    <t>3102000000.000</t>
  </si>
  <si>
    <t>รายได้สูง/(ต่ำ)กว่าค่าใช้จ่ายสะสม</t>
  </si>
  <si>
    <t>3105000000.000</t>
  </si>
  <si>
    <t>4301010000.000</t>
  </si>
  <si>
    <t>4.2.1 รายได้จากการขายสินค้าและบริการของหน่วยงาน</t>
  </si>
  <si>
    <t>4302000000.000</t>
  </si>
  <si>
    <t>4.2.2 รายได้จากการช่วยเหลือ และบริจาคของหน่วยงาน</t>
  </si>
  <si>
    <t>4303000000.000</t>
  </si>
  <si>
    <t>4.2.3 รายได้ดอกเบี้ยของหน่วยงาน</t>
  </si>
  <si>
    <t>4307000000.000</t>
  </si>
  <si>
    <t>4.2.5 รายได้ระหว่างหน่วยงานของหน่วยงานภาครัฐที่ได้รับจากรัฐบาล</t>
  </si>
  <si>
    <t>4313000000.000</t>
  </si>
  <si>
    <t>4.2.7 รายได้อื่น</t>
  </si>
  <si>
    <t>5101000000.000</t>
  </si>
  <si>
    <t>5.1.1 ค่าใช้จ่ายบุคลากร</t>
  </si>
  <si>
    <t>5102000000.000</t>
  </si>
  <si>
    <t>5.1.3 ค่าใช้จ่ายด้านการฝึกอบรม</t>
  </si>
  <si>
    <t>5103000000.000</t>
  </si>
  <si>
    <t>5.1.4 ค่าใช้จ่ายในการเดินทาง</t>
  </si>
  <si>
    <t>5104000000.000</t>
  </si>
  <si>
    <t>5.1.5 ค่าตอบแทน ใช้สอยวัสดุ และค่าสาธารณูปโภค</t>
  </si>
  <si>
    <t>5105000000.000</t>
  </si>
  <si>
    <t>5.1.6 ค่าเสื่อมราคาและค่าตัดจำหน่าย</t>
  </si>
  <si>
    <t>5203000000.000</t>
  </si>
  <si>
    <t>5.2.1 ค่าจำหน่ายจากการขายทรัพย์สิน</t>
  </si>
  <si>
    <t>5210000000.000</t>
  </si>
  <si>
    <t>5.2.4 ค่าใช้จ่ายระหว่างหน่วยงานกรณีอื่น</t>
  </si>
  <si>
    <t>1209000000.000</t>
  </si>
  <si>
    <t>1.2.6 สินทรัพย์ไม่มีตัวตน</t>
  </si>
  <si>
    <t>2104000000.000</t>
  </si>
  <si>
    <t>2.1.4 รายได้แผ่นดินรอนำส่งคลัง</t>
  </si>
  <si>
    <t>4306000000.000</t>
  </si>
  <si>
    <t>4.2.4 รายรับจากการขายสินทรัพย์ของหน่วยงาน</t>
  </si>
  <si>
    <t>4308000000.000</t>
  </si>
  <si>
    <t>4.2.6 รายได้ระหว่างหน่วยงานกรณีอื่น</t>
  </si>
  <si>
    <t>4202000000.000</t>
  </si>
  <si>
    <t>4.1.2 รายได้จากการขายสินค้าและบริการของแผ่นดิน</t>
  </si>
  <si>
    <t>4203000000.000</t>
  </si>
  <si>
    <t>4.1.3 รายได้ดอกเบี้ยของแผ่นดิน</t>
  </si>
  <si>
    <t>5107000000.000</t>
  </si>
  <si>
    <t>5.1.7 ค่าใช้จ่ายเงินอุดหนุน</t>
  </si>
  <si>
    <t>5403000000.000</t>
  </si>
  <si>
    <t>5.3.0 รายการพิเศษหลังหักภาษี</t>
  </si>
  <si>
    <t>04541 โรงพยาบาลส่งเสริมสุขภาพตำบลหนองหว้า</t>
  </si>
  <si>
    <t>1204000000.000</t>
  </si>
  <si>
    <t>1.2.3 ที่ดิน</t>
  </si>
  <si>
    <t>1211000000.000</t>
  </si>
  <si>
    <t>1.2.7 งานระหว่างก่อสร้าง</t>
  </si>
  <si>
    <t>2116000000.000</t>
  </si>
  <si>
    <t>2.1.7 หนี้สินหมุนเวียนอื่น</t>
  </si>
  <si>
    <t>5101040000.000</t>
  </si>
  <si>
    <t>5.1.2 บัญชีค่าบำเหน็จบำนาญ</t>
  </si>
  <si>
    <t>5108000000.000</t>
  </si>
  <si>
    <t>5.1.8 หนี้สูญและหนี้สงสัยจะสูญ</t>
  </si>
  <si>
    <t>41075 รพ_สต_ภูเพ็ก</t>
  </si>
  <si>
    <t>2103000000.000</t>
  </si>
  <si>
    <t>2.1.3 รายได้รับล่วงหน้า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</si>
  <si>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</si>
  <si>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</si>
  <si>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</si>
  <si>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</si>
  <si>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</si>
  <si>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</si>
  <si>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</si>
  <si>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</si>
  <si>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</si>
  <si>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</si>
  <si>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</si>
  <si>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</si>
  <si>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</si>
  <si>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</si>
  <si>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</si>
  <si>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</si>
  <si>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</si>
  <si>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</si>
  <si>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</si>
  <si>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</si>
  <si>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</si>
  <si>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</si>
  <si>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ประจำเดือนสิงหาคม  2561  ปีงบประมาณ 2561 (ข้อมูล ณ วันที่ 28 กันยายน 2561  เวลา 14.26 น.)</t>
  </si>
  <si>
    <t xml:space="preserve">                                                      ประจำเดือน สิงหาคม 2561  ปีงบประมาณ 2561 (ข้อมูล ณ วันที่  28 กันยายน 2561  เวลา 14.26 น.)</t>
  </si>
  <si>
    <t>04871 รพ.สต.บ้านโคกกระแซ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</si>
</sst>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sz val="11"/>
      <color indexed="8"/>
      <name val="Calibri"/>
      <family val="2"/>
    </font>
    <font>
      <sz val="11"/>
      <color theme="1"/>
      <name val="Tahoma"/>
      <family val="2"/>
      <scheme val="major"/>
    </font>
    <font>
      <sz val="10"/>
      <color indexed="8"/>
      <name val="Tahoma"/>
      <charset val="22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7030A0"/>
      <name val="TH SarabunPSK"/>
      <family val="2"/>
    </font>
    <font>
      <sz val="14"/>
      <color rgb="FFFF0000"/>
      <name val="TH SarabunPSK"/>
      <family val="2"/>
    </font>
    <font>
      <sz val="11"/>
      <name val="Tahoma"/>
      <family val="2"/>
      <scheme val="minor"/>
    </font>
    <font>
      <sz val="11"/>
      <color indexed="8"/>
      <name val="Calibri"/>
      <charset val="222"/>
    </font>
    <font>
      <sz val="11"/>
      <color indexed="8"/>
      <name val="Calibri"/>
    </font>
    <font>
      <sz val="11"/>
      <color theme="1"/>
      <name val="TH SarabunPSK"/>
      <family val="2"/>
    </font>
    <font>
      <sz val="14"/>
      <color indexed="8"/>
      <name val="TH SarabunPSK"/>
      <charset val="22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189" fontId="3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14" fillId="0" borderId="0"/>
  </cellStyleXfs>
  <cellXfs count="335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right"/>
    </xf>
    <xf numFmtId="2" fontId="5" fillId="6" borderId="3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2" fontId="5" fillId="6" borderId="7" xfId="1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0" borderId="0" xfId="1" applyFont="1"/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1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0" fontId="0" fillId="3" borderId="0" xfId="0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4" borderId="0" xfId="0" applyNumberFormat="1" applyFill="1"/>
    <xf numFmtId="2" fontId="0" fillId="14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5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9" fillId="0" borderId="3" xfId="0" applyFont="1" applyBorder="1"/>
    <xf numFmtId="43" fontId="8" fillId="0" borderId="3" xfId="0" applyNumberFormat="1" applyFont="1" applyBorder="1"/>
    <xf numFmtId="2" fontId="8" fillId="0" borderId="3" xfId="0" applyNumberFormat="1" applyFont="1" applyBorder="1"/>
    <xf numFmtId="43" fontId="8" fillId="0" borderId="0" xfId="0" applyNumberFormat="1" applyFont="1"/>
    <xf numFmtId="0" fontId="6" fillId="0" borderId="9" xfId="0" applyFont="1" applyFill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vertical="center" wrapText="1"/>
    </xf>
    <xf numFmtId="188" fontId="4" fillId="0" borderId="3" xfId="1" applyNumberFormat="1" applyFont="1" applyBorder="1"/>
    <xf numFmtId="43" fontId="4" fillId="2" borderId="3" xfId="1" applyFont="1" applyFill="1" applyBorder="1"/>
    <xf numFmtId="0" fontId="5" fillId="8" borderId="7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8" fontId="4" fillId="0" borderId="4" xfId="1" applyNumberFormat="1" applyFont="1" applyBorder="1"/>
    <xf numFmtId="43" fontId="4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4" fillId="2" borderId="3" xfId="0" applyFont="1" applyFill="1" applyBorder="1"/>
    <xf numFmtId="188" fontId="4" fillId="2" borderId="3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188" fontId="0" fillId="0" borderId="0" xfId="1" applyNumberFormat="1" applyFont="1"/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0" fontId="4" fillId="4" borderId="3" xfId="0" applyFont="1" applyFill="1" applyBorder="1"/>
    <xf numFmtId="188" fontId="4" fillId="0" borderId="0" xfId="1" applyNumberFormat="1" applyFont="1"/>
    <xf numFmtId="43" fontId="15" fillId="2" borderId="3" xfId="1" applyFont="1" applyFill="1" applyBorder="1"/>
    <xf numFmtId="0" fontId="4" fillId="2" borderId="0" xfId="0" applyFont="1" applyFill="1"/>
    <xf numFmtId="43" fontId="16" fillId="0" borderId="0" xfId="1" applyFont="1"/>
    <xf numFmtId="2" fontId="0" fillId="19" borderId="0" xfId="0" applyNumberFormat="1" applyFill="1"/>
    <xf numFmtId="188" fontId="0" fillId="19" borderId="0" xfId="1" applyNumberFormat="1" applyFont="1" applyFill="1"/>
    <xf numFmtId="0" fontId="17" fillId="0" borderId="0" xfId="0" applyFont="1"/>
    <xf numFmtId="0" fontId="18" fillId="0" borderId="2" xfId="0" applyFont="1" applyBorder="1" applyAlignment="1">
      <alignment vertical="center"/>
    </xf>
    <xf numFmtId="0" fontId="17" fillId="0" borderId="3" xfId="0" applyFont="1" applyBorder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43" fontId="0" fillId="13" borderId="0" xfId="1" applyFont="1" applyFill="1"/>
    <xf numFmtId="0" fontId="4" fillId="10" borderId="3" xfId="0" applyFont="1" applyFill="1" applyBorder="1" applyAlignment="1">
      <alignment horizontal="center"/>
    </xf>
    <xf numFmtId="0" fontId="4" fillId="10" borderId="3" xfId="0" applyFont="1" applyFill="1" applyBorder="1"/>
    <xf numFmtId="188" fontId="4" fillId="10" borderId="3" xfId="1" applyNumberFormat="1" applyFont="1" applyFill="1" applyBorder="1"/>
    <xf numFmtId="0" fontId="4" fillId="1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88" fontId="4" fillId="7" borderId="3" xfId="1" applyNumberFormat="1" applyFont="1" applyFill="1" applyBorder="1"/>
    <xf numFmtId="0" fontId="4" fillId="7" borderId="0" xfId="0" applyFont="1" applyFill="1"/>
    <xf numFmtId="43" fontId="4" fillId="10" borderId="3" xfId="1" applyFont="1" applyFill="1" applyBorder="1"/>
    <xf numFmtId="0" fontId="5" fillId="2" borderId="3" xfId="0" applyFont="1" applyFill="1" applyBorder="1"/>
    <xf numFmtId="43" fontId="0" fillId="2" borderId="0" xfId="1" applyFont="1" applyFill="1"/>
    <xf numFmtId="0" fontId="5" fillId="0" borderId="3" xfId="0" applyFont="1" applyBorder="1" applyAlignment="1">
      <alignment horizontal="center"/>
    </xf>
    <xf numFmtId="43" fontId="19" fillId="16" borderId="0" xfId="1" applyFont="1" applyFill="1"/>
    <xf numFmtId="43" fontId="19" fillId="10" borderId="0" xfId="1" applyFont="1" applyFill="1"/>
    <xf numFmtId="43" fontId="19" fillId="2" borderId="0" xfId="1" applyFont="1" applyFill="1"/>
    <xf numFmtId="43" fontId="19" fillId="14" borderId="0" xfId="1" applyFont="1" applyFill="1"/>
    <xf numFmtId="43" fontId="16" fillId="2" borderId="0" xfId="1" applyFont="1" applyFill="1"/>
    <xf numFmtId="2" fontId="16" fillId="7" borderId="0" xfId="0" applyNumberFormat="1" applyFont="1" applyFill="1" applyBorder="1"/>
    <xf numFmtId="188" fontId="16" fillId="7" borderId="0" xfId="1" applyNumberFormat="1" applyFont="1" applyFill="1" applyBorder="1"/>
    <xf numFmtId="43" fontId="16" fillId="14" borderId="0" xfId="1" applyFont="1" applyFill="1"/>
    <xf numFmtId="43" fontId="16" fillId="10" borderId="0" xfId="1" applyFont="1" applyFill="1"/>
    <xf numFmtId="43" fontId="16" fillId="9" borderId="0" xfId="1" applyFont="1" applyFill="1"/>
    <xf numFmtId="0" fontId="16" fillId="7" borderId="0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3" borderId="3" xfId="1" applyNumberFormat="1" applyFont="1" applyFill="1" applyBorder="1"/>
    <xf numFmtId="43" fontId="5" fillId="3" borderId="3" xfId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2" borderId="3" xfId="1" applyFont="1" applyFill="1" applyBorder="1"/>
    <xf numFmtId="188" fontId="5" fillId="0" borderId="3" xfId="1" applyNumberFormat="1" applyFont="1" applyBorder="1"/>
    <xf numFmtId="0" fontId="5" fillId="3" borderId="0" xfId="0" applyFont="1" applyFill="1"/>
    <xf numFmtId="0" fontId="5" fillId="8" borderId="3" xfId="0" applyFont="1" applyFill="1" applyBorder="1" applyAlignment="1">
      <alignment horizontal="center" vertical="center" wrapText="1"/>
    </xf>
    <xf numFmtId="43" fontId="5" fillId="0" borderId="0" xfId="1" applyFont="1"/>
    <xf numFmtId="187" fontId="4" fillId="0" borderId="0" xfId="1" applyNumberFormat="1" applyFont="1"/>
    <xf numFmtId="187" fontId="5" fillId="0" borderId="0" xfId="1" applyNumberFormat="1" applyFont="1"/>
    <xf numFmtId="43" fontId="4" fillId="0" borderId="3" xfId="1" applyFont="1" applyBorder="1"/>
    <xf numFmtId="43" fontId="5" fillId="8" borderId="7" xfId="1" applyFont="1" applyFill="1" applyBorder="1"/>
    <xf numFmtId="43" fontId="4" fillId="0" borderId="4" xfId="1" applyFont="1" applyBorder="1"/>
    <xf numFmtId="43" fontId="5" fillId="0" borderId="4" xfId="1" applyFont="1" applyBorder="1"/>
    <xf numFmtId="43" fontId="5" fillId="8" borderId="2" xfId="1" applyFont="1" applyFill="1" applyBorder="1"/>
    <xf numFmtId="43" fontId="4" fillId="0" borderId="0" xfId="1" applyFont="1" applyAlignment="1"/>
    <xf numFmtId="187" fontId="4" fillId="0" borderId="3" xfId="1" applyNumberFormat="1" applyFont="1" applyBorder="1"/>
    <xf numFmtId="187" fontId="5" fillId="3" borderId="3" xfId="1" applyNumberFormat="1" applyFont="1" applyFill="1" applyBorder="1"/>
    <xf numFmtId="187" fontId="5" fillId="8" borderId="7" xfId="1" applyNumberFormat="1" applyFont="1" applyFill="1" applyBorder="1"/>
    <xf numFmtId="187" fontId="4" fillId="0" borderId="4" xfId="1" applyNumberFormat="1" applyFont="1" applyBorder="1"/>
    <xf numFmtId="187" fontId="5" fillId="0" borderId="4" xfId="1" applyNumberFormat="1" applyFont="1" applyBorder="1"/>
    <xf numFmtId="187" fontId="4" fillId="2" borderId="3" xfId="1" applyNumberFormat="1" applyFont="1" applyFill="1" applyBorder="1"/>
    <xf numFmtId="187" fontId="15" fillId="0" borderId="3" xfId="1" applyNumberFormat="1" applyFont="1" applyBorder="1"/>
    <xf numFmtId="187" fontId="5" fillId="8" borderId="2" xfId="1" applyNumberFormat="1" applyFont="1" applyFill="1" applyBorder="1"/>
    <xf numFmtId="187" fontId="5" fillId="0" borderId="3" xfId="1" applyNumberFormat="1" applyFont="1" applyBorder="1"/>
    <xf numFmtId="187" fontId="4" fillId="10" borderId="3" xfId="1" applyNumberFormat="1" applyFont="1" applyFill="1" applyBorder="1"/>
    <xf numFmtId="0" fontId="20" fillId="4" borderId="3" xfId="0" applyFont="1" applyFill="1" applyBorder="1" applyAlignment="1">
      <alignment horizontal="center"/>
    </xf>
    <xf numFmtId="0" fontId="20" fillId="4" borderId="3" xfId="0" applyFont="1" applyFill="1" applyBorder="1"/>
    <xf numFmtId="188" fontId="20" fillId="4" borderId="3" xfId="1" applyNumberFormat="1" applyFont="1" applyFill="1" applyBorder="1"/>
    <xf numFmtId="43" fontId="20" fillId="10" borderId="3" xfId="1" applyFont="1" applyFill="1" applyBorder="1"/>
    <xf numFmtId="187" fontId="20" fillId="4" borderId="3" xfId="1" applyNumberFormat="1" applyFont="1" applyFill="1" applyBorder="1"/>
    <xf numFmtId="43" fontId="20" fillId="4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4" borderId="0" xfId="0" applyFont="1" applyFill="1"/>
    <xf numFmtId="43" fontId="21" fillId="0" borderId="3" xfId="1" applyFont="1" applyBorder="1"/>
    <xf numFmtId="0" fontId="11" fillId="0" borderId="1" xfId="0" applyFont="1" applyBorder="1" applyAlignment="1">
      <alignment vertical="center"/>
    </xf>
    <xf numFmtId="43" fontId="5" fillId="14" borderId="11" xfId="1" applyFont="1" applyFill="1" applyBorder="1"/>
    <xf numFmtId="187" fontId="5" fillId="14" borderId="11" xfId="1" applyNumberFormat="1" applyFont="1" applyFill="1" applyBorder="1"/>
    <xf numFmtId="43" fontId="5" fillId="14" borderId="7" xfId="1" applyFont="1" applyFill="1" applyBorder="1"/>
    <xf numFmtId="187" fontId="5" fillId="14" borderId="7" xfId="1" applyNumberFormat="1" applyFont="1" applyFill="1" applyBorder="1"/>
    <xf numFmtId="43" fontId="5" fillId="14" borderId="3" xfId="1" applyFont="1" applyFill="1" applyBorder="1"/>
    <xf numFmtId="187" fontId="5" fillId="14" borderId="3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4" fillId="14" borderId="11" xfId="0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0" fontId="4" fillId="14" borderId="7" xfId="0" applyFont="1" applyFill="1" applyBorder="1"/>
    <xf numFmtId="0" fontId="4" fillId="14" borderId="3" xfId="0" applyFont="1" applyFill="1" applyBorder="1" applyAlignment="1">
      <alignment horizontal="center"/>
    </xf>
    <xf numFmtId="0" fontId="4" fillId="14" borderId="3" xfId="0" applyFont="1" applyFill="1" applyBorder="1"/>
    <xf numFmtId="0" fontId="5" fillId="14" borderId="3" xfId="0" applyFont="1" applyFill="1" applyBorder="1"/>
    <xf numFmtId="43" fontId="1" fillId="2" borderId="0" xfId="1" applyFont="1" applyFill="1"/>
    <xf numFmtId="43" fontId="22" fillId="14" borderId="0" xfId="1" applyFont="1" applyFill="1"/>
    <xf numFmtId="43" fontId="22" fillId="2" borderId="0" xfId="1" applyFont="1" applyFill="1"/>
    <xf numFmtId="43" fontId="16" fillId="20" borderId="0" xfId="1" applyFont="1" applyFill="1"/>
    <xf numFmtId="43" fontId="16" fillId="17" borderId="0" xfId="1" applyFont="1" applyFill="1"/>
    <xf numFmtId="43" fontId="16" fillId="7" borderId="0" xfId="1" applyFont="1" applyFill="1"/>
    <xf numFmtId="43" fontId="16" fillId="9" borderId="0" xfId="1" applyFont="1" applyFill="1" applyAlignment="1">
      <alignment horizontal="center"/>
    </xf>
    <xf numFmtId="43" fontId="16" fillId="10" borderId="0" xfId="1" applyFont="1" applyFill="1" applyAlignment="1">
      <alignment horizontal="center"/>
    </xf>
    <xf numFmtId="43" fontId="16" fillId="7" borderId="0" xfId="1" applyFont="1" applyFill="1" applyAlignment="1">
      <alignment horizontal="center"/>
    </xf>
    <xf numFmtId="2" fontId="16" fillId="0" borderId="0" xfId="0" applyNumberFormat="1" applyFont="1"/>
    <xf numFmtId="187" fontId="16" fillId="7" borderId="0" xfId="1" applyNumberFormat="1" applyFont="1" applyFill="1"/>
    <xf numFmtId="187" fontId="4" fillId="2" borderId="0" xfId="1" applyNumberFormat="1" applyFont="1" applyFill="1"/>
    <xf numFmtId="43" fontId="4" fillId="2" borderId="0" xfId="1" applyFont="1" applyFill="1"/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188" fontId="15" fillId="0" borderId="3" xfId="1" applyNumberFormat="1" applyFont="1" applyBorder="1"/>
    <xf numFmtId="43" fontId="15" fillId="0" borderId="3" xfId="1" applyFont="1" applyBorder="1"/>
    <xf numFmtId="187" fontId="15" fillId="0" borderId="0" xfId="1" applyNumberFormat="1" applyFont="1"/>
    <xf numFmtId="43" fontId="15" fillId="0" borderId="0" xfId="1" applyFont="1"/>
    <xf numFmtId="0" fontId="15" fillId="0" borderId="0" xfId="0" applyFont="1"/>
    <xf numFmtId="0" fontId="5" fillId="14" borderId="3" xfId="0" applyFont="1" applyFill="1" applyBorder="1" applyAlignment="1">
      <alignment horizontal="center"/>
    </xf>
    <xf numFmtId="38" fontId="5" fillId="14" borderId="3" xfId="1" applyNumberFormat="1" applyFont="1" applyFill="1" applyBorder="1"/>
    <xf numFmtId="43" fontId="4" fillId="0" borderId="0" xfId="1" applyNumberFormat="1" applyFont="1"/>
    <xf numFmtId="188" fontId="5" fillId="3" borderId="3" xfId="0" applyNumberFormat="1" applyFont="1" applyFill="1" applyBorder="1"/>
    <xf numFmtId="43" fontId="1" fillId="14" borderId="0" xfId="1" applyFont="1" applyFill="1"/>
    <xf numFmtId="43" fontId="1" fillId="10" borderId="0" xfId="1" applyFont="1" applyFill="1"/>
    <xf numFmtId="0" fontId="12" fillId="0" borderId="17" xfId="6" applyFont="1" applyFill="1" applyBorder="1" applyAlignment="1">
      <alignment wrapText="1"/>
    </xf>
    <xf numFmtId="7" fontId="12" fillId="0" borderId="17" xfId="6" applyNumberFormat="1" applyFont="1" applyFill="1" applyBorder="1" applyAlignment="1">
      <alignment horizontal="right" wrapText="1"/>
    </xf>
    <xf numFmtId="0" fontId="2" fillId="0" borderId="0" xfId="6"/>
    <xf numFmtId="0" fontId="24" fillId="18" borderId="16" xfId="7" applyFont="1" applyFill="1" applyBorder="1" applyAlignment="1">
      <alignment horizontal="center"/>
    </xf>
    <xf numFmtId="0" fontId="23" fillId="0" borderId="17" xfId="7" applyFont="1" applyFill="1" applyBorder="1" applyAlignment="1">
      <alignment wrapText="1"/>
    </xf>
    <xf numFmtId="7" fontId="23" fillId="0" borderId="17" xfId="7" applyNumberFormat="1" applyFont="1" applyFill="1" applyBorder="1" applyAlignment="1">
      <alignment horizontal="right" wrapText="1"/>
    </xf>
    <xf numFmtId="0" fontId="14" fillId="0" borderId="0" xfId="7"/>
    <xf numFmtId="43" fontId="19" fillId="5" borderId="0" xfId="1" applyFont="1" applyFill="1"/>
    <xf numFmtId="43" fontId="16" fillId="14" borderId="0" xfId="1" applyFont="1" applyFill="1" applyBorder="1"/>
    <xf numFmtId="187" fontId="1" fillId="7" borderId="0" xfId="1" applyNumberFormat="1" applyFont="1" applyFill="1" applyAlignment="1">
      <alignment horizontal="center"/>
    </xf>
    <xf numFmtId="2" fontId="4" fillId="0" borderId="3" xfId="1" applyNumberFormat="1" applyFont="1" applyBorder="1"/>
    <xf numFmtId="2" fontId="4" fillId="2" borderId="3" xfId="1" applyNumberFormat="1" applyFont="1" applyFill="1" applyBorder="1"/>
    <xf numFmtId="188" fontId="5" fillId="8" borderId="7" xfId="1" applyNumberFormat="1" applyFont="1" applyFill="1" applyBorder="1"/>
    <xf numFmtId="188" fontId="5" fillId="8" borderId="2" xfId="1" applyNumberFormat="1" applyFont="1" applyFill="1" applyBorder="1"/>
    <xf numFmtId="188" fontId="5" fillId="14" borderId="3" xfId="1" applyNumberFormat="1" applyFont="1" applyFill="1" applyBorder="1"/>
    <xf numFmtId="187" fontId="1" fillId="5" borderId="0" xfId="1" applyNumberFormat="1" applyFont="1" applyFill="1"/>
    <xf numFmtId="187" fontId="0" fillId="0" borderId="0" xfId="1" applyNumberFormat="1" applyFont="1"/>
    <xf numFmtId="43" fontId="1" fillId="20" borderId="0" xfId="1" applyFont="1" applyFill="1"/>
    <xf numFmtId="43" fontId="0" fillId="20" borderId="0" xfId="1" applyFont="1" applyFill="1"/>
    <xf numFmtId="0" fontId="25" fillId="0" borderId="4" xfId="0" applyFont="1" applyBorder="1"/>
    <xf numFmtId="0" fontId="25" fillId="0" borderId="3" xfId="0" applyFont="1" applyBorder="1"/>
    <xf numFmtId="0" fontId="0" fillId="2" borderId="0" xfId="0" applyFill="1"/>
    <xf numFmtId="43" fontId="1" fillId="16" borderId="0" xfId="1" applyFont="1" applyFill="1"/>
    <xf numFmtId="2" fontId="27" fillId="3" borderId="0" xfId="1" applyNumberFormat="1" applyFont="1" applyFill="1"/>
    <xf numFmtId="2" fontId="27" fillId="0" borderId="0" xfId="1" applyNumberFormat="1" applyFont="1"/>
    <xf numFmtId="43" fontId="27" fillId="0" borderId="0" xfId="1" applyFont="1"/>
    <xf numFmtId="43" fontId="16" fillId="16" borderId="0" xfId="1" applyFont="1" applyFill="1"/>
    <xf numFmtId="43" fontId="16" fillId="16" borderId="0" xfId="1" applyFont="1" applyFill="1" applyBorder="1"/>
    <xf numFmtId="190" fontId="0" fillId="13" borderId="0" xfId="1" applyNumberFormat="1" applyFont="1" applyFill="1"/>
    <xf numFmtId="190" fontId="0" fillId="13" borderId="0" xfId="0" applyNumberFormat="1" applyFill="1"/>
    <xf numFmtId="2" fontId="4" fillId="7" borderId="3" xfId="1" applyNumberFormat="1" applyFont="1" applyFill="1" applyBorder="1"/>
    <xf numFmtId="43" fontId="5" fillId="0" borderId="0" xfId="0" applyNumberFormat="1" applyFont="1"/>
    <xf numFmtId="2" fontId="5" fillId="0" borderId="0" xfId="0" applyNumberFormat="1" applyFont="1"/>
    <xf numFmtId="0" fontId="5" fillId="0" borderId="3" xfId="0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2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27" fillId="14" borderId="0" xfId="1" applyFont="1" applyFill="1"/>
    <xf numFmtId="43" fontId="27" fillId="2" borderId="0" xfId="1" applyFont="1" applyFill="1"/>
    <xf numFmtId="43" fontId="27" fillId="5" borderId="0" xfId="1" applyFont="1" applyFill="1"/>
    <xf numFmtId="43" fontId="27" fillId="16" borderId="0" xfId="1" applyFont="1" applyFill="1"/>
    <xf numFmtId="43" fontId="13" fillId="10" borderId="0" xfId="1" applyFont="1" applyFill="1"/>
    <xf numFmtId="43" fontId="27" fillId="10" borderId="0" xfId="1" applyFont="1" applyFill="1"/>
    <xf numFmtId="43" fontId="1" fillId="5" borderId="0" xfId="1" applyFont="1" applyFill="1" applyAlignment="1">
      <alignment horizontal="center"/>
    </xf>
    <xf numFmtId="43" fontId="22" fillId="14" borderId="0" xfId="1" applyFont="1" applyFill="1" applyBorder="1"/>
    <xf numFmtId="188" fontId="16" fillId="0" borderId="0" xfId="1" applyNumberFormat="1" applyFont="1" applyBorder="1"/>
    <xf numFmtId="43" fontId="0" fillId="0" borderId="0" xfId="1" applyFont="1" applyFill="1"/>
    <xf numFmtId="0" fontId="4" fillId="21" borderId="3" xfId="0" applyFont="1" applyFill="1" applyBorder="1" applyAlignment="1">
      <alignment horizontal="center"/>
    </xf>
    <xf numFmtId="0" fontId="4" fillId="21" borderId="3" xfId="0" applyFont="1" applyFill="1" applyBorder="1"/>
    <xf numFmtId="188" fontId="4" fillId="21" borderId="3" xfId="1" applyNumberFormat="1" applyFont="1" applyFill="1" applyBorder="1"/>
    <xf numFmtId="187" fontId="4" fillId="21" borderId="0" xfId="1" applyNumberFormat="1" applyFont="1" applyFill="1"/>
    <xf numFmtId="43" fontId="4" fillId="21" borderId="0" xfId="1" applyFont="1" applyFill="1"/>
    <xf numFmtId="0" fontId="4" fillId="21" borderId="0" xfId="0" applyFont="1" applyFill="1"/>
    <xf numFmtId="2" fontId="4" fillId="21" borderId="3" xfId="1" applyNumberFormat="1" applyFont="1" applyFill="1" applyBorder="1"/>
    <xf numFmtId="0" fontId="14" fillId="0" borderId="0" xfId="8" applyFill="1" applyAlignment="1">
      <alignment horizontal="left"/>
    </xf>
    <xf numFmtId="0" fontId="14" fillId="0" borderId="0" xfId="8"/>
    <xf numFmtId="0" fontId="26" fillId="0" borderId="0" xfId="8" applyFont="1" applyFill="1" applyAlignment="1">
      <alignment horizontal="left"/>
    </xf>
    <xf numFmtId="4" fontId="26" fillId="0" borderId="0" xfId="8" applyNumberFormat="1" applyFont="1" applyFill="1" applyAlignment="1">
      <alignment horizontal="right"/>
    </xf>
    <xf numFmtId="0" fontId="28" fillId="7" borderId="3" xfId="0" applyNumberFormat="1" applyFont="1" applyFill="1" applyBorder="1" applyAlignment="1">
      <alignment horizontal="center"/>
    </xf>
    <xf numFmtId="1" fontId="0" fillId="0" borderId="0" xfId="0" applyNumberFormat="1"/>
    <xf numFmtId="1" fontId="0" fillId="7" borderId="0" xfId="0" applyNumberFormat="1" applyFill="1"/>
    <xf numFmtId="188" fontId="0" fillId="2" borderId="0" xfId="1" applyNumberFormat="1" applyFont="1" applyFill="1"/>
    <xf numFmtId="0" fontId="19" fillId="2" borderId="0" xfId="0" applyFont="1" applyFill="1"/>
    <xf numFmtId="2" fontId="19" fillId="2" borderId="0" xfId="1" applyNumberFormat="1" applyFont="1" applyFill="1"/>
    <xf numFmtId="43" fontId="22" fillId="2" borderId="0" xfId="1" applyFont="1" applyFill="1" applyBorder="1"/>
    <xf numFmtId="43" fontId="16" fillId="2" borderId="0" xfId="1" applyFont="1" applyFill="1" applyBorder="1"/>
    <xf numFmtId="43" fontId="16" fillId="22" borderId="0" xfId="1" applyFont="1" applyFill="1"/>
    <xf numFmtId="43" fontId="19" fillId="22" borderId="0" xfId="1" applyFont="1" applyFill="1"/>
    <xf numFmtId="2" fontId="0" fillId="2" borderId="0" xfId="0" applyNumberFormat="1" applyFill="1"/>
    <xf numFmtId="2" fontId="16" fillId="2" borderId="0" xfId="0" applyNumberFormat="1" applyFont="1" applyFill="1" applyBorder="1"/>
    <xf numFmtId="188" fontId="16" fillId="2" borderId="0" xfId="1" applyNumberFormat="1" applyFont="1" applyFill="1" applyBorder="1"/>
    <xf numFmtId="0" fontId="16" fillId="2" borderId="0" xfId="0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8" borderId="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4" xfId="1" applyFont="1" applyFill="1" applyBorder="1" applyAlignment="1">
      <alignment horizontal="center" vertical="center" wrapText="1"/>
    </xf>
    <xf numFmtId="187" fontId="0" fillId="7" borderId="18" xfId="1" applyNumberFormat="1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5" fillId="14" borderId="12" xfId="0" applyFont="1" applyFill="1" applyBorder="1" applyAlignment="1">
      <alignment horizontal="left"/>
    </xf>
    <xf numFmtId="0" fontId="5" fillId="14" borderId="13" xfId="0" applyFont="1" applyFill="1" applyBorder="1" applyAlignment="1">
      <alignment horizontal="left"/>
    </xf>
    <xf numFmtId="0" fontId="5" fillId="14" borderId="14" xfId="0" applyFont="1" applyFill="1" applyBorder="1" applyAlignment="1">
      <alignment horizontal="left"/>
    </xf>
    <xf numFmtId="43" fontId="5" fillId="4" borderId="3" xfId="1" applyFont="1" applyFill="1" applyBorder="1" applyAlignment="1">
      <alignment horizontal="center" vertical="center" wrapText="1"/>
    </xf>
    <xf numFmtId="187" fontId="5" fillId="6" borderId="2" xfId="1" applyNumberFormat="1" applyFont="1" applyFill="1" applyBorder="1" applyAlignment="1">
      <alignment horizontal="center" vertical="center" wrapText="1"/>
    </xf>
    <xf numFmtId="187" fontId="5" fillId="6" borderId="4" xfId="1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left"/>
    </xf>
    <xf numFmtId="0" fontId="5" fillId="14" borderId="10" xfId="0" applyFont="1" applyFill="1" applyBorder="1" applyAlignment="1">
      <alignment horizontal="left"/>
    </xf>
    <xf numFmtId="0" fontId="5" fillId="14" borderId="9" xfId="0" applyFont="1" applyFill="1" applyBorder="1" applyAlignment="1">
      <alignment horizontal="left"/>
    </xf>
    <xf numFmtId="0" fontId="4" fillId="21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14" borderId="5" xfId="0" applyFont="1" applyFill="1" applyBorder="1" applyAlignment="1">
      <alignment horizontal="left"/>
    </xf>
    <xf numFmtId="0" fontId="5" fillId="14" borderId="15" xfId="0" applyFont="1" applyFill="1" applyBorder="1" applyAlignment="1">
      <alignment horizontal="left"/>
    </xf>
    <xf numFmtId="0" fontId="5" fillId="14" borderId="6" xfId="0" applyFont="1" applyFill="1" applyBorder="1" applyAlignment="1">
      <alignment horizontal="left"/>
    </xf>
    <xf numFmtId="43" fontId="5" fillId="13" borderId="0" xfId="1" applyFont="1" applyFill="1" applyAlignment="1">
      <alignment horizontal="center" vertical="center" wrapText="1"/>
    </xf>
  </cellXfs>
  <cellStyles count="9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8"/>
    <cellStyle name="ปกติ_Sheet1" xfId="7"/>
    <cellStyle name="ปกติ_Sheet1_1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 สิงหาคม 2561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3FD-4F13-A240-608271D3CBEB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53-4447-82E2-E329B4AB42FF}"/>
            </c:ext>
          </c:extLst>
        </c:ser>
        <c:ser>
          <c:idx val="1"/>
          <c:order val="1"/>
          <c:tx>
            <c:strRef>
              <c:f>'1.สรุปรายงานการส่งงบ'!$D$14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53-4447-82E2-E329B4AB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21472"/>
        <c:axId val="234620688"/>
      </c:barChart>
      <c:catAx>
        <c:axId val="23462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34620688"/>
        <c:crosses val="autoZero"/>
        <c:auto val="1"/>
        <c:lblAlgn val="ctr"/>
        <c:lblOffset val="100"/>
        <c:noMultiLvlLbl val="0"/>
      </c:catAx>
      <c:valAx>
        <c:axId val="234620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34621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29227788244263"/>
          <c:y val="0.16487180824251274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197644</xdr:rowOff>
    </xdr:from>
    <xdr:to>
      <xdr:col>8</xdr:col>
      <xdr:colOff>0</xdr:colOff>
      <xdr:row>31</xdr:row>
      <xdr:rowOff>107156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T66"/>
  <sheetViews>
    <sheetView workbookViewId="0">
      <selection activeCell="B3" sqref="B3"/>
    </sheetView>
  </sheetViews>
  <sheetFormatPr defaultRowHeight="14.25"/>
  <sheetData>
    <row r="1" spans="1:228" ht="1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</row>
    <row r="2" spans="1:228" ht="15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9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</row>
    <row r="3" spans="1:228" ht="15">
      <c r="A3" s="227"/>
      <c r="B3" s="227"/>
      <c r="C3" s="228"/>
      <c r="D3" s="229"/>
      <c r="E3" s="228"/>
      <c r="F3" s="229"/>
      <c r="G3" s="229"/>
      <c r="H3" s="229"/>
      <c r="I3" s="229"/>
      <c r="J3" s="229"/>
      <c r="K3" s="229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9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9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9"/>
      <c r="GA3" s="228"/>
      <c r="GB3" s="228"/>
      <c r="GC3" s="228"/>
      <c r="GD3" s="228"/>
      <c r="GE3" s="228"/>
      <c r="GF3" s="228"/>
      <c r="GG3" s="229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9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9"/>
      <c r="HT3" s="229"/>
    </row>
    <row r="4" spans="1:228" ht="15">
      <c r="A4" s="227"/>
      <c r="B4" s="227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9"/>
      <c r="HS4" s="229"/>
      <c r="HT4" s="229"/>
    </row>
    <row r="5" spans="1:228" ht="15">
      <c r="A5" s="227"/>
      <c r="B5" s="227"/>
      <c r="C5" s="228"/>
      <c r="D5" s="228"/>
      <c r="E5" s="228"/>
      <c r="F5" s="228"/>
      <c r="G5" s="228"/>
      <c r="H5" s="228"/>
      <c r="I5" s="228"/>
      <c r="J5" s="228"/>
      <c r="K5" s="228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8"/>
      <c r="CH5" s="229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9"/>
      <c r="EZ5" s="229"/>
      <c r="FA5" s="229"/>
      <c r="FB5" s="229"/>
      <c r="FC5" s="229"/>
      <c r="FD5" s="228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8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8"/>
      <c r="HR5" s="228"/>
      <c r="HS5" s="228"/>
      <c r="HT5" s="228"/>
    </row>
    <row r="6" spans="1:228" ht="15">
      <c r="A6" s="227"/>
      <c r="B6" s="227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  <c r="EE6" s="228"/>
      <c r="EF6" s="228"/>
      <c r="EG6" s="228"/>
      <c r="EH6" s="228"/>
      <c r="EI6" s="228"/>
      <c r="EJ6" s="228"/>
      <c r="EK6" s="228"/>
      <c r="EL6" s="228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  <c r="EX6" s="228"/>
      <c r="EY6" s="228"/>
      <c r="EZ6" s="228"/>
      <c r="FA6" s="228"/>
      <c r="FB6" s="228"/>
      <c r="FC6" s="228"/>
      <c r="FD6" s="228"/>
      <c r="FE6" s="228"/>
      <c r="FF6" s="228"/>
      <c r="FG6" s="228"/>
      <c r="FH6" s="228"/>
      <c r="FI6" s="228"/>
      <c r="FJ6" s="228"/>
      <c r="FK6" s="228"/>
      <c r="FL6" s="228"/>
      <c r="FM6" s="228"/>
      <c r="FN6" s="228"/>
      <c r="FO6" s="228"/>
      <c r="FP6" s="228"/>
      <c r="FQ6" s="228"/>
      <c r="FR6" s="228"/>
      <c r="FS6" s="228"/>
      <c r="FT6" s="228"/>
      <c r="FU6" s="228"/>
      <c r="FV6" s="228"/>
      <c r="FW6" s="228"/>
      <c r="FX6" s="228"/>
      <c r="FY6" s="228"/>
      <c r="FZ6" s="229"/>
      <c r="GA6" s="228"/>
      <c r="GB6" s="228"/>
      <c r="GC6" s="228"/>
      <c r="GD6" s="228"/>
      <c r="GE6" s="228"/>
      <c r="GF6" s="229"/>
      <c r="GG6" s="228"/>
      <c r="GH6" s="229"/>
      <c r="GI6" s="229"/>
      <c r="GJ6" s="229"/>
      <c r="GK6" s="228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8"/>
      <c r="HR6" s="229"/>
      <c r="HS6" s="229"/>
      <c r="HT6" s="229"/>
    </row>
    <row r="7" spans="1:228" ht="15">
      <c r="A7" s="227"/>
      <c r="B7" s="227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9"/>
      <c r="CJ7" s="228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8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8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8"/>
      <c r="ES7" s="229"/>
      <c r="ET7" s="229"/>
      <c r="EU7" s="229"/>
      <c r="EV7" s="229"/>
      <c r="EW7" s="229"/>
      <c r="EX7" s="229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9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</row>
    <row r="8" spans="1:228" ht="15">
      <c r="A8" s="227"/>
      <c r="B8" s="227"/>
      <c r="C8" s="228"/>
      <c r="D8" s="229"/>
      <c r="E8" s="228"/>
      <c r="F8" s="228"/>
      <c r="G8" s="228"/>
      <c r="H8" s="229"/>
      <c r="I8" s="228"/>
      <c r="J8" s="229"/>
      <c r="K8" s="229"/>
      <c r="L8" s="228"/>
      <c r="M8" s="228"/>
      <c r="N8" s="228"/>
      <c r="O8" s="228"/>
      <c r="P8" s="229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9"/>
      <c r="BC8" s="229"/>
      <c r="BD8" s="228"/>
      <c r="BE8" s="228"/>
      <c r="BF8" s="228"/>
      <c r="BG8" s="228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8"/>
      <c r="BX8" s="229"/>
      <c r="BY8" s="229"/>
      <c r="BZ8" s="229"/>
      <c r="CA8" s="229"/>
      <c r="CB8" s="229"/>
      <c r="CC8" s="229"/>
      <c r="CD8" s="229"/>
      <c r="CE8" s="228"/>
      <c r="CF8" s="228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8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8"/>
      <c r="FH8" s="228"/>
      <c r="FI8" s="228"/>
      <c r="FJ8" s="228"/>
      <c r="FK8" s="228"/>
      <c r="FL8" s="228"/>
      <c r="FM8" s="228"/>
      <c r="FN8" s="228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</row>
    <row r="9" spans="1:228" ht="15">
      <c r="A9" s="227"/>
      <c r="B9" s="227"/>
      <c r="C9" s="228"/>
      <c r="D9" s="229"/>
      <c r="E9" s="229"/>
      <c r="F9" s="228"/>
      <c r="G9" s="228"/>
      <c r="H9" s="229"/>
      <c r="I9" s="228"/>
      <c r="J9" s="229"/>
      <c r="K9" s="229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9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9"/>
      <c r="BL9" s="229"/>
      <c r="BM9" s="229"/>
      <c r="BN9" s="229"/>
      <c r="BO9" s="229"/>
      <c r="BP9" s="228"/>
      <c r="BQ9" s="229"/>
      <c r="BR9" s="228"/>
      <c r="BS9" s="228"/>
      <c r="BT9" s="229"/>
      <c r="BU9" s="228"/>
      <c r="BV9" s="228"/>
      <c r="BW9" s="228"/>
      <c r="BX9" s="228"/>
      <c r="BY9" s="229"/>
      <c r="BZ9" s="228"/>
      <c r="CA9" s="228"/>
      <c r="CB9" s="228"/>
      <c r="CC9" s="228"/>
      <c r="CD9" s="228"/>
      <c r="CE9" s="228"/>
      <c r="CF9" s="228"/>
      <c r="CG9" s="229"/>
      <c r="CH9" s="228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8"/>
      <c r="CV9" s="228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8"/>
      <c r="EA9" s="229"/>
      <c r="EB9" s="228"/>
      <c r="EC9" s="229"/>
      <c r="ED9" s="228"/>
      <c r="EE9" s="229"/>
      <c r="EF9" s="229"/>
      <c r="EG9" s="229"/>
      <c r="EH9" s="228"/>
      <c r="EI9" s="229"/>
      <c r="EJ9" s="229"/>
      <c r="EK9" s="229"/>
      <c r="EL9" s="229"/>
      <c r="EM9" s="229"/>
      <c r="EN9" s="228"/>
      <c r="EO9" s="229"/>
      <c r="EP9" s="229"/>
      <c r="EQ9" s="229"/>
      <c r="ER9" s="229"/>
      <c r="ES9" s="229"/>
      <c r="ET9" s="229"/>
      <c r="EU9" s="229"/>
      <c r="EV9" s="229"/>
      <c r="EW9" s="229"/>
      <c r="EX9" s="228"/>
      <c r="EY9" s="229"/>
      <c r="EZ9" s="229"/>
      <c r="FA9" s="229"/>
      <c r="FB9" s="229"/>
      <c r="FC9" s="229"/>
      <c r="FD9" s="229"/>
      <c r="FE9" s="229"/>
      <c r="FF9" s="229"/>
      <c r="FG9" s="228"/>
      <c r="FH9" s="229"/>
      <c r="FI9" s="229"/>
      <c r="FJ9" s="228"/>
      <c r="FK9" s="229"/>
      <c r="FL9" s="228"/>
      <c r="FM9" s="228"/>
      <c r="FN9" s="228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8"/>
      <c r="GC9" s="229"/>
      <c r="GD9" s="229"/>
      <c r="GE9" s="229"/>
      <c r="GF9" s="229"/>
      <c r="GG9" s="229"/>
      <c r="GH9" s="229"/>
      <c r="GI9" s="229"/>
      <c r="GJ9" s="229"/>
      <c r="GK9" s="228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8"/>
      <c r="HR9" s="229"/>
      <c r="HS9" s="229"/>
      <c r="HT9" s="229"/>
    </row>
    <row r="10" spans="1:228" ht="15">
      <c r="A10" s="227"/>
      <c r="B10" s="227"/>
      <c r="C10" s="228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8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8"/>
      <c r="CJ10" s="228"/>
      <c r="CK10" s="228"/>
      <c r="CL10" s="228"/>
      <c r="CM10" s="228"/>
      <c r="CN10" s="228"/>
      <c r="CO10" s="228"/>
      <c r="CP10" s="228"/>
      <c r="CQ10" s="228"/>
      <c r="CR10" s="229"/>
      <c r="CS10" s="229"/>
      <c r="CT10" s="229"/>
      <c r="CU10" s="229"/>
      <c r="CV10" s="229"/>
      <c r="CW10" s="229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9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9"/>
      <c r="DV10" s="228"/>
      <c r="DW10" s="228"/>
      <c r="DX10" s="228"/>
      <c r="DY10" s="229"/>
      <c r="DZ10" s="229"/>
      <c r="EA10" s="229"/>
      <c r="EB10" s="229"/>
      <c r="EC10" s="228"/>
      <c r="ED10" s="229"/>
      <c r="EE10" s="229"/>
      <c r="EF10" s="229"/>
      <c r="EG10" s="229"/>
      <c r="EH10" s="229"/>
      <c r="EI10" s="229"/>
      <c r="EJ10" s="228"/>
      <c r="EK10" s="229"/>
      <c r="EL10" s="229"/>
      <c r="EM10" s="228"/>
      <c r="EN10" s="228"/>
      <c r="EO10" s="228"/>
      <c r="EP10" s="228"/>
      <c r="EQ10" s="228"/>
      <c r="ER10" s="228"/>
      <c r="ES10" s="228"/>
      <c r="ET10" s="229"/>
      <c r="EU10" s="228"/>
      <c r="EV10" s="228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29"/>
      <c r="FH10" s="229"/>
      <c r="FI10" s="229"/>
      <c r="FJ10" s="229"/>
      <c r="FK10" s="229"/>
      <c r="FL10" s="229"/>
      <c r="FM10" s="229"/>
      <c r="FN10" s="229"/>
      <c r="FO10" s="229"/>
      <c r="FP10" s="229"/>
      <c r="FQ10" s="229"/>
      <c r="FR10" s="229"/>
      <c r="FS10" s="229"/>
      <c r="FT10" s="229"/>
      <c r="FU10" s="229"/>
      <c r="FV10" s="229"/>
      <c r="FW10" s="229"/>
      <c r="FX10" s="229"/>
      <c r="FY10" s="228"/>
      <c r="FZ10" s="229"/>
      <c r="GA10" s="229"/>
      <c r="GB10" s="229"/>
      <c r="GC10" s="229"/>
      <c r="GD10" s="229"/>
      <c r="GE10" s="229"/>
      <c r="GF10" s="229"/>
      <c r="GG10" s="229"/>
      <c r="GH10" s="229"/>
      <c r="GI10" s="229"/>
      <c r="GJ10" s="229"/>
      <c r="GK10" s="229"/>
      <c r="GL10" s="229"/>
      <c r="GM10" s="229"/>
      <c r="GN10" s="229"/>
      <c r="GO10" s="229"/>
      <c r="GP10" s="229"/>
      <c r="GQ10" s="229"/>
      <c r="GR10" s="229"/>
      <c r="GS10" s="229"/>
      <c r="GT10" s="229"/>
      <c r="GU10" s="229"/>
      <c r="GV10" s="229"/>
      <c r="GW10" s="229"/>
      <c r="GX10" s="229"/>
      <c r="GY10" s="229"/>
      <c r="GZ10" s="229"/>
      <c r="HA10" s="229"/>
      <c r="HB10" s="229"/>
      <c r="HC10" s="229"/>
      <c r="HD10" s="229"/>
      <c r="HE10" s="229"/>
      <c r="HF10" s="229"/>
      <c r="HG10" s="229"/>
      <c r="HH10" s="229"/>
      <c r="HI10" s="229"/>
      <c r="HJ10" s="229"/>
      <c r="HK10" s="229"/>
      <c r="HL10" s="229"/>
      <c r="HM10" s="229"/>
      <c r="HN10" s="229"/>
      <c r="HO10" s="229"/>
      <c r="HP10" s="229"/>
      <c r="HQ10" s="229"/>
      <c r="HR10" s="229"/>
      <c r="HS10" s="228"/>
      <c r="HT10" s="229"/>
    </row>
    <row r="11" spans="1:228" ht="15">
      <c r="A11" s="227"/>
      <c r="B11" s="227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9"/>
      <c r="O11" s="229"/>
      <c r="P11" s="229"/>
      <c r="Q11" s="229"/>
      <c r="R11" s="229"/>
      <c r="S11" s="229"/>
      <c r="T11" s="228"/>
      <c r="U11" s="228"/>
      <c r="V11" s="229"/>
      <c r="W11" s="228"/>
      <c r="X11" s="228"/>
      <c r="Y11" s="228"/>
      <c r="Z11" s="228"/>
      <c r="AA11" s="229"/>
      <c r="AB11" s="228"/>
      <c r="AC11" s="229"/>
      <c r="AD11" s="228"/>
      <c r="AE11" s="229"/>
      <c r="AF11" s="228"/>
      <c r="AG11" s="228"/>
      <c r="AH11" s="228"/>
      <c r="AI11" s="228"/>
      <c r="AJ11" s="228"/>
      <c r="AK11" s="229"/>
      <c r="AL11" s="229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9"/>
      <c r="BC11" s="229"/>
      <c r="BD11" s="228"/>
      <c r="BE11" s="228"/>
      <c r="BF11" s="228"/>
      <c r="BG11" s="228"/>
      <c r="BH11" s="229"/>
      <c r="BI11" s="229"/>
      <c r="BJ11" s="229"/>
      <c r="BK11" s="229"/>
      <c r="BL11" s="229"/>
      <c r="BM11" s="229"/>
      <c r="BN11" s="229"/>
      <c r="BO11" s="229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9"/>
      <c r="CJ11" s="229"/>
      <c r="CK11" s="229"/>
      <c r="CL11" s="229"/>
      <c r="CM11" s="229"/>
      <c r="CN11" s="229"/>
      <c r="CO11" s="229"/>
      <c r="CP11" s="228"/>
      <c r="CQ11" s="229"/>
      <c r="CR11" s="229"/>
      <c r="CS11" s="228"/>
      <c r="CT11" s="229"/>
      <c r="CU11" s="229"/>
      <c r="CV11" s="229"/>
      <c r="CW11" s="228"/>
      <c r="CX11" s="229"/>
      <c r="CY11" s="229"/>
      <c r="CZ11" s="229"/>
      <c r="DA11" s="229"/>
      <c r="DB11" s="229"/>
      <c r="DC11" s="229"/>
      <c r="DD11" s="228"/>
      <c r="DE11" s="229"/>
      <c r="DF11" s="229"/>
      <c r="DG11" s="229"/>
      <c r="DH11" s="229"/>
      <c r="DI11" s="229"/>
      <c r="DJ11" s="229"/>
      <c r="DK11" s="228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8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8"/>
      <c r="EU11" s="229"/>
      <c r="EV11" s="228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8"/>
      <c r="FH11" s="229"/>
      <c r="FI11" s="229"/>
      <c r="FJ11" s="229"/>
      <c r="FK11" s="229"/>
      <c r="FL11" s="229"/>
      <c r="FM11" s="229"/>
      <c r="FN11" s="229"/>
      <c r="FO11" s="228"/>
      <c r="FP11" s="229"/>
      <c r="FQ11" s="228"/>
      <c r="FR11" s="229"/>
      <c r="FS11" s="229"/>
      <c r="FT11" s="229"/>
      <c r="FU11" s="229"/>
      <c r="FV11" s="229"/>
      <c r="FW11" s="229"/>
      <c r="FX11" s="229"/>
      <c r="FY11" s="229"/>
      <c r="FZ11" s="229"/>
      <c r="GA11" s="229"/>
      <c r="GB11" s="229"/>
      <c r="GC11" s="229"/>
      <c r="GD11" s="229"/>
      <c r="GE11" s="229"/>
      <c r="GF11" s="229"/>
      <c r="GG11" s="229"/>
      <c r="GH11" s="228"/>
      <c r="GI11" s="229"/>
      <c r="GJ11" s="228"/>
      <c r="GK11" s="228"/>
      <c r="GL11" s="228"/>
      <c r="GM11" s="229"/>
      <c r="GN11" s="229"/>
      <c r="GO11" s="228"/>
      <c r="GP11" s="228"/>
      <c r="GQ11" s="229"/>
      <c r="GR11" s="229"/>
      <c r="GS11" s="228"/>
      <c r="GT11" s="228"/>
      <c r="GU11" s="228"/>
      <c r="GV11" s="228"/>
      <c r="GW11" s="228"/>
      <c r="GX11" s="228"/>
      <c r="GY11" s="229"/>
      <c r="GZ11" s="229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9"/>
      <c r="HQ11" s="228"/>
      <c r="HR11" s="229"/>
      <c r="HS11" s="229"/>
      <c r="HT11" s="228"/>
    </row>
    <row r="12" spans="1:228" ht="15">
      <c r="A12" s="227"/>
      <c r="B12" s="227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8"/>
      <c r="AN12" s="228"/>
      <c r="AO12" s="229"/>
      <c r="AP12" s="229"/>
      <c r="AQ12" s="229"/>
      <c r="AR12" s="228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9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9"/>
      <c r="GA12" s="228"/>
      <c r="GB12" s="228"/>
      <c r="GC12" s="228"/>
      <c r="GD12" s="228"/>
      <c r="GE12" s="228"/>
      <c r="GF12" s="228"/>
      <c r="GG12" s="229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8"/>
      <c r="HQ12" s="228"/>
      <c r="HR12" s="228"/>
      <c r="HS12" s="228"/>
      <c r="HT12" s="229"/>
    </row>
    <row r="13" spans="1:228" ht="15">
      <c r="A13" s="227"/>
      <c r="B13" s="227"/>
      <c r="C13" s="228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9"/>
      <c r="AN13" s="229"/>
      <c r="AO13" s="229"/>
      <c r="AP13" s="229"/>
      <c r="AQ13" s="229"/>
      <c r="AR13" s="229"/>
      <c r="AS13" s="229"/>
      <c r="AT13" s="229"/>
      <c r="AU13" s="229"/>
      <c r="AV13" s="228"/>
      <c r="AW13" s="229"/>
      <c r="AX13" s="228"/>
      <c r="AY13" s="229"/>
      <c r="AZ13" s="228"/>
      <c r="BA13" s="228"/>
      <c r="BB13" s="228"/>
      <c r="BC13" s="228"/>
      <c r="BD13" s="228"/>
      <c r="BE13" s="229"/>
      <c r="BF13" s="229"/>
      <c r="BG13" s="229"/>
      <c r="BH13" s="228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8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</row>
    <row r="14" spans="1:228" ht="15">
      <c r="A14" s="227"/>
      <c r="B14" s="227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9"/>
      <c r="CJ14" s="229"/>
      <c r="CK14" s="229"/>
      <c r="CL14" s="229"/>
      <c r="CM14" s="229"/>
      <c r="CN14" s="229"/>
      <c r="CO14" s="228"/>
      <c r="CP14" s="229"/>
      <c r="CQ14" s="229"/>
      <c r="CR14" s="229"/>
      <c r="CS14" s="229"/>
      <c r="CT14" s="229"/>
      <c r="CU14" s="228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8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8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8"/>
      <c r="GI14" s="229"/>
      <c r="GJ14" s="229"/>
      <c r="GK14" s="228"/>
      <c r="GL14" s="228"/>
      <c r="GM14" s="229"/>
      <c r="GN14" s="229"/>
      <c r="GO14" s="229"/>
      <c r="GP14" s="229"/>
      <c r="GQ14" s="229"/>
      <c r="GR14" s="229"/>
      <c r="GS14" s="229"/>
      <c r="GT14" s="228"/>
      <c r="GU14" s="229"/>
      <c r="GV14" s="229"/>
      <c r="GW14" s="229"/>
      <c r="GX14" s="228"/>
      <c r="GY14" s="229"/>
      <c r="GZ14" s="228"/>
      <c r="HA14" s="229"/>
      <c r="HB14" s="229"/>
      <c r="HC14" s="229"/>
      <c r="HD14" s="229"/>
      <c r="HE14" s="229"/>
      <c r="HF14" s="228"/>
      <c r="HG14" s="229"/>
      <c r="HH14" s="228"/>
      <c r="HI14" s="228"/>
      <c r="HJ14" s="229"/>
      <c r="HK14" s="228"/>
      <c r="HL14" s="229"/>
      <c r="HM14" s="229"/>
      <c r="HN14" s="229"/>
      <c r="HO14" s="229"/>
      <c r="HP14" s="228"/>
      <c r="HQ14" s="228"/>
      <c r="HR14" s="229"/>
      <c r="HS14" s="229"/>
      <c r="HT14" s="228"/>
    </row>
    <row r="15" spans="1:228" ht="15">
      <c r="A15" s="227"/>
      <c r="B15" s="227"/>
      <c r="C15" s="228"/>
      <c r="D15" s="228"/>
      <c r="E15" s="228"/>
      <c r="F15" s="228"/>
      <c r="G15" s="228"/>
      <c r="H15" s="228"/>
      <c r="I15" s="228"/>
      <c r="J15" s="229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9"/>
      <c r="AL15" s="229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9"/>
      <c r="BK15" s="228"/>
      <c r="BL15" s="228"/>
      <c r="BM15" s="229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9"/>
      <c r="CT15" s="229"/>
      <c r="CU15" s="228"/>
      <c r="CV15" s="228"/>
      <c r="CW15" s="229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9"/>
      <c r="EB15" s="228"/>
      <c r="EC15" s="228"/>
      <c r="ED15" s="228"/>
      <c r="EE15" s="228"/>
      <c r="EF15" s="228"/>
      <c r="EG15" s="228"/>
      <c r="EH15" s="228"/>
      <c r="EI15" s="228"/>
      <c r="EJ15" s="228"/>
      <c r="EK15" s="228"/>
      <c r="EL15" s="228"/>
      <c r="EM15" s="228"/>
      <c r="EN15" s="228"/>
      <c r="EO15" s="228"/>
      <c r="EP15" s="228"/>
      <c r="EQ15" s="228"/>
      <c r="ER15" s="228"/>
      <c r="ES15" s="228"/>
      <c r="ET15" s="228"/>
      <c r="EU15" s="228"/>
      <c r="EV15" s="228"/>
      <c r="EW15" s="228"/>
      <c r="EX15" s="228"/>
      <c r="EY15" s="228"/>
      <c r="EZ15" s="228"/>
      <c r="FA15" s="228"/>
      <c r="FB15" s="228"/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9"/>
      <c r="FT15" s="228"/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9"/>
      <c r="GH15" s="228"/>
      <c r="GI15" s="228"/>
      <c r="GJ15" s="228"/>
      <c r="GK15" s="228"/>
      <c r="GL15" s="229"/>
      <c r="GM15" s="228"/>
      <c r="GN15" s="228"/>
      <c r="GO15" s="228"/>
      <c r="GP15" s="228"/>
      <c r="GQ15" s="229"/>
      <c r="GR15" s="228"/>
      <c r="GS15" s="228"/>
      <c r="GT15" s="228"/>
      <c r="GU15" s="228"/>
      <c r="GV15" s="228"/>
      <c r="GW15" s="228"/>
      <c r="GX15" s="228"/>
      <c r="GY15" s="228"/>
      <c r="GZ15" s="228"/>
      <c r="HA15" s="229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9"/>
      <c r="HT15" s="229"/>
    </row>
    <row r="16" spans="1:228" ht="15">
      <c r="A16" s="227"/>
      <c r="B16" s="227"/>
      <c r="C16" s="228"/>
      <c r="D16" s="229"/>
      <c r="E16" s="229"/>
      <c r="F16" s="229"/>
      <c r="G16" s="229"/>
      <c r="H16" s="229"/>
      <c r="I16" s="229"/>
      <c r="J16" s="229"/>
      <c r="K16" s="229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9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9"/>
      <c r="GA16" s="228"/>
      <c r="GB16" s="228"/>
      <c r="GC16" s="228"/>
      <c r="GD16" s="229"/>
      <c r="GE16" s="228"/>
      <c r="GF16" s="229"/>
      <c r="GG16" s="228"/>
      <c r="GH16" s="229"/>
      <c r="GI16" s="229"/>
      <c r="GJ16" s="229"/>
      <c r="GK16" s="229"/>
      <c r="GL16" s="229"/>
      <c r="GM16" s="229"/>
      <c r="GN16" s="229"/>
      <c r="GO16" s="229"/>
      <c r="GP16" s="229"/>
      <c r="GQ16" s="229"/>
      <c r="GR16" s="229"/>
      <c r="GS16" s="229"/>
      <c r="GT16" s="229"/>
      <c r="GU16" s="229"/>
      <c r="GV16" s="229"/>
      <c r="GW16" s="229"/>
      <c r="GX16" s="229"/>
      <c r="GY16" s="229"/>
      <c r="GZ16" s="229"/>
      <c r="HA16" s="229"/>
      <c r="HB16" s="229"/>
      <c r="HC16" s="229"/>
      <c r="HD16" s="229"/>
      <c r="HE16" s="229"/>
      <c r="HF16" s="229"/>
      <c r="HG16" s="229"/>
      <c r="HH16" s="229"/>
      <c r="HI16" s="229"/>
      <c r="HJ16" s="229"/>
      <c r="HK16" s="229"/>
      <c r="HL16" s="229"/>
      <c r="HM16" s="229"/>
      <c r="HN16" s="229"/>
      <c r="HO16" s="229"/>
      <c r="HP16" s="229"/>
      <c r="HQ16" s="229"/>
      <c r="HR16" s="229"/>
      <c r="HS16" s="228"/>
      <c r="HT16" s="229"/>
    </row>
    <row r="17" spans="1:228" ht="15">
      <c r="A17" s="227"/>
      <c r="B17" s="227"/>
      <c r="C17" s="228"/>
      <c r="D17" s="229"/>
      <c r="E17" s="229"/>
      <c r="F17" s="228"/>
      <c r="G17" s="229"/>
      <c r="H17" s="229"/>
      <c r="I17" s="229"/>
      <c r="J17" s="229"/>
      <c r="K17" s="229"/>
      <c r="L17" s="229"/>
      <c r="M17" s="228"/>
      <c r="N17" s="229"/>
      <c r="O17" s="229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9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9"/>
      <c r="AT17" s="229"/>
      <c r="AU17" s="228"/>
      <c r="AV17" s="229"/>
      <c r="AW17" s="228"/>
      <c r="AX17" s="228"/>
      <c r="AY17" s="228"/>
      <c r="AZ17" s="229"/>
      <c r="BA17" s="228"/>
      <c r="BB17" s="229"/>
      <c r="BC17" s="229"/>
      <c r="BD17" s="228"/>
      <c r="BE17" s="228"/>
      <c r="BF17" s="228"/>
      <c r="BG17" s="228"/>
      <c r="BH17" s="229"/>
      <c r="BI17" s="229"/>
      <c r="BJ17" s="229"/>
      <c r="BK17" s="229"/>
      <c r="BL17" s="229"/>
      <c r="BM17" s="229"/>
      <c r="BN17" s="229"/>
      <c r="BO17" s="229"/>
      <c r="BP17" s="228"/>
      <c r="BQ17" s="228"/>
      <c r="BR17" s="228"/>
      <c r="BS17" s="229"/>
      <c r="BT17" s="228"/>
      <c r="BU17" s="229"/>
      <c r="BV17" s="229"/>
      <c r="BW17" s="229"/>
      <c r="BX17" s="229"/>
      <c r="BY17" s="229"/>
      <c r="BZ17" s="228"/>
      <c r="CA17" s="228"/>
      <c r="CB17" s="228"/>
      <c r="CC17" s="228"/>
      <c r="CD17" s="229"/>
      <c r="CE17" s="228"/>
      <c r="CF17" s="228"/>
      <c r="CG17" s="229"/>
      <c r="CH17" s="228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229"/>
      <c r="FE17" s="229"/>
      <c r="FF17" s="229"/>
      <c r="FG17" s="229"/>
      <c r="FH17" s="229"/>
      <c r="FI17" s="229"/>
      <c r="FJ17" s="229"/>
      <c r="FK17" s="229"/>
      <c r="FL17" s="229"/>
      <c r="FM17" s="229"/>
      <c r="FN17" s="229"/>
      <c r="FO17" s="229"/>
      <c r="FP17" s="229"/>
      <c r="FQ17" s="229"/>
      <c r="FR17" s="229"/>
      <c r="FS17" s="229"/>
      <c r="FT17" s="229"/>
      <c r="FU17" s="229"/>
      <c r="FV17" s="229"/>
      <c r="FW17" s="229"/>
      <c r="FX17" s="229"/>
      <c r="FY17" s="229"/>
      <c r="FZ17" s="229"/>
      <c r="GA17" s="229"/>
      <c r="GB17" s="229"/>
      <c r="GC17" s="229"/>
      <c r="GD17" s="229"/>
      <c r="GE17" s="229"/>
      <c r="GF17" s="229"/>
      <c r="GG17" s="229"/>
      <c r="GH17" s="229"/>
      <c r="GI17" s="229"/>
      <c r="GJ17" s="229"/>
      <c r="GK17" s="228"/>
      <c r="GL17" s="228"/>
      <c r="GM17" s="229"/>
      <c r="GN17" s="229"/>
      <c r="GO17" s="229"/>
      <c r="GP17" s="229"/>
      <c r="GQ17" s="229"/>
      <c r="GR17" s="229"/>
      <c r="GS17" s="229"/>
      <c r="GT17" s="229"/>
      <c r="GU17" s="229"/>
      <c r="GV17" s="229"/>
      <c r="GW17" s="229"/>
      <c r="GX17" s="229"/>
      <c r="GY17" s="229"/>
      <c r="GZ17" s="229"/>
      <c r="HA17" s="229"/>
      <c r="HB17" s="229"/>
      <c r="HC17" s="229"/>
      <c r="HD17" s="229"/>
      <c r="HE17" s="229"/>
      <c r="HF17" s="229"/>
      <c r="HG17" s="229"/>
      <c r="HH17" s="229"/>
      <c r="HI17" s="229"/>
      <c r="HJ17" s="229"/>
      <c r="HK17" s="229"/>
      <c r="HL17" s="229"/>
      <c r="HM17" s="229"/>
      <c r="HN17" s="229"/>
      <c r="HO17" s="229"/>
      <c r="HP17" s="229"/>
      <c r="HQ17" s="228"/>
      <c r="HR17" s="229"/>
      <c r="HS17" s="228"/>
      <c r="HT17" s="229"/>
    </row>
    <row r="18" spans="1:228" ht="15">
      <c r="A18" s="227"/>
      <c r="B18" s="227"/>
      <c r="C18" s="228"/>
      <c r="D18" s="229"/>
      <c r="E18" s="229"/>
      <c r="F18" s="228"/>
      <c r="G18" s="228"/>
      <c r="H18" s="229"/>
      <c r="I18" s="229"/>
      <c r="J18" s="229"/>
      <c r="K18" s="229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9"/>
      <c r="AX18" s="228"/>
      <c r="AY18" s="228"/>
      <c r="AZ18" s="229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9"/>
      <c r="BL18" s="229"/>
      <c r="BM18" s="229"/>
      <c r="BN18" s="229"/>
      <c r="BO18" s="229"/>
      <c r="BP18" s="228"/>
      <c r="BQ18" s="228"/>
      <c r="BR18" s="228"/>
      <c r="BS18" s="228"/>
      <c r="BT18" s="228"/>
      <c r="BU18" s="228"/>
      <c r="BV18" s="228"/>
      <c r="BW18" s="228"/>
      <c r="BX18" s="228"/>
      <c r="BY18" s="229"/>
      <c r="BZ18" s="228"/>
      <c r="CA18" s="228"/>
      <c r="CB18" s="228"/>
      <c r="CC18" s="228"/>
      <c r="CD18" s="228"/>
      <c r="CE18" s="228"/>
      <c r="CF18" s="228"/>
      <c r="CG18" s="229"/>
      <c r="CH18" s="228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  <c r="ET18" s="229"/>
      <c r="EU18" s="229"/>
      <c r="EV18" s="229"/>
      <c r="EW18" s="229"/>
      <c r="EX18" s="229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9"/>
      <c r="GI18" s="229"/>
      <c r="GJ18" s="229"/>
      <c r="GK18" s="228"/>
      <c r="GL18" s="229"/>
      <c r="GM18" s="229"/>
      <c r="GN18" s="229"/>
      <c r="GO18" s="229"/>
      <c r="GP18" s="229"/>
      <c r="GQ18" s="229"/>
      <c r="GR18" s="229"/>
      <c r="GS18" s="229"/>
      <c r="GT18" s="229"/>
      <c r="GU18" s="229"/>
      <c r="GV18" s="229"/>
      <c r="GW18" s="229"/>
      <c r="GX18" s="229"/>
      <c r="GY18" s="228"/>
      <c r="GZ18" s="228"/>
      <c r="HA18" s="229"/>
      <c r="HB18" s="229"/>
      <c r="HC18" s="229"/>
      <c r="HD18" s="229"/>
      <c r="HE18" s="229"/>
      <c r="HF18" s="229"/>
      <c r="HG18" s="228"/>
      <c r="HH18" s="229"/>
      <c r="HI18" s="229"/>
      <c r="HJ18" s="229"/>
      <c r="HK18" s="229"/>
      <c r="HL18" s="229"/>
      <c r="HM18" s="229"/>
      <c r="HN18" s="229"/>
      <c r="HO18" s="229"/>
      <c r="HP18" s="229"/>
      <c r="HQ18" s="228"/>
      <c r="HR18" s="229"/>
      <c r="HS18" s="229"/>
      <c r="HT18" s="229"/>
    </row>
    <row r="19" spans="1:228" ht="15">
      <c r="A19" s="227"/>
      <c r="B19" s="227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9"/>
      <c r="FP19" s="228"/>
      <c r="FQ19" s="228"/>
      <c r="FR19" s="229"/>
      <c r="FS19" s="229"/>
      <c r="FT19" s="229"/>
      <c r="FU19" s="228"/>
      <c r="FV19" s="228"/>
      <c r="FW19" s="228"/>
      <c r="FX19" s="228"/>
      <c r="FY19" s="229"/>
      <c r="FZ19" s="229"/>
      <c r="GA19" s="229"/>
      <c r="GB19" s="228"/>
      <c r="GC19" s="228"/>
      <c r="GD19" s="228"/>
      <c r="GE19" s="228"/>
      <c r="GF19" s="229"/>
      <c r="GG19" s="229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9"/>
      <c r="HT19" s="228"/>
    </row>
    <row r="20" spans="1:228" ht="15">
      <c r="A20" s="227"/>
      <c r="B20" s="227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9"/>
      <c r="BC20" s="228"/>
      <c r="BD20" s="228"/>
      <c r="BE20" s="228"/>
      <c r="BF20" s="229"/>
      <c r="BG20" s="229"/>
      <c r="BH20" s="228"/>
      <c r="BI20" s="228"/>
      <c r="BJ20" s="228"/>
      <c r="BK20" s="229"/>
      <c r="BL20" s="229"/>
      <c r="BM20" s="229"/>
      <c r="BN20" s="229"/>
      <c r="BO20" s="229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9"/>
      <c r="CB20" s="229"/>
      <c r="CC20" s="229"/>
      <c r="CD20" s="229"/>
      <c r="CE20" s="228"/>
      <c r="CF20" s="228"/>
      <c r="CG20" s="228"/>
      <c r="CH20" s="228"/>
      <c r="CI20" s="228"/>
      <c r="CJ20" s="228"/>
      <c r="CK20" s="229"/>
      <c r="CL20" s="228"/>
      <c r="CM20" s="228"/>
      <c r="CN20" s="228"/>
      <c r="CO20" s="228"/>
      <c r="CP20" s="229"/>
      <c r="CQ20" s="228"/>
      <c r="CR20" s="228"/>
      <c r="CS20" s="228"/>
      <c r="CT20" s="229"/>
      <c r="CU20" s="228"/>
      <c r="CV20" s="228"/>
      <c r="CW20" s="229"/>
      <c r="CX20" s="228"/>
      <c r="CY20" s="228"/>
      <c r="CZ20" s="228"/>
      <c r="DA20" s="228"/>
      <c r="DB20" s="229"/>
      <c r="DC20" s="228"/>
      <c r="DD20" s="229"/>
      <c r="DE20" s="228"/>
      <c r="DF20" s="228"/>
      <c r="DG20" s="229"/>
      <c r="DH20" s="228"/>
      <c r="DI20" s="229"/>
      <c r="DJ20" s="228"/>
      <c r="DK20" s="229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9"/>
      <c r="EB20" s="228"/>
      <c r="EC20" s="228"/>
      <c r="ED20" s="228"/>
      <c r="EE20" s="229"/>
      <c r="EF20" s="229"/>
      <c r="EG20" s="228"/>
      <c r="EH20" s="229"/>
      <c r="EI20" s="228"/>
      <c r="EJ20" s="228"/>
      <c r="EK20" s="228"/>
      <c r="EL20" s="228"/>
      <c r="EM20" s="228"/>
      <c r="EN20" s="228"/>
      <c r="EO20" s="229"/>
      <c r="EP20" s="229"/>
      <c r="EQ20" s="228"/>
      <c r="ER20" s="228"/>
      <c r="ES20" s="228"/>
      <c r="ET20" s="229"/>
      <c r="EU20" s="229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9"/>
      <c r="GA20" s="228"/>
      <c r="GB20" s="228"/>
      <c r="GC20" s="228"/>
      <c r="GD20" s="228"/>
      <c r="GE20" s="228"/>
      <c r="GF20" s="228"/>
      <c r="GG20" s="228"/>
      <c r="GH20" s="228"/>
      <c r="GI20" s="229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9"/>
      <c r="HT20" s="228"/>
    </row>
    <row r="21" spans="1:228" ht="15">
      <c r="A21" s="227"/>
      <c r="B21" s="227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229"/>
      <c r="CU21" s="228"/>
      <c r="CV21" s="228"/>
      <c r="CW21" s="228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9"/>
      <c r="GA21" s="228"/>
      <c r="GB21" s="228"/>
      <c r="GC21" s="228"/>
      <c r="GD21" s="228"/>
      <c r="GE21" s="229"/>
      <c r="GF21" s="229"/>
      <c r="GG21" s="228"/>
      <c r="GH21" s="229"/>
      <c r="GI21" s="229"/>
      <c r="GJ21" s="229"/>
      <c r="GK21" s="229"/>
      <c r="GL21" s="229"/>
      <c r="GM21" s="229"/>
      <c r="GN21" s="229"/>
      <c r="GO21" s="229"/>
      <c r="GP21" s="229"/>
      <c r="GQ21" s="229"/>
      <c r="GR21" s="229"/>
      <c r="GS21" s="229"/>
      <c r="GT21" s="229"/>
      <c r="GU21" s="229"/>
      <c r="GV21" s="229"/>
      <c r="GW21" s="229"/>
      <c r="GX21" s="229"/>
      <c r="GY21" s="229"/>
      <c r="GZ21" s="229"/>
      <c r="HA21" s="229"/>
      <c r="HB21" s="229"/>
      <c r="HC21" s="229"/>
      <c r="HD21" s="229"/>
      <c r="HE21" s="229"/>
      <c r="HF21" s="229"/>
      <c r="HG21" s="229"/>
      <c r="HH21" s="229"/>
      <c r="HI21" s="229"/>
      <c r="HJ21" s="229"/>
      <c r="HK21" s="229"/>
      <c r="HL21" s="229"/>
      <c r="HM21" s="229"/>
      <c r="HN21" s="229"/>
      <c r="HO21" s="229"/>
      <c r="HP21" s="229"/>
      <c r="HQ21" s="229"/>
      <c r="HR21" s="229"/>
      <c r="HS21" s="229"/>
      <c r="HT21" s="229"/>
    </row>
    <row r="22" spans="1:228" ht="15">
      <c r="A22" s="227"/>
      <c r="B22" s="227"/>
      <c r="C22" s="228"/>
      <c r="D22" s="229"/>
      <c r="E22" s="228"/>
      <c r="F22" s="229"/>
      <c r="G22" s="229"/>
      <c r="H22" s="229"/>
      <c r="I22" s="229"/>
      <c r="J22" s="229"/>
      <c r="K22" s="229"/>
      <c r="L22" s="229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9"/>
      <c r="AE22" s="228"/>
      <c r="AF22" s="228"/>
      <c r="AG22" s="229"/>
      <c r="AH22" s="228"/>
      <c r="AI22" s="229"/>
      <c r="AJ22" s="228"/>
      <c r="AK22" s="228"/>
      <c r="AL22" s="228"/>
      <c r="AM22" s="228"/>
      <c r="AN22" s="228"/>
      <c r="AO22" s="228"/>
      <c r="AP22" s="229"/>
      <c r="AQ22" s="228"/>
      <c r="AR22" s="229"/>
      <c r="AS22" s="229"/>
      <c r="AT22" s="228"/>
      <c r="AU22" s="229"/>
      <c r="AV22" s="229"/>
      <c r="AW22" s="229"/>
      <c r="AX22" s="228"/>
      <c r="AY22" s="228"/>
      <c r="AZ22" s="229"/>
      <c r="BA22" s="229"/>
      <c r="BB22" s="228"/>
      <c r="BC22" s="228"/>
      <c r="BD22" s="229"/>
      <c r="BE22" s="228"/>
      <c r="BF22" s="228"/>
      <c r="BG22" s="229"/>
      <c r="BH22" s="228"/>
      <c r="BI22" s="228"/>
      <c r="BJ22" s="228"/>
      <c r="BK22" s="228"/>
      <c r="BL22" s="228"/>
      <c r="BM22" s="229"/>
      <c r="BN22" s="229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9"/>
      <c r="CA22" s="229"/>
      <c r="CB22" s="229"/>
      <c r="CC22" s="229"/>
      <c r="CD22" s="229"/>
      <c r="CE22" s="229"/>
      <c r="CF22" s="228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  <c r="EQ22" s="229"/>
      <c r="ER22" s="229"/>
      <c r="ES22" s="229"/>
      <c r="ET22" s="229"/>
      <c r="EU22" s="229"/>
      <c r="EV22" s="229"/>
      <c r="EW22" s="229"/>
      <c r="EX22" s="229"/>
      <c r="EY22" s="229"/>
      <c r="EZ22" s="228"/>
      <c r="FA22" s="229"/>
      <c r="FB22" s="229"/>
      <c r="FC22" s="229"/>
      <c r="FD22" s="229"/>
      <c r="FE22" s="229"/>
      <c r="FF22" s="229"/>
      <c r="FG22" s="228"/>
      <c r="FH22" s="228"/>
      <c r="FI22" s="228"/>
      <c r="FJ22" s="228"/>
      <c r="FK22" s="228"/>
      <c r="FL22" s="228"/>
      <c r="FM22" s="228"/>
      <c r="FN22" s="228"/>
      <c r="FO22" s="228"/>
      <c r="FP22" s="229"/>
      <c r="FQ22" s="228"/>
      <c r="FR22" s="229"/>
      <c r="FS22" s="228"/>
      <c r="FT22" s="229"/>
      <c r="FU22" s="228"/>
      <c r="FV22" s="229"/>
      <c r="FW22" s="228"/>
      <c r="FX22" s="228"/>
      <c r="FY22" s="228"/>
      <c r="FZ22" s="229"/>
      <c r="GA22" s="229"/>
      <c r="GB22" s="228"/>
      <c r="GC22" s="228"/>
      <c r="GD22" s="229"/>
      <c r="GE22" s="229"/>
      <c r="GF22" s="229"/>
      <c r="GG22" s="229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9"/>
      <c r="HS22" s="229"/>
      <c r="HT22" s="229"/>
    </row>
    <row r="23" spans="1:228" ht="15">
      <c r="A23" s="227"/>
      <c r="B23" s="227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9"/>
      <c r="O23" s="228"/>
      <c r="P23" s="228"/>
      <c r="Q23" s="229"/>
      <c r="R23" s="229"/>
      <c r="S23" s="229"/>
      <c r="T23" s="228"/>
      <c r="U23" s="229"/>
      <c r="V23" s="228"/>
      <c r="W23" s="229"/>
      <c r="X23" s="229"/>
      <c r="Y23" s="229"/>
      <c r="Z23" s="228"/>
      <c r="AA23" s="228"/>
      <c r="AB23" s="229"/>
      <c r="AC23" s="228"/>
      <c r="AD23" s="228"/>
      <c r="AE23" s="229"/>
      <c r="AF23" s="228"/>
      <c r="AG23" s="228"/>
      <c r="AH23" s="228"/>
      <c r="AI23" s="228"/>
      <c r="AJ23" s="228"/>
      <c r="AK23" s="228"/>
      <c r="AL23" s="229"/>
      <c r="AM23" s="228"/>
      <c r="AN23" s="228"/>
      <c r="AO23" s="228"/>
      <c r="AP23" s="228"/>
      <c r="AQ23" s="228"/>
      <c r="AR23" s="228"/>
      <c r="AS23" s="229"/>
      <c r="AT23" s="228"/>
      <c r="AU23" s="228"/>
      <c r="AV23" s="228"/>
      <c r="AW23" s="228"/>
      <c r="AX23" s="228"/>
      <c r="AY23" s="228"/>
      <c r="AZ23" s="228"/>
      <c r="BA23" s="228"/>
      <c r="BB23" s="229"/>
      <c r="BC23" s="229"/>
      <c r="BD23" s="228"/>
      <c r="BE23" s="228"/>
      <c r="BF23" s="228"/>
      <c r="BG23" s="228"/>
      <c r="BH23" s="229"/>
      <c r="BI23" s="229"/>
      <c r="BJ23" s="228"/>
      <c r="BK23" s="228"/>
      <c r="BL23" s="228"/>
      <c r="BM23" s="229"/>
      <c r="BN23" s="229"/>
      <c r="BO23" s="228"/>
      <c r="BP23" s="228"/>
      <c r="BQ23" s="228"/>
      <c r="BR23" s="228"/>
      <c r="BS23" s="228"/>
      <c r="BT23" s="229"/>
      <c r="BU23" s="229"/>
      <c r="BV23" s="228"/>
      <c r="BW23" s="228"/>
      <c r="BX23" s="228"/>
      <c r="BY23" s="229"/>
      <c r="BZ23" s="228"/>
      <c r="CA23" s="228"/>
      <c r="CB23" s="228"/>
      <c r="CC23" s="228"/>
      <c r="CD23" s="228"/>
      <c r="CE23" s="228"/>
      <c r="CF23" s="228"/>
      <c r="CG23" s="228"/>
      <c r="CH23" s="228"/>
      <c r="CI23" s="228"/>
      <c r="CJ23" s="228"/>
      <c r="CK23" s="228"/>
      <c r="CL23" s="228"/>
      <c r="CM23" s="228"/>
      <c r="CN23" s="228"/>
      <c r="CO23" s="228"/>
      <c r="CP23" s="228"/>
      <c r="CQ23" s="228"/>
      <c r="CR23" s="228"/>
      <c r="CS23" s="228"/>
      <c r="CT23" s="228"/>
      <c r="CU23" s="228"/>
      <c r="CV23" s="229"/>
      <c r="CW23" s="228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9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9"/>
      <c r="GA23" s="228"/>
      <c r="GB23" s="228"/>
      <c r="GC23" s="228"/>
      <c r="GD23" s="228"/>
      <c r="GE23" s="228"/>
      <c r="GF23" s="228"/>
      <c r="GG23" s="228"/>
      <c r="GH23" s="228"/>
      <c r="GI23" s="229"/>
      <c r="GJ23" s="228"/>
      <c r="GK23" s="228"/>
      <c r="GL23" s="228"/>
      <c r="GM23" s="228"/>
      <c r="GN23" s="229"/>
      <c r="GO23" s="228"/>
      <c r="GP23" s="228"/>
      <c r="GQ23" s="229"/>
      <c r="GR23" s="229"/>
      <c r="GS23" s="228"/>
      <c r="GT23" s="228"/>
      <c r="GU23" s="228"/>
      <c r="GV23" s="228"/>
      <c r="GW23" s="229"/>
      <c r="GX23" s="228"/>
      <c r="GY23" s="228"/>
      <c r="GZ23" s="228"/>
      <c r="HA23" s="228"/>
      <c r="HB23" s="228"/>
      <c r="HC23" s="229"/>
      <c r="HD23" s="228"/>
      <c r="HE23" s="229"/>
      <c r="HF23" s="229"/>
      <c r="HG23" s="229"/>
      <c r="HH23" s="228"/>
      <c r="HI23" s="229"/>
      <c r="HJ23" s="228"/>
      <c r="HK23" s="229"/>
      <c r="HL23" s="228"/>
      <c r="HM23" s="228"/>
      <c r="HN23" s="229"/>
      <c r="HO23" s="229"/>
      <c r="HP23" s="228"/>
      <c r="HQ23" s="229"/>
      <c r="HR23" s="229"/>
      <c r="HS23" s="229"/>
      <c r="HT23" s="229"/>
    </row>
    <row r="24" spans="1:228" ht="15">
      <c r="A24" s="227"/>
      <c r="B24" s="227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9"/>
      <c r="DQ24" s="229"/>
      <c r="DR24" s="228"/>
      <c r="DS24" s="228"/>
      <c r="DT24" s="228"/>
      <c r="DU24" s="229"/>
      <c r="DV24" s="228"/>
      <c r="DW24" s="228"/>
      <c r="DX24" s="229"/>
      <c r="DY24" s="228"/>
      <c r="DZ24" s="228"/>
      <c r="EA24" s="228"/>
      <c r="EB24" s="228"/>
      <c r="EC24" s="228"/>
      <c r="ED24" s="229"/>
      <c r="EE24" s="229"/>
      <c r="EF24" s="228"/>
      <c r="EG24" s="228"/>
      <c r="EH24" s="228"/>
      <c r="EI24" s="229"/>
      <c r="EJ24" s="229"/>
      <c r="EK24" s="229"/>
      <c r="EL24" s="229"/>
      <c r="EM24" s="229"/>
      <c r="EN24" s="228"/>
      <c r="EO24" s="228"/>
      <c r="EP24" s="229"/>
      <c r="EQ24" s="228"/>
      <c r="ER24" s="228"/>
      <c r="ES24" s="228"/>
      <c r="ET24" s="228"/>
      <c r="EU24" s="228"/>
      <c r="EV24" s="229"/>
      <c r="EW24" s="228"/>
      <c r="EX24" s="229"/>
      <c r="EY24" s="229"/>
      <c r="EZ24" s="228"/>
      <c r="FA24" s="228"/>
      <c r="FB24" s="228"/>
      <c r="FC24" s="228"/>
      <c r="FD24" s="228"/>
      <c r="FE24" s="228"/>
      <c r="FF24" s="228"/>
      <c r="FG24" s="229"/>
      <c r="FH24" s="229"/>
      <c r="FI24" s="229"/>
      <c r="FJ24" s="229"/>
      <c r="FK24" s="229"/>
      <c r="FL24" s="229"/>
      <c r="FM24" s="229"/>
      <c r="FN24" s="229"/>
      <c r="FO24" s="229"/>
      <c r="FP24" s="228"/>
      <c r="FQ24" s="228"/>
      <c r="FR24" s="229"/>
      <c r="FS24" s="229"/>
      <c r="FT24" s="228"/>
      <c r="FU24" s="229"/>
      <c r="FV24" s="229"/>
      <c r="FW24" s="229"/>
      <c r="FX24" s="229"/>
      <c r="FY24" s="228"/>
      <c r="FZ24" s="229"/>
      <c r="GA24" s="229"/>
      <c r="GB24" s="229"/>
      <c r="GC24" s="228"/>
      <c r="GD24" s="228"/>
      <c r="GE24" s="228"/>
      <c r="GF24" s="228"/>
      <c r="GG24" s="229"/>
      <c r="GH24" s="228"/>
      <c r="GI24" s="228"/>
      <c r="GJ24" s="228"/>
      <c r="GK24" s="228"/>
      <c r="GL24" s="228"/>
      <c r="GM24" s="228"/>
      <c r="GN24" s="229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9"/>
      <c r="HT24" s="229"/>
    </row>
    <row r="25" spans="1:228" ht="15">
      <c r="A25" s="227"/>
      <c r="B25" s="227"/>
      <c r="C25" s="228"/>
      <c r="D25" s="229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9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9"/>
      <c r="EZ25" s="228"/>
      <c r="FA25" s="229"/>
      <c r="FB25" s="229"/>
      <c r="FC25" s="228"/>
      <c r="FD25" s="229"/>
      <c r="FE25" s="229"/>
      <c r="FF25" s="228"/>
      <c r="FG25" s="229"/>
      <c r="FH25" s="229"/>
      <c r="FI25" s="229"/>
      <c r="FJ25" s="229"/>
      <c r="FK25" s="229"/>
      <c r="FL25" s="228"/>
      <c r="FM25" s="228"/>
      <c r="FN25" s="229"/>
      <c r="FO25" s="228"/>
      <c r="FP25" s="229"/>
      <c r="FQ25" s="229"/>
      <c r="FR25" s="229"/>
      <c r="FS25" s="228"/>
      <c r="FT25" s="229"/>
      <c r="FU25" s="228"/>
      <c r="FV25" s="228"/>
      <c r="FW25" s="229"/>
      <c r="FX25" s="229"/>
      <c r="FY25" s="229"/>
      <c r="FZ25" s="229"/>
      <c r="GA25" s="229"/>
      <c r="GB25" s="228"/>
      <c r="GC25" s="228"/>
      <c r="GD25" s="228"/>
      <c r="GE25" s="228"/>
      <c r="GF25" s="229"/>
      <c r="GG25" s="228"/>
      <c r="GH25" s="229"/>
      <c r="GI25" s="229"/>
      <c r="GJ25" s="229"/>
      <c r="GK25" s="228"/>
      <c r="GL25" s="229"/>
      <c r="GM25" s="229"/>
      <c r="GN25" s="229"/>
      <c r="GO25" s="229"/>
      <c r="GP25" s="229"/>
      <c r="GQ25" s="229"/>
      <c r="GR25" s="229"/>
      <c r="GS25" s="229"/>
      <c r="GT25" s="229"/>
      <c r="GU25" s="229"/>
      <c r="GV25" s="229"/>
      <c r="GW25" s="229"/>
      <c r="GX25" s="229"/>
      <c r="GY25" s="229"/>
      <c r="GZ25" s="229"/>
      <c r="HA25" s="229"/>
      <c r="HB25" s="229"/>
      <c r="HC25" s="229"/>
      <c r="HD25" s="229"/>
      <c r="HE25" s="229"/>
      <c r="HF25" s="229"/>
      <c r="HG25" s="229"/>
      <c r="HH25" s="229"/>
      <c r="HI25" s="229"/>
      <c r="HJ25" s="229"/>
      <c r="HK25" s="229"/>
      <c r="HL25" s="229"/>
      <c r="HM25" s="229"/>
      <c r="HN25" s="229"/>
      <c r="HO25" s="229"/>
      <c r="HP25" s="229"/>
      <c r="HQ25" s="229"/>
      <c r="HR25" s="229"/>
      <c r="HS25" s="229"/>
      <c r="HT25" s="229"/>
    </row>
    <row r="26" spans="1:228" ht="15">
      <c r="A26" s="227"/>
      <c r="B26" s="227"/>
      <c r="C26" s="228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8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8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8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8"/>
      <c r="CJ26" s="229"/>
      <c r="CK26" s="228"/>
      <c r="CL26" s="229"/>
      <c r="CM26" s="228"/>
      <c r="CN26" s="228"/>
      <c r="CO26" s="229"/>
      <c r="CP26" s="228"/>
      <c r="CQ26" s="228"/>
      <c r="CR26" s="228"/>
      <c r="CS26" s="229"/>
      <c r="CT26" s="229"/>
      <c r="CU26" s="229"/>
      <c r="CV26" s="229"/>
      <c r="CW26" s="229"/>
      <c r="CX26" s="229"/>
      <c r="CY26" s="229"/>
      <c r="CZ26" s="228"/>
      <c r="DA26" s="229"/>
      <c r="DB26" s="228"/>
      <c r="DC26" s="229"/>
      <c r="DD26" s="228"/>
      <c r="DE26" s="229"/>
      <c r="DF26" s="228"/>
      <c r="DG26" s="228"/>
      <c r="DH26" s="228"/>
      <c r="DI26" s="228"/>
      <c r="DJ26" s="228"/>
      <c r="DK26" s="228"/>
      <c r="DL26" s="228"/>
      <c r="DM26" s="228"/>
      <c r="DN26" s="229"/>
      <c r="DO26" s="229"/>
      <c r="DP26" s="229"/>
      <c r="DQ26" s="229"/>
      <c r="DR26" s="228"/>
      <c r="DS26" s="228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8"/>
      <c r="EF26" s="229"/>
      <c r="EG26" s="228"/>
      <c r="EH26" s="229"/>
      <c r="EI26" s="229"/>
      <c r="EJ26" s="228"/>
      <c r="EK26" s="228"/>
      <c r="EL26" s="228"/>
      <c r="EM26" s="228"/>
      <c r="EN26" s="228"/>
      <c r="EO26" s="228"/>
      <c r="EP26" s="229"/>
      <c r="EQ26" s="229"/>
      <c r="ER26" s="229"/>
      <c r="ES26" s="228"/>
      <c r="ET26" s="229"/>
      <c r="EU26" s="229"/>
      <c r="EV26" s="229"/>
      <c r="EW26" s="229"/>
      <c r="EX26" s="229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9"/>
      <c r="HT26" s="229"/>
    </row>
    <row r="27" spans="1:228" ht="15">
      <c r="A27" s="227"/>
      <c r="B27" s="227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8"/>
      <c r="AA27" s="229"/>
      <c r="AB27" s="228"/>
      <c r="AC27" s="229"/>
      <c r="AD27" s="229"/>
      <c r="AE27" s="229"/>
      <c r="AF27" s="229"/>
      <c r="AG27" s="229"/>
      <c r="AH27" s="229"/>
      <c r="AI27" s="229"/>
      <c r="AJ27" s="229"/>
      <c r="AK27" s="228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8"/>
      <c r="AW27" s="229"/>
      <c r="AX27" s="229"/>
      <c r="AY27" s="229"/>
      <c r="AZ27" s="229"/>
      <c r="BA27" s="229"/>
      <c r="BB27" s="229"/>
      <c r="BC27" s="229"/>
      <c r="BD27" s="229"/>
      <c r="BE27" s="228"/>
      <c r="BF27" s="228"/>
      <c r="BG27" s="229"/>
      <c r="BH27" s="228"/>
      <c r="BI27" s="229"/>
      <c r="BJ27" s="228"/>
      <c r="BK27" s="229"/>
      <c r="BL27" s="229"/>
      <c r="BM27" s="229"/>
      <c r="BN27" s="229"/>
      <c r="BO27" s="229"/>
      <c r="BP27" s="229"/>
      <c r="BQ27" s="229"/>
      <c r="BR27" s="228"/>
      <c r="BS27" s="229"/>
      <c r="BT27" s="228"/>
      <c r="BU27" s="229"/>
      <c r="BV27" s="229"/>
      <c r="BW27" s="229"/>
      <c r="BX27" s="228"/>
      <c r="BY27" s="229"/>
      <c r="BZ27" s="228"/>
      <c r="CA27" s="229"/>
      <c r="CB27" s="229"/>
      <c r="CC27" s="228"/>
      <c r="CD27" s="229"/>
      <c r="CE27" s="228"/>
      <c r="CF27" s="228"/>
      <c r="CG27" s="229"/>
      <c r="CH27" s="229"/>
      <c r="CI27" s="228"/>
      <c r="CJ27" s="228"/>
      <c r="CK27" s="228"/>
      <c r="CL27" s="228"/>
      <c r="CM27" s="228"/>
      <c r="CN27" s="228"/>
      <c r="CO27" s="228"/>
      <c r="CP27" s="229"/>
      <c r="CQ27" s="228"/>
      <c r="CR27" s="228"/>
      <c r="CS27" s="228"/>
      <c r="CT27" s="228"/>
      <c r="CU27" s="229"/>
      <c r="CV27" s="228"/>
      <c r="CW27" s="228"/>
      <c r="CX27" s="228"/>
      <c r="CY27" s="228"/>
      <c r="CZ27" s="228"/>
      <c r="DA27" s="228"/>
      <c r="DB27" s="228"/>
      <c r="DC27" s="228"/>
      <c r="DD27" s="228"/>
      <c r="DE27" s="228"/>
      <c r="DF27" s="228"/>
      <c r="DG27" s="228"/>
      <c r="DH27" s="228"/>
      <c r="DI27" s="228"/>
      <c r="DJ27" s="228"/>
      <c r="DK27" s="229"/>
      <c r="DL27" s="228"/>
      <c r="DM27" s="228"/>
      <c r="DN27" s="228"/>
      <c r="DO27" s="228"/>
      <c r="DP27" s="228"/>
      <c r="DQ27" s="228"/>
      <c r="DR27" s="228"/>
      <c r="DS27" s="228"/>
      <c r="DT27" s="228"/>
      <c r="DU27" s="228"/>
      <c r="DV27" s="228"/>
      <c r="DW27" s="228"/>
      <c r="DX27" s="228"/>
      <c r="DY27" s="229"/>
      <c r="DZ27" s="228"/>
      <c r="EA27" s="228"/>
      <c r="EB27" s="229"/>
      <c r="EC27" s="228"/>
      <c r="ED27" s="228"/>
      <c r="EE27" s="228"/>
      <c r="EF27" s="228"/>
      <c r="EG27" s="228"/>
      <c r="EH27" s="228"/>
      <c r="EI27" s="228"/>
      <c r="EJ27" s="229"/>
      <c r="EK27" s="229"/>
      <c r="EL27" s="229"/>
      <c r="EM27" s="229"/>
      <c r="EN27" s="228"/>
      <c r="EO27" s="228"/>
      <c r="EP27" s="228"/>
      <c r="EQ27" s="228"/>
      <c r="ER27" s="228"/>
      <c r="ES27" s="228"/>
      <c r="ET27" s="228"/>
      <c r="EU27" s="228"/>
      <c r="EV27" s="228"/>
      <c r="EW27" s="228"/>
      <c r="EX27" s="228"/>
      <c r="EY27" s="228"/>
      <c r="EZ27" s="228"/>
      <c r="FA27" s="228"/>
      <c r="FB27" s="228"/>
      <c r="FC27" s="228"/>
      <c r="FD27" s="228"/>
      <c r="FE27" s="228"/>
      <c r="FF27" s="228"/>
      <c r="FG27" s="228"/>
      <c r="FH27" s="228"/>
      <c r="FI27" s="228"/>
      <c r="FJ27" s="228"/>
      <c r="FK27" s="228"/>
      <c r="FL27" s="228"/>
      <c r="FM27" s="228"/>
      <c r="FN27" s="228"/>
      <c r="FO27" s="228"/>
      <c r="FP27" s="228"/>
      <c r="FQ27" s="228"/>
      <c r="FR27" s="228"/>
      <c r="FS27" s="228"/>
      <c r="FT27" s="228"/>
      <c r="FU27" s="228"/>
      <c r="FV27" s="228"/>
      <c r="FW27" s="228"/>
      <c r="FX27" s="228"/>
      <c r="FY27" s="228"/>
      <c r="FZ27" s="228"/>
      <c r="GA27" s="228"/>
      <c r="GB27" s="228"/>
      <c r="GC27" s="228"/>
      <c r="GD27" s="228"/>
      <c r="GE27" s="228"/>
      <c r="GF27" s="228"/>
      <c r="GG27" s="228"/>
      <c r="GH27" s="229"/>
      <c r="GI27" s="229"/>
      <c r="GJ27" s="229"/>
      <c r="GK27" s="229"/>
      <c r="GL27" s="229"/>
      <c r="GM27" s="229"/>
      <c r="GN27" s="229"/>
      <c r="GO27" s="229"/>
      <c r="GP27" s="229"/>
      <c r="GQ27" s="229"/>
      <c r="GR27" s="229"/>
      <c r="GS27" s="229"/>
      <c r="GT27" s="229"/>
      <c r="GU27" s="229"/>
      <c r="GV27" s="229"/>
      <c r="GW27" s="229"/>
      <c r="GX27" s="229"/>
      <c r="GY27" s="229"/>
      <c r="GZ27" s="229"/>
      <c r="HA27" s="229"/>
      <c r="HB27" s="229"/>
      <c r="HC27" s="229"/>
      <c r="HD27" s="229"/>
      <c r="HE27" s="229"/>
      <c r="HF27" s="229"/>
      <c r="HG27" s="229"/>
      <c r="HH27" s="229"/>
      <c r="HI27" s="229"/>
      <c r="HJ27" s="229"/>
      <c r="HK27" s="229"/>
      <c r="HL27" s="229"/>
      <c r="HM27" s="229"/>
      <c r="HN27" s="229"/>
      <c r="HO27" s="229"/>
      <c r="HP27" s="229"/>
      <c r="HQ27" s="229"/>
      <c r="HR27" s="229"/>
      <c r="HS27" s="229"/>
      <c r="HT27" s="229"/>
    </row>
    <row r="28" spans="1:228" ht="15">
      <c r="A28" s="227"/>
      <c r="B28" s="227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9"/>
      <c r="EZ28" s="228"/>
      <c r="FA28" s="229"/>
      <c r="FB28" s="229"/>
      <c r="FC28" s="228"/>
      <c r="FD28" s="228"/>
      <c r="FE28" s="229"/>
      <c r="FF28" s="228"/>
      <c r="FG28" s="229"/>
      <c r="FH28" s="229"/>
      <c r="FI28" s="229"/>
      <c r="FJ28" s="229"/>
      <c r="FK28" s="229"/>
      <c r="FL28" s="229"/>
      <c r="FM28" s="229"/>
      <c r="FN28" s="229"/>
      <c r="FO28" s="229"/>
      <c r="FP28" s="229"/>
      <c r="FQ28" s="229"/>
      <c r="FR28" s="229"/>
      <c r="FS28" s="229"/>
      <c r="FT28" s="229"/>
      <c r="FU28" s="229"/>
      <c r="FV28" s="229"/>
      <c r="FW28" s="229"/>
      <c r="FX28" s="229"/>
      <c r="FY28" s="228"/>
      <c r="FZ28" s="229"/>
      <c r="GA28" s="229"/>
      <c r="GB28" s="228"/>
      <c r="GC28" s="229"/>
      <c r="GD28" s="228"/>
      <c r="GE28" s="229"/>
      <c r="GF28" s="229"/>
      <c r="GG28" s="229"/>
      <c r="GH28" s="228"/>
      <c r="GI28" s="228"/>
      <c r="GJ28" s="228"/>
      <c r="GK28" s="228"/>
      <c r="GL28" s="228"/>
      <c r="GM28" s="228"/>
      <c r="GN28" s="228"/>
      <c r="GO28" s="228"/>
      <c r="GP28" s="228"/>
      <c r="GQ28" s="229"/>
      <c r="GR28" s="228"/>
      <c r="GS28" s="229"/>
      <c r="GT28" s="228"/>
      <c r="GU28" s="228"/>
      <c r="GV28" s="228"/>
      <c r="GW28" s="228"/>
      <c r="GX28" s="228"/>
      <c r="GY28" s="228"/>
      <c r="GZ28" s="228"/>
      <c r="HA28" s="229"/>
      <c r="HB28" s="229"/>
      <c r="HC28" s="228"/>
      <c r="HD28" s="228"/>
      <c r="HE28" s="228"/>
      <c r="HF28" s="229"/>
      <c r="HG28" s="228"/>
      <c r="HH28" s="228"/>
      <c r="HI28" s="228"/>
      <c r="HJ28" s="228"/>
      <c r="HK28" s="228"/>
      <c r="HL28" s="228"/>
      <c r="HM28" s="229"/>
      <c r="HN28" s="228"/>
      <c r="HO28" s="228"/>
      <c r="HP28" s="228"/>
      <c r="HQ28" s="228"/>
      <c r="HR28" s="228"/>
      <c r="HS28" s="228"/>
      <c r="HT28" s="229"/>
    </row>
    <row r="29" spans="1:228" ht="15">
      <c r="A29" s="227"/>
      <c r="B29" s="227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228"/>
      <c r="BT29" s="228"/>
      <c r="BU29" s="228"/>
      <c r="BV29" s="228"/>
      <c r="BW29" s="228"/>
      <c r="BX29" s="228"/>
      <c r="BY29" s="228"/>
      <c r="BZ29" s="228"/>
      <c r="CA29" s="228"/>
      <c r="CB29" s="228"/>
      <c r="CC29" s="228"/>
      <c r="CD29" s="228"/>
      <c r="CE29" s="228"/>
      <c r="CF29" s="228"/>
      <c r="CG29" s="228"/>
      <c r="CH29" s="228"/>
      <c r="CI29" s="228"/>
      <c r="CJ29" s="228"/>
      <c r="CK29" s="228"/>
      <c r="CL29" s="228"/>
      <c r="CM29" s="228"/>
      <c r="CN29" s="228"/>
      <c r="CO29" s="228"/>
      <c r="CP29" s="228"/>
      <c r="CQ29" s="228"/>
      <c r="CR29" s="228"/>
      <c r="CS29" s="228"/>
      <c r="CT29" s="228"/>
      <c r="CU29" s="228"/>
      <c r="CV29" s="228"/>
      <c r="CW29" s="228"/>
      <c r="CX29" s="228"/>
      <c r="CY29" s="228"/>
      <c r="CZ29" s="228"/>
      <c r="DA29" s="228"/>
      <c r="DB29" s="228"/>
      <c r="DC29" s="228"/>
      <c r="DD29" s="228"/>
      <c r="DE29" s="228"/>
      <c r="DF29" s="228"/>
      <c r="DG29" s="228"/>
      <c r="DH29" s="228"/>
      <c r="DI29" s="228"/>
      <c r="DJ29" s="228"/>
      <c r="DK29" s="228"/>
      <c r="DL29" s="228"/>
      <c r="DM29" s="228"/>
      <c r="DN29" s="228"/>
      <c r="DO29" s="228"/>
      <c r="DP29" s="228"/>
      <c r="DQ29" s="228"/>
      <c r="DR29" s="228"/>
      <c r="DS29" s="228"/>
      <c r="DT29" s="228"/>
      <c r="DU29" s="228"/>
      <c r="DV29" s="228"/>
      <c r="DW29" s="228"/>
      <c r="DX29" s="228"/>
      <c r="DY29" s="228"/>
      <c r="DZ29" s="228"/>
      <c r="EA29" s="228"/>
      <c r="EB29" s="228"/>
      <c r="EC29" s="228"/>
      <c r="ED29" s="228"/>
      <c r="EE29" s="228"/>
      <c r="EF29" s="228"/>
      <c r="EG29" s="228"/>
      <c r="EH29" s="228"/>
      <c r="EI29" s="228"/>
      <c r="EJ29" s="228"/>
      <c r="EK29" s="228"/>
      <c r="EL29" s="228"/>
      <c r="EM29" s="228"/>
      <c r="EN29" s="228"/>
      <c r="EO29" s="228"/>
      <c r="EP29" s="228"/>
      <c r="EQ29" s="228"/>
      <c r="ER29" s="228"/>
      <c r="ES29" s="228"/>
      <c r="ET29" s="228"/>
      <c r="EU29" s="228"/>
      <c r="EV29" s="228"/>
      <c r="EW29" s="228"/>
      <c r="EX29" s="228"/>
      <c r="EY29" s="228"/>
      <c r="EZ29" s="228"/>
      <c r="FA29" s="228"/>
      <c r="FB29" s="228"/>
      <c r="FC29" s="228"/>
      <c r="FD29" s="228"/>
      <c r="FE29" s="228"/>
      <c r="FF29" s="228"/>
      <c r="FG29" s="228"/>
      <c r="FH29" s="228"/>
      <c r="FI29" s="228"/>
      <c r="FJ29" s="228"/>
      <c r="FK29" s="228"/>
      <c r="FL29" s="228"/>
      <c r="FM29" s="228"/>
      <c r="FN29" s="228"/>
      <c r="FO29" s="228"/>
      <c r="FP29" s="228"/>
      <c r="FQ29" s="228"/>
      <c r="FR29" s="228"/>
      <c r="FS29" s="228"/>
      <c r="FT29" s="228"/>
      <c r="FU29" s="228"/>
      <c r="FV29" s="228"/>
      <c r="FW29" s="228"/>
      <c r="FX29" s="228"/>
      <c r="FY29" s="228"/>
      <c r="FZ29" s="228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8"/>
      <c r="HQ29" s="228"/>
      <c r="HR29" s="228"/>
      <c r="HS29" s="229"/>
      <c r="HT29" s="229"/>
    </row>
    <row r="30" spans="1:228" ht="15">
      <c r="A30" s="227"/>
      <c r="B30" s="227"/>
      <c r="C30" s="228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  <c r="EQ30" s="229"/>
      <c r="ER30" s="229"/>
      <c r="ES30" s="229"/>
      <c r="ET30" s="229"/>
      <c r="EU30" s="229"/>
      <c r="EV30" s="228"/>
      <c r="EW30" s="229"/>
      <c r="EX30" s="229"/>
      <c r="EY30" s="229"/>
      <c r="EZ30" s="229"/>
      <c r="FA30" s="229"/>
      <c r="FB30" s="229"/>
      <c r="FC30" s="229"/>
      <c r="FD30" s="229"/>
      <c r="FE30" s="229"/>
      <c r="FF30" s="229"/>
      <c r="FG30" s="229"/>
      <c r="FH30" s="229"/>
      <c r="FI30" s="229"/>
      <c r="FJ30" s="229"/>
      <c r="FK30" s="229"/>
      <c r="FL30" s="229"/>
      <c r="FM30" s="229"/>
      <c r="FN30" s="229"/>
      <c r="FO30" s="229"/>
      <c r="FP30" s="229"/>
      <c r="FQ30" s="229"/>
      <c r="FR30" s="229"/>
      <c r="FS30" s="229"/>
      <c r="FT30" s="229"/>
      <c r="FU30" s="229"/>
      <c r="FV30" s="229"/>
      <c r="FW30" s="229"/>
      <c r="FX30" s="229"/>
      <c r="FY30" s="229"/>
      <c r="FZ30" s="229"/>
      <c r="GA30" s="229"/>
      <c r="GB30" s="229"/>
      <c r="GC30" s="229"/>
      <c r="GD30" s="229"/>
      <c r="GE30" s="229"/>
      <c r="GF30" s="229"/>
      <c r="GG30" s="229"/>
      <c r="GH30" s="229"/>
      <c r="GI30" s="229"/>
      <c r="GJ30" s="229"/>
      <c r="GK30" s="229"/>
      <c r="GL30" s="229"/>
      <c r="GM30" s="229"/>
      <c r="GN30" s="229"/>
      <c r="GO30" s="229"/>
      <c r="GP30" s="229"/>
      <c r="GQ30" s="229"/>
      <c r="GR30" s="229"/>
      <c r="GS30" s="229"/>
      <c r="GT30" s="229"/>
      <c r="GU30" s="229"/>
      <c r="GV30" s="229"/>
      <c r="GW30" s="229"/>
      <c r="GX30" s="228"/>
      <c r="GY30" s="229"/>
      <c r="GZ30" s="229"/>
      <c r="HA30" s="229"/>
      <c r="HB30" s="229"/>
      <c r="HC30" s="229"/>
      <c r="HD30" s="229"/>
      <c r="HE30" s="229"/>
      <c r="HF30" s="229"/>
      <c r="HG30" s="229"/>
      <c r="HH30" s="229"/>
      <c r="HI30" s="229"/>
      <c r="HJ30" s="229"/>
      <c r="HK30" s="229"/>
      <c r="HL30" s="229"/>
      <c r="HM30" s="229"/>
      <c r="HN30" s="229"/>
      <c r="HO30" s="229"/>
      <c r="HP30" s="229"/>
      <c r="HQ30" s="229"/>
      <c r="HR30" s="229"/>
      <c r="HS30" s="228"/>
      <c r="HT30" s="228"/>
    </row>
    <row r="31" spans="1:228" ht="15">
      <c r="A31" s="227"/>
      <c r="B31" s="227"/>
      <c r="C31" s="228"/>
      <c r="D31" s="229"/>
      <c r="E31" s="229"/>
      <c r="F31" s="229"/>
      <c r="G31" s="228"/>
      <c r="H31" s="228"/>
      <c r="I31" s="229"/>
      <c r="J31" s="229"/>
      <c r="K31" s="229"/>
      <c r="L31" s="228"/>
      <c r="M31" s="228"/>
      <c r="N31" s="229"/>
      <c r="O31" s="228"/>
      <c r="P31" s="229"/>
      <c r="Q31" s="229"/>
      <c r="R31" s="228"/>
      <c r="S31" s="229"/>
      <c r="T31" s="228"/>
      <c r="U31" s="229"/>
      <c r="V31" s="229"/>
      <c r="W31" s="229"/>
      <c r="X31" s="229"/>
      <c r="Y31" s="229"/>
      <c r="Z31" s="229"/>
      <c r="AA31" s="229"/>
      <c r="AB31" s="229"/>
      <c r="AC31" s="228"/>
      <c r="AD31" s="229"/>
      <c r="AE31" s="229"/>
      <c r="AF31" s="228"/>
      <c r="AG31" s="228"/>
      <c r="AH31" s="229"/>
      <c r="AI31" s="229"/>
      <c r="AJ31" s="229"/>
      <c r="AK31" s="229"/>
      <c r="AL31" s="229"/>
      <c r="AM31" s="228"/>
      <c r="AN31" s="229"/>
      <c r="AO31" s="229"/>
      <c r="AP31" s="229"/>
      <c r="AQ31" s="228"/>
      <c r="AR31" s="229"/>
      <c r="AS31" s="229"/>
      <c r="AT31" s="229"/>
      <c r="AU31" s="229"/>
      <c r="AV31" s="229"/>
      <c r="AW31" s="229"/>
      <c r="AX31" s="228"/>
      <c r="AY31" s="229"/>
      <c r="AZ31" s="229"/>
      <c r="BA31" s="229"/>
      <c r="BB31" s="229"/>
      <c r="BC31" s="229"/>
      <c r="BD31" s="229"/>
      <c r="BE31" s="229"/>
      <c r="BF31" s="228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8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8"/>
      <c r="CR31" s="229"/>
      <c r="CS31" s="228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8"/>
      <c r="DE31" s="229"/>
      <c r="DF31" s="229"/>
      <c r="DG31" s="229"/>
      <c r="DH31" s="228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8"/>
      <c r="EO31" s="228"/>
      <c r="EP31" s="229"/>
      <c r="EQ31" s="229"/>
      <c r="ER31" s="229"/>
      <c r="ES31" s="229"/>
      <c r="ET31" s="228"/>
      <c r="EU31" s="229"/>
      <c r="EV31" s="229"/>
      <c r="EW31" s="229"/>
      <c r="EX31" s="229"/>
      <c r="EY31" s="229"/>
      <c r="EZ31" s="229"/>
      <c r="FA31" s="229"/>
      <c r="FB31" s="229"/>
      <c r="FC31" s="228"/>
      <c r="FD31" s="228"/>
      <c r="FE31" s="228"/>
      <c r="FF31" s="229"/>
      <c r="FG31" s="228"/>
      <c r="FH31" s="228"/>
      <c r="FI31" s="228"/>
      <c r="FJ31" s="228"/>
      <c r="FK31" s="228"/>
      <c r="FL31" s="228"/>
      <c r="FM31" s="228"/>
      <c r="FN31" s="228"/>
      <c r="FO31" s="228"/>
      <c r="FP31" s="229"/>
      <c r="FQ31" s="229"/>
      <c r="FR31" s="228"/>
      <c r="FS31" s="229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9"/>
      <c r="GE31" s="228"/>
      <c r="GF31" s="228"/>
      <c r="GG31" s="228"/>
      <c r="GH31" s="228"/>
      <c r="GI31" s="228"/>
      <c r="GJ31" s="228"/>
      <c r="GK31" s="229"/>
      <c r="GL31" s="228"/>
      <c r="GM31" s="228"/>
      <c r="GN31" s="228"/>
      <c r="GO31" s="228"/>
      <c r="GP31" s="228"/>
      <c r="GQ31" s="228"/>
      <c r="GR31" s="229"/>
      <c r="GS31" s="228"/>
      <c r="GT31" s="228"/>
      <c r="GU31" s="228"/>
      <c r="GV31" s="228"/>
      <c r="GW31" s="228"/>
      <c r="GX31" s="228"/>
      <c r="GY31" s="228"/>
      <c r="GZ31" s="229"/>
      <c r="HA31" s="229"/>
      <c r="HB31" s="228"/>
      <c r="HC31" s="228"/>
      <c r="HD31" s="228"/>
      <c r="HE31" s="228"/>
      <c r="HF31" s="228"/>
      <c r="HG31" s="228"/>
      <c r="HH31" s="228"/>
      <c r="HI31" s="228"/>
      <c r="HJ31" s="229"/>
      <c r="HK31" s="228"/>
      <c r="HL31" s="228"/>
      <c r="HM31" s="229"/>
      <c r="HN31" s="228"/>
      <c r="HO31" s="229"/>
      <c r="HP31" s="228"/>
      <c r="HQ31" s="229"/>
      <c r="HR31" s="228"/>
      <c r="HS31" s="229"/>
      <c r="HT31" s="229"/>
    </row>
    <row r="32" spans="1:228" ht="15">
      <c r="A32" s="227"/>
      <c r="B32" s="227"/>
      <c r="C32" s="228"/>
      <c r="D32" s="229"/>
      <c r="E32" s="229"/>
      <c r="F32" s="229"/>
      <c r="G32" s="229"/>
      <c r="H32" s="229"/>
      <c r="I32" s="228"/>
      <c r="J32" s="229"/>
      <c r="K32" s="229"/>
      <c r="L32" s="228"/>
      <c r="M32" s="228"/>
      <c r="N32" s="228"/>
      <c r="O32" s="228"/>
      <c r="P32" s="228"/>
      <c r="Q32" s="228"/>
      <c r="R32" s="229"/>
      <c r="S32" s="229"/>
      <c r="T32" s="229"/>
      <c r="U32" s="229"/>
      <c r="V32" s="229"/>
      <c r="W32" s="228"/>
      <c r="X32" s="229"/>
      <c r="Y32" s="228"/>
      <c r="Z32" s="228"/>
      <c r="AA32" s="229"/>
      <c r="AB32" s="229"/>
      <c r="AC32" s="228"/>
      <c r="AD32" s="228"/>
      <c r="AE32" s="229"/>
      <c r="AF32" s="228"/>
      <c r="AG32" s="229"/>
      <c r="AH32" s="228"/>
      <c r="AI32" s="228"/>
      <c r="AJ32" s="228"/>
      <c r="AK32" s="228"/>
      <c r="AL32" s="229"/>
      <c r="AM32" s="229"/>
      <c r="AN32" s="229"/>
      <c r="AO32" s="228"/>
      <c r="AP32" s="228"/>
      <c r="AQ32" s="229"/>
      <c r="AR32" s="228"/>
      <c r="AS32" s="229"/>
      <c r="AT32" s="229"/>
      <c r="AU32" s="229"/>
      <c r="AV32" s="228"/>
      <c r="AW32" s="229"/>
      <c r="AX32" s="228"/>
      <c r="AY32" s="229"/>
      <c r="AZ32" s="229"/>
      <c r="BA32" s="229"/>
      <c r="BB32" s="229"/>
      <c r="BC32" s="228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8"/>
      <c r="BV32" s="229"/>
      <c r="BW32" s="229"/>
      <c r="BX32" s="228"/>
      <c r="BY32" s="229"/>
      <c r="BZ32" s="228"/>
      <c r="CA32" s="229"/>
      <c r="CB32" s="228"/>
      <c r="CC32" s="229"/>
      <c r="CD32" s="229"/>
      <c r="CE32" s="229"/>
      <c r="CF32" s="229"/>
      <c r="CG32" s="229"/>
      <c r="CH32" s="228"/>
      <c r="CI32" s="228"/>
      <c r="CJ32" s="228"/>
      <c r="CK32" s="229"/>
      <c r="CL32" s="229"/>
      <c r="CM32" s="229"/>
      <c r="CN32" s="228"/>
      <c r="CO32" s="229"/>
      <c r="CP32" s="228"/>
      <c r="CQ32" s="229"/>
      <c r="CR32" s="228"/>
      <c r="CS32" s="229"/>
      <c r="CT32" s="228"/>
      <c r="CU32" s="229"/>
      <c r="CV32" s="229"/>
      <c r="CW32" s="229"/>
      <c r="CX32" s="229"/>
      <c r="CY32" s="229"/>
      <c r="CZ32" s="229"/>
      <c r="DA32" s="229"/>
      <c r="DB32" s="228"/>
      <c r="DC32" s="229"/>
      <c r="DD32" s="229"/>
      <c r="DE32" s="229"/>
      <c r="DF32" s="229"/>
      <c r="DG32" s="229"/>
      <c r="DH32" s="228"/>
      <c r="DI32" s="228"/>
      <c r="DJ32" s="229"/>
      <c r="DK32" s="228"/>
      <c r="DL32" s="228"/>
      <c r="DM32" s="228"/>
      <c r="DN32" s="229"/>
      <c r="DO32" s="228"/>
      <c r="DP32" s="228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8"/>
      <c r="EF32" s="229"/>
      <c r="EG32" s="228"/>
      <c r="EH32" s="228"/>
      <c r="EI32" s="229"/>
      <c r="EJ32" s="229"/>
      <c r="EK32" s="229"/>
      <c r="EL32" s="229"/>
      <c r="EM32" s="229"/>
      <c r="EN32" s="229"/>
      <c r="EO32" s="228"/>
      <c r="EP32" s="229"/>
      <c r="EQ32" s="229"/>
      <c r="ER32" s="229"/>
      <c r="ES32" s="228"/>
      <c r="ET32" s="229"/>
      <c r="EU32" s="229"/>
      <c r="EV32" s="228"/>
      <c r="EW32" s="228"/>
      <c r="EX32" s="228"/>
      <c r="EY32" s="228"/>
      <c r="EZ32" s="228"/>
      <c r="FA32" s="228"/>
      <c r="FB32" s="228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8"/>
      <c r="FQ32" s="228"/>
      <c r="FR32" s="228"/>
      <c r="FS32" s="228"/>
      <c r="FT32" s="228"/>
      <c r="FU32" s="229"/>
      <c r="FV32" s="228"/>
      <c r="FW32" s="228"/>
      <c r="FX32" s="228"/>
      <c r="FY32" s="229"/>
      <c r="FZ32" s="229"/>
      <c r="GA32" s="228"/>
      <c r="GB32" s="229"/>
      <c r="GC32" s="229"/>
      <c r="GD32" s="228"/>
      <c r="GE32" s="228"/>
      <c r="GF32" s="229"/>
      <c r="GG32" s="229"/>
      <c r="GH32" s="229"/>
      <c r="GI32" s="229"/>
      <c r="GJ32" s="228"/>
      <c r="GK32" s="228"/>
      <c r="GL32" s="228"/>
      <c r="GM32" s="229"/>
      <c r="GN32" s="228"/>
      <c r="GO32" s="228"/>
      <c r="GP32" s="228"/>
      <c r="GQ32" s="228"/>
      <c r="GR32" s="228"/>
      <c r="GS32" s="229"/>
      <c r="GT32" s="229"/>
      <c r="GU32" s="229"/>
      <c r="GV32" s="228"/>
      <c r="GW32" s="228"/>
      <c r="GX32" s="229"/>
      <c r="GY32" s="229"/>
      <c r="GZ32" s="228"/>
      <c r="HA32" s="228"/>
      <c r="HB32" s="229"/>
      <c r="HC32" s="229"/>
      <c r="HD32" s="229"/>
      <c r="HE32" s="229"/>
      <c r="HF32" s="228"/>
      <c r="HG32" s="229"/>
      <c r="HH32" s="229"/>
      <c r="HI32" s="229"/>
      <c r="HJ32" s="228"/>
      <c r="HK32" s="229"/>
      <c r="HL32" s="229"/>
      <c r="HM32" s="228"/>
      <c r="HN32" s="229"/>
      <c r="HO32" s="228"/>
      <c r="HP32" s="228"/>
      <c r="HQ32" s="228"/>
      <c r="HR32" s="229"/>
      <c r="HS32" s="229"/>
      <c r="HT32" s="228"/>
    </row>
    <row r="33" spans="1:228" ht="15">
      <c r="A33" s="227"/>
      <c r="B33" s="227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8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8"/>
      <c r="BO33" s="228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8"/>
      <c r="DC33" s="228"/>
      <c r="DD33" s="228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8"/>
      <c r="DP33" s="228"/>
      <c r="DQ33" s="228"/>
      <c r="DR33" s="228"/>
      <c r="DS33" s="228"/>
      <c r="DT33" s="228"/>
      <c r="DU33" s="228"/>
      <c r="DV33" s="228"/>
      <c r="DW33" s="228"/>
      <c r="DX33" s="228"/>
      <c r="DY33" s="228"/>
      <c r="DZ33" s="228"/>
      <c r="EA33" s="228"/>
      <c r="EB33" s="228"/>
      <c r="EC33" s="228"/>
      <c r="ED33" s="228"/>
      <c r="EE33" s="228"/>
      <c r="EF33" s="228"/>
      <c r="EG33" s="228"/>
      <c r="EH33" s="228"/>
      <c r="EI33" s="228"/>
      <c r="EJ33" s="228"/>
      <c r="EK33" s="228"/>
      <c r="EL33" s="228"/>
      <c r="EM33" s="228"/>
      <c r="EN33" s="228"/>
      <c r="EO33" s="228"/>
      <c r="EP33" s="228"/>
      <c r="EQ33" s="228"/>
      <c r="ER33" s="228"/>
      <c r="ES33" s="228"/>
      <c r="ET33" s="228"/>
      <c r="EU33" s="228"/>
      <c r="EV33" s="228"/>
      <c r="EW33" s="228"/>
      <c r="EX33" s="228"/>
      <c r="EY33" s="228"/>
      <c r="EZ33" s="228"/>
      <c r="FA33" s="228"/>
      <c r="FB33" s="228"/>
      <c r="FC33" s="228"/>
      <c r="FD33" s="228"/>
      <c r="FE33" s="228"/>
      <c r="FF33" s="228"/>
      <c r="FG33" s="228"/>
      <c r="FH33" s="228"/>
      <c r="FI33" s="228"/>
      <c r="FJ33" s="228"/>
      <c r="FK33" s="228"/>
      <c r="FL33" s="228"/>
      <c r="FM33" s="228"/>
      <c r="FN33" s="228"/>
      <c r="FO33" s="228"/>
      <c r="FP33" s="228"/>
      <c r="FQ33" s="228"/>
      <c r="FR33" s="228"/>
      <c r="FS33" s="228"/>
      <c r="FT33" s="228"/>
      <c r="FU33" s="228"/>
      <c r="FV33" s="228"/>
      <c r="FW33" s="228"/>
      <c r="FX33" s="228"/>
      <c r="FY33" s="228"/>
      <c r="FZ33" s="228"/>
      <c r="GA33" s="228"/>
      <c r="GB33" s="228"/>
      <c r="GC33" s="228"/>
      <c r="GD33" s="228"/>
      <c r="GE33" s="228"/>
      <c r="GF33" s="228"/>
      <c r="GG33" s="228"/>
      <c r="GH33" s="228"/>
      <c r="GI33" s="228"/>
      <c r="GJ33" s="228"/>
      <c r="GK33" s="228"/>
      <c r="GL33" s="228"/>
      <c r="GM33" s="228"/>
      <c r="GN33" s="228"/>
      <c r="GO33" s="228"/>
      <c r="GP33" s="228"/>
      <c r="GQ33" s="228"/>
      <c r="GR33" s="228"/>
      <c r="GS33" s="228"/>
      <c r="GT33" s="228"/>
      <c r="GU33" s="228"/>
      <c r="GV33" s="228"/>
      <c r="GW33" s="228"/>
      <c r="GX33" s="228"/>
      <c r="GY33" s="228"/>
      <c r="GZ33" s="228"/>
      <c r="HA33" s="228"/>
      <c r="HB33" s="228"/>
      <c r="HC33" s="228"/>
      <c r="HD33" s="228"/>
      <c r="HE33" s="228"/>
      <c r="HF33" s="228"/>
      <c r="HG33" s="228"/>
      <c r="HH33" s="228"/>
      <c r="HI33" s="228"/>
      <c r="HJ33" s="228"/>
      <c r="HK33" s="228"/>
      <c r="HL33" s="228"/>
      <c r="HM33" s="228"/>
      <c r="HN33" s="228"/>
      <c r="HO33" s="228"/>
      <c r="HP33" s="228"/>
      <c r="HQ33" s="228"/>
      <c r="HR33" s="228"/>
      <c r="HS33" s="229"/>
      <c r="HT33" s="229"/>
    </row>
    <row r="34" spans="1:228" ht="15">
      <c r="A34" s="227"/>
      <c r="B34" s="227"/>
      <c r="C34" s="228"/>
      <c r="D34" s="228"/>
      <c r="E34" s="229"/>
      <c r="F34" s="228"/>
      <c r="G34" s="228"/>
      <c r="H34" s="229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9"/>
      <c r="HS34" s="229"/>
      <c r="HT34" s="229"/>
    </row>
    <row r="35" spans="1:228" ht="15">
      <c r="A35" s="227"/>
      <c r="B35" s="227"/>
      <c r="C35" s="228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8"/>
      <c r="FW35" s="229"/>
      <c r="FX35" s="229"/>
      <c r="FY35" s="229"/>
      <c r="FZ35" s="229"/>
      <c r="GA35" s="229"/>
      <c r="GB35" s="229"/>
      <c r="GC35" s="229"/>
      <c r="GD35" s="229"/>
      <c r="GE35" s="229"/>
      <c r="GF35" s="229"/>
      <c r="GG35" s="229"/>
      <c r="GH35" s="229"/>
      <c r="GI35" s="229"/>
      <c r="GJ35" s="229"/>
      <c r="GK35" s="228"/>
      <c r="GL35" s="229"/>
      <c r="GM35" s="229"/>
      <c r="GN35" s="229"/>
      <c r="GO35" s="229"/>
      <c r="GP35" s="229"/>
      <c r="GQ35" s="229"/>
      <c r="GR35" s="229"/>
      <c r="GS35" s="229"/>
      <c r="GT35" s="229"/>
      <c r="GU35" s="229"/>
      <c r="GV35" s="229"/>
      <c r="GW35" s="229"/>
      <c r="GX35" s="229"/>
      <c r="GY35" s="229"/>
      <c r="GZ35" s="229"/>
      <c r="HA35" s="229"/>
      <c r="HB35" s="229"/>
      <c r="HC35" s="229"/>
      <c r="HD35" s="229"/>
      <c r="HE35" s="229"/>
      <c r="HF35" s="229"/>
      <c r="HG35" s="229"/>
      <c r="HH35" s="229"/>
      <c r="HI35" s="229"/>
      <c r="HJ35" s="229"/>
      <c r="HK35" s="229"/>
      <c r="HL35" s="229"/>
      <c r="HM35" s="229"/>
      <c r="HN35" s="229"/>
      <c r="HO35" s="229"/>
      <c r="HP35" s="229"/>
      <c r="HQ35" s="229"/>
      <c r="HR35" s="229"/>
      <c r="HS35" s="229"/>
      <c r="HT35" s="229"/>
    </row>
    <row r="36" spans="1:228" ht="15">
      <c r="A36" s="227"/>
      <c r="B36" s="227"/>
      <c r="C36" s="228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8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8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8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8"/>
      <c r="HT36" s="229"/>
    </row>
    <row r="37" spans="1:228" ht="15">
      <c r="A37" s="227"/>
      <c r="B37" s="227"/>
      <c r="C37" s="228"/>
      <c r="D37" s="228"/>
      <c r="E37" s="229"/>
      <c r="F37" s="229"/>
      <c r="G37" s="229"/>
      <c r="H37" s="229"/>
      <c r="I37" s="228"/>
      <c r="J37" s="229"/>
      <c r="K37" s="229"/>
      <c r="L37" s="229"/>
      <c r="M37" s="228"/>
      <c r="N37" s="229"/>
      <c r="O37" s="229"/>
      <c r="P37" s="228"/>
      <c r="Q37" s="229"/>
      <c r="R37" s="229"/>
      <c r="S37" s="229"/>
      <c r="T37" s="228"/>
      <c r="U37" s="228"/>
      <c r="V37" s="228"/>
      <c r="W37" s="228"/>
      <c r="X37" s="229"/>
      <c r="Y37" s="229"/>
      <c r="Z37" s="229"/>
      <c r="AA37" s="228"/>
      <c r="AB37" s="229"/>
      <c r="AC37" s="229"/>
      <c r="AD37" s="228"/>
      <c r="AE37" s="229"/>
      <c r="AF37" s="228"/>
      <c r="AG37" s="228"/>
      <c r="AH37" s="229"/>
      <c r="AI37" s="229"/>
      <c r="AJ37" s="228"/>
      <c r="AK37" s="229"/>
      <c r="AL37" s="228"/>
      <c r="AM37" s="228"/>
      <c r="AN37" s="229"/>
      <c r="AO37" s="229"/>
      <c r="AP37" s="228"/>
      <c r="AQ37" s="228"/>
      <c r="AR37" s="228"/>
      <c r="AS37" s="229"/>
      <c r="AT37" s="229"/>
      <c r="AU37" s="229"/>
      <c r="AV37" s="229"/>
      <c r="AW37" s="228"/>
      <c r="AX37" s="229"/>
      <c r="AY37" s="229"/>
      <c r="AZ37" s="229"/>
      <c r="BA37" s="229"/>
      <c r="BB37" s="228"/>
      <c r="BC37" s="228"/>
      <c r="BD37" s="228"/>
      <c r="BE37" s="228"/>
      <c r="BF37" s="229"/>
      <c r="BG37" s="228"/>
      <c r="BH37" s="229"/>
      <c r="BI37" s="229"/>
      <c r="BJ37" s="229"/>
      <c r="BK37" s="228"/>
      <c r="BL37" s="228"/>
      <c r="BM37" s="228"/>
      <c r="BN37" s="229"/>
      <c r="BO37" s="228"/>
      <c r="BP37" s="228"/>
      <c r="BQ37" s="228"/>
      <c r="BR37" s="228"/>
      <c r="BS37" s="228"/>
      <c r="BT37" s="228"/>
      <c r="BU37" s="229"/>
      <c r="BV37" s="228"/>
      <c r="BW37" s="228"/>
      <c r="BX37" s="228"/>
      <c r="BY37" s="229"/>
      <c r="BZ37" s="229"/>
      <c r="CA37" s="229"/>
      <c r="CB37" s="229"/>
      <c r="CC37" s="229"/>
      <c r="CD37" s="229"/>
      <c r="CE37" s="228"/>
      <c r="CF37" s="229"/>
      <c r="CG37" s="229"/>
      <c r="CH37" s="229"/>
      <c r="CI37" s="228"/>
      <c r="CJ37" s="229"/>
      <c r="CK37" s="229"/>
      <c r="CL37" s="229"/>
      <c r="CM37" s="229"/>
      <c r="CN37" s="228"/>
      <c r="CO37" s="229"/>
      <c r="CP37" s="229"/>
      <c r="CQ37" s="229"/>
      <c r="CR37" s="229"/>
      <c r="CS37" s="229"/>
      <c r="CT37" s="229"/>
      <c r="CU37" s="229"/>
      <c r="CV37" s="229"/>
      <c r="CW37" s="229"/>
      <c r="CX37" s="228"/>
      <c r="CY37" s="229"/>
      <c r="CZ37" s="229"/>
      <c r="DA37" s="228"/>
      <c r="DB37" s="229"/>
      <c r="DC37" s="229"/>
      <c r="DD37" s="229"/>
      <c r="DE37" s="229"/>
      <c r="DF37" s="228"/>
      <c r="DG37" s="229"/>
      <c r="DH37" s="229"/>
      <c r="DI37" s="229"/>
      <c r="DJ37" s="229"/>
      <c r="DK37" s="229"/>
      <c r="DL37" s="229"/>
      <c r="DM37" s="229"/>
      <c r="DN37" s="229"/>
      <c r="DO37" s="228"/>
      <c r="DP37" s="228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8"/>
      <c r="EG37" s="228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8"/>
      <c r="EU37" s="229"/>
      <c r="EV37" s="228"/>
      <c r="EW37" s="228"/>
      <c r="EX37" s="229"/>
      <c r="EY37" s="228"/>
      <c r="EZ37" s="228"/>
      <c r="FA37" s="228"/>
      <c r="FB37" s="228"/>
      <c r="FC37" s="229"/>
      <c r="FD37" s="229"/>
      <c r="FE37" s="229"/>
      <c r="FF37" s="229"/>
      <c r="FG37" s="229"/>
      <c r="FH37" s="228"/>
      <c r="FI37" s="229"/>
      <c r="FJ37" s="229"/>
      <c r="FK37" s="229"/>
      <c r="FL37" s="229"/>
      <c r="FM37" s="229"/>
      <c r="FN37" s="229"/>
      <c r="FO37" s="228"/>
      <c r="FP37" s="229"/>
      <c r="FQ37" s="228"/>
      <c r="FR37" s="228"/>
      <c r="FS37" s="228"/>
      <c r="FT37" s="229"/>
      <c r="FU37" s="229"/>
      <c r="FV37" s="229"/>
      <c r="FW37" s="229"/>
      <c r="FX37" s="229"/>
      <c r="FY37" s="228"/>
      <c r="FZ37" s="229"/>
      <c r="GA37" s="229"/>
      <c r="GB37" s="229"/>
      <c r="GC37" s="229"/>
      <c r="GD37" s="228"/>
      <c r="GE37" s="229"/>
      <c r="GF37" s="229"/>
      <c r="GG37" s="229"/>
      <c r="GH37" s="229"/>
      <c r="GI37" s="228"/>
      <c r="GJ37" s="229"/>
      <c r="GK37" s="228"/>
      <c r="GL37" s="229"/>
      <c r="GM37" s="229"/>
      <c r="GN37" s="229"/>
      <c r="GO37" s="228"/>
      <c r="GP37" s="228"/>
      <c r="GQ37" s="229"/>
      <c r="GR37" s="229"/>
      <c r="GS37" s="228"/>
      <c r="GT37" s="229"/>
      <c r="GU37" s="229"/>
      <c r="GV37" s="229"/>
      <c r="GW37" s="229"/>
      <c r="GX37" s="229"/>
      <c r="GY37" s="229"/>
      <c r="GZ37" s="228"/>
      <c r="HA37" s="228"/>
      <c r="HB37" s="229"/>
      <c r="HC37" s="228"/>
      <c r="HD37" s="228"/>
      <c r="HE37" s="229"/>
      <c r="HF37" s="229"/>
      <c r="HG37" s="228"/>
      <c r="HH37" s="229"/>
      <c r="HI37" s="228"/>
      <c r="HJ37" s="228"/>
      <c r="HK37" s="228"/>
      <c r="HL37" s="228"/>
      <c r="HM37" s="228"/>
      <c r="HN37" s="229"/>
      <c r="HO37" s="229"/>
      <c r="HP37" s="229"/>
      <c r="HQ37" s="228"/>
      <c r="HR37" s="229"/>
    </row>
    <row r="38" spans="1:228" ht="15">
      <c r="A38" s="227"/>
      <c r="B38" s="227"/>
      <c r="C38" s="228"/>
      <c r="D38" s="229"/>
      <c r="E38" s="229"/>
      <c r="F38" s="228"/>
      <c r="G38" s="228"/>
      <c r="H38" s="229"/>
      <c r="I38" s="229"/>
      <c r="J38" s="229"/>
      <c r="K38" s="229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9"/>
      <c r="BL38" s="229"/>
      <c r="BM38" s="229"/>
      <c r="BN38" s="229"/>
      <c r="BO38" s="229"/>
      <c r="BP38" s="228"/>
      <c r="BQ38" s="228"/>
      <c r="BR38" s="228"/>
      <c r="BS38" s="228"/>
      <c r="BT38" s="228"/>
      <c r="BU38" s="228"/>
      <c r="BV38" s="228"/>
      <c r="BW38" s="228"/>
      <c r="BX38" s="228"/>
      <c r="BY38" s="229"/>
      <c r="BZ38" s="228"/>
      <c r="CA38" s="228"/>
      <c r="CB38" s="228"/>
      <c r="CC38" s="228"/>
      <c r="CD38" s="228"/>
      <c r="CE38" s="228"/>
      <c r="CF38" s="228"/>
      <c r="CG38" s="229"/>
      <c r="CH38" s="228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5"/>
      <c r="FB38" s="225"/>
      <c r="FC38" s="225"/>
      <c r="FD38" s="225"/>
      <c r="FE38" s="225"/>
      <c r="FF38" s="225"/>
      <c r="FG38" s="225"/>
      <c r="FH38" s="224"/>
      <c r="FI38" s="224"/>
      <c r="FJ38" s="224"/>
      <c r="FK38" s="224"/>
      <c r="FL38" s="224"/>
      <c r="FM38" s="224"/>
      <c r="FN38" s="225"/>
      <c r="FO38" s="224"/>
      <c r="FP38" s="224"/>
      <c r="FQ38" s="224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4"/>
      <c r="GF38" s="224"/>
      <c r="GG38" s="224"/>
      <c r="GH38" s="224"/>
      <c r="GI38" s="225"/>
      <c r="GJ38" s="225"/>
    </row>
    <row r="39" spans="1:228" ht="15">
      <c r="A39" s="227"/>
      <c r="B39" s="227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8"/>
      <c r="BR39" s="228"/>
      <c r="BS39" s="228"/>
      <c r="BT39" s="228"/>
      <c r="BU39" s="228"/>
      <c r="BV39" s="228"/>
      <c r="BW39" s="228"/>
      <c r="BX39" s="228"/>
      <c r="BY39" s="228"/>
      <c r="BZ39" s="228"/>
      <c r="CA39" s="228"/>
      <c r="CB39" s="228"/>
      <c r="CC39" s="228"/>
      <c r="CD39" s="228"/>
      <c r="CE39" s="228"/>
      <c r="CF39" s="228"/>
      <c r="CG39" s="228"/>
      <c r="CH39" s="228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4"/>
      <c r="CV39" s="225"/>
      <c r="CW39" s="225"/>
      <c r="CX39" s="225"/>
      <c r="CY39" s="225"/>
      <c r="CZ39" s="225"/>
      <c r="DA39" s="224"/>
      <c r="DB39" s="225"/>
      <c r="DC39" s="225"/>
      <c r="DD39" s="224"/>
      <c r="DE39" s="225"/>
      <c r="DF39" s="225"/>
      <c r="DG39" s="224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4"/>
      <c r="EC39" s="224"/>
      <c r="ED39" s="225"/>
      <c r="EE39" s="225"/>
      <c r="EF39" s="225"/>
      <c r="EG39" s="224"/>
      <c r="EH39" s="224"/>
      <c r="EI39" s="225"/>
      <c r="EJ39" s="225"/>
      <c r="EK39" s="225"/>
      <c r="EL39" s="225"/>
      <c r="EM39" s="225"/>
      <c r="EN39" s="225"/>
      <c r="EO39" s="225"/>
      <c r="EP39" s="225"/>
      <c r="EQ39" s="225"/>
      <c r="ER39" s="225"/>
      <c r="ES39" s="225"/>
      <c r="ET39" s="225"/>
      <c r="EU39" s="225"/>
      <c r="EV39" s="224"/>
      <c r="EW39" s="225"/>
      <c r="EX39" s="225"/>
      <c r="EY39" s="225"/>
      <c r="EZ39" s="225"/>
      <c r="FA39" s="225"/>
      <c r="FB39" s="225"/>
      <c r="FC39" s="225"/>
      <c r="FD39" s="225"/>
      <c r="FE39" s="225"/>
      <c r="FF39" s="225"/>
      <c r="FG39" s="225"/>
      <c r="FH39" s="225"/>
      <c r="FI39" s="225"/>
      <c r="FJ39" s="225"/>
      <c r="FK39" s="225"/>
      <c r="FL39" s="225"/>
      <c r="FM39" s="225"/>
      <c r="FN39" s="225"/>
      <c r="FO39" s="225"/>
      <c r="FP39" s="225"/>
      <c r="FQ39" s="225"/>
      <c r="FR39" s="225"/>
      <c r="FS39" s="225"/>
      <c r="FT39" s="225"/>
      <c r="FU39" s="225"/>
      <c r="FV39" s="225"/>
      <c r="FW39" s="225"/>
      <c r="FX39" s="225"/>
      <c r="FY39" s="225"/>
      <c r="FZ39" s="225"/>
      <c r="GA39" s="225"/>
      <c r="GB39" s="225"/>
      <c r="GC39" s="225"/>
      <c r="GD39" s="225"/>
      <c r="GE39" s="225"/>
      <c r="GF39" s="225"/>
      <c r="GG39" s="225"/>
      <c r="GH39" s="225"/>
      <c r="GI39" s="225"/>
      <c r="GJ39" s="225"/>
    </row>
    <row r="40" spans="1:228" ht="15">
      <c r="A40" s="227"/>
      <c r="B40" s="227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9"/>
      <c r="BG40" s="229"/>
      <c r="BH40" s="228"/>
      <c r="BI40" s="228"/>
      <c r="BJ40" s="228"/>
      <c r="BK40" s="229"/>
      <c r="BL40" s="229"/>
      <c r="BM40" s="229"/>
      <c r="BN40" s="229"/>
      <c r="BO40" s="229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9"/>
      <c r="CB40" s="229"/>
      <c r="CC40" s="229"/>
      <c r="CD40" s="229"/>
      <c r="CE40" s="228"/>
      <c r="CF40" s="228"/>
      <c r="CG40" s="228"/>
      <c r="CH40" s="228"/>
      <c r="CI40" s="224"/>
      <c r="CJ40" s="224"/>
      <c r="CK40" s="225"/>
      <c r="CL40" s="225"/>
      <c r="CM40" s="224"/>
      <c r="CN40" s="225"/>
      <c r="CO40" s="224"/>
      <c r="CP40" s="225"/>
      <c r="CQ40" s="224"/>
      <c r="CR40" s="224"/>
      <c r="CS40" s="224"/>
      <c r="CT40" s="225"/>
      <c r="CU40" s="224"/>
      <c r="CV40" s="225"/>
      <c r="CW40" s="225"/>
      <c r="CX40" s="224"/>
      <c r="CY40" s="225"/>
      <c r="CZ40" s="224"/>
      <c r="DA40" s="224"/>
      <c r="DB40" s="225"/>
      <c r="DC40" s="224"/>
      <c r="DD40" s="225"/>
      <c r="DE40" s="225"/>
      <c r="DF40" s="225"/>
      <c r="DG40" s="225"/>
      <c r="DH40" s="224"/>
      <c r="DI40" s="225"/>
      <c r="DJ40" s="224"/>
      <c r="DK40" s="225"/>
      <c r="DL40" s="224"/>
      <c r="DM40" s="224"/>
      <c r="DN40" s="224"/>
      <c r="DO40" s="224"/>
      <c r="DP40" s="225"/>
      <c r="DQ40" s="225"/>
      <c r="DR40" s="225"/>
      <c r="DS40" s="225"/>
      <c r="DT40" s="225"/>
      <c r="DU40" s="225"/>
      <c r="DV40" s="224"/>
      <c r="DW40" s="225"/>
      <c r="DX40" s="225"/>
      <c r="DY40" s="225"/>
      <c r="DZ40" s="225"/>
      <c r="EA40" s="225"/>
      <c r="EB40" s="224"/>
      <c r="EC40" s="224"/>
      <c r="ED40" s="225"/>
      <c r="EE40" s="225"/>
      <c r="EF40" s="225"/>
      <c r="EG40" s="224"/>
      <c r="EH40" s="225"/>
      <c r="EI40" s="224"/>
      <c r="EJ40" s="224"/>
      <c r="EK40" s="224"/>
      <c r="EL40" s="224"/>
      <c r="EM40" s="224"/>
      <c r="EN40" s="224"/>
      <c r="EO40" s="225"/>
      <c r="EP40" s="225"/>
      <c r="EQ40" s="224"/>
      <c r="ER40" s="224"/>
      <c r="ES40" s="224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4"/>
      <c r="GI40" s="225"/>
      <c r="GJ40" s="225"/>
    </row>
    <row r="41" spans="1:228" ht="15">
      <c r="A41" s="227"/>
      <c r="B41" s="227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4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5"/>
      <c r="GD41" s="224"/>
      <c r="GE41" s="224"/>
      <c r="GF41" s="224"/>
      <c r="GG41" s="224"/>
      <c r="GH41" s="224"/>
      <c r="GI41" s="224"/>
      <c r="GJ41" s="224"/>
    </row>
    <row r="42" spans="1:228" ht="15">
      <c r="A42" s="227"/>
      <c r="B42" s="227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5"/>
      <c r="GD42" s="224"/>
      <c r="GE42" s="224"/>
      <c r="GF42" s="224"/>
      <c r="GG42" s="224"/>
      <c r="GH42" s="225"/>
      <c r="GI42" s="225"/>
      <c r="GJ42" s="224"/>
    </row>
    <row r="43" spans="1:228" ht="15">
      <c r="A43" s="227"/>
      <c r="B43" s="227"/>
      <c r="C43" s="228"/>
      <c r="D43" s="228"/>
      <c r="E43" s="228"/>
      <c r="F43" s="228"/>
      <c r="G43" s="228"/>
      <c r="H43" s="228"/>
      <c r="I43" s="228"/>
      <c r="J43" s="229"/>
      <c r="K43" s="228"/>
      <c r="L43" s="228"/>
      <c r="M43" s="228"/>
      <c r="N43" s="228"/>
      <c r="O43" s="228"/>
      <c r="P43" s="229"/>
      <c r="Q43" s="229"/>
      <c r="R43" s="228"/>
      <c r="S43" s="229"/>
      <c r="T43" s="228"/>
      <c r="U43" s="228"/>
      <c r="V43" s="228"/>
      <c r="W43" s="228"/>
      <c r="X43" s="229"/>
      <c r="Y43" s="229"/>
      <c r="Z43" s="228"/>
      <c r="AA43" s="228"/>
      <c r="AB43" s="228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8"/>
      <c r="AN43" s="228"/>
      <c r="AO43" s="228"/>
      <c r="AP43" s="229"/>
      <c r="AQ43" s="228"/>
      <c r="AR43" s="228"/>
      <c r="AS43" s="228"/>
      <c r="AT43" s="229"/>
      <c r="AU43" s="229"/>
      <c r="AV43" s="229"/>
      <c r="AW43" s="229"/>
      <c r="AX43" s="228"/>
      <c r="AY43" s="229"/>
      <c r="AZ43" s="229"/>
      <c r="BA43" s="229"/>
      <c r="BB43" s="229"/>
      <c r="BC43" s="229"/>
      <c r="BD43" s="228"/>
      <c r="BE43" s="228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8"/>
      <c r="BQ43" s="228"/>
      <c r="BR43" s="228"/>
      <c r="BS43" s="228"/>
      <c r="BT43" s="229"/>
      <c r="BU43" s="228"/>
      <c r="BV43" s="229"/>
      <c r="BW43" s="228"/>
      <c r="BX43" s="228"/>
      <c r="BY43" s="228"/>
      <c r="BZ43" s="229"/>
      <c r="CA43" s="229"/>
      <c r="CB43" s="229"/>
      <c r="CC43" s="229"/>
      <c r="CD43" s="229"/>
      <c r="CE43" s="228"/>
      <c r="CF43" s="228"/>
      <c r="CG43" s="228"/>
      <c r="CH43" s="229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5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5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5"/>
      <c r="EZ43" s="225"/>
      <c r="FA43" s="225"/>
      <c r="FB43" s="225"/>
      <c r="FC43" s="225"/>
      <c r="FD43" s="225"/>
      <c r="FE43" s="225"/>
      <c r="FF43" s="225"/>
      <c r="FG43" s="225"/>
      <c r="FH43" s="225"/>
      <c r="FI43" s="225"/>
      <c r="FJ43" s="224"/>
      <c r="FK43" s="224"/>
      <c r="FL43" s="224"/>
      <c r="FM43" s="224"/>
      <c r="FN43" s="224"/>
      <c r="FO43" s="224"/>
      <c r="FP43" s="224"/>
      <c r="FQ43" s="224"/>
      <c r="FR43" s="225"/>
      <c r="FS43" s="225"/>
      <c r="FT43" s="224"/>
      <c r="FU43" s="225"/>
      <c r="FV43" s="224"/>
      <c r="FW43" s="225"/>
      <c r="FX43" s="224"/>
      <c r="FY43" s="225"/>
      <c r="FZ43" s="224"/>
      <c r="GA43" s="224"/>
      <c r="GB43" s="224"/>
      <c r="GC43" s="225"/>
      <c r="GD43" s="225"/>
      <c r="GE43" s="224"/>
      <c r="GF43" s="224"/>
      <c r="GG43" s="225"/>
      <c r="GH43" s="225"/>
      <c r="GI43" s="225"/>
      <c r="GJ43" s="225"/>
    </row>
    <row r="44" spans="1:228" ht="15">
      <c r="A44" s="227"/>
      <c r="B44" s="227"/>
      <c r="C44" s="228"/>
      <c r="D44" s="228"/>
      <c r="E44" s="228"/>
      <c r="F44" s="228"/>
      <c r="G44" s="229"/>
      <c r="H44" s="228"/>
      <c r="I44" s="229"/>
      <c r="J44" s="228"/>
      <c r="K44" s="229"/>
      <c r="L44" s="228"/>
      <c r="M44" s="229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8"/>
      <c r="AO44" s="229"/>
      <c r="AP44" s="229"/>
      <c r="AQ44" s="228"/>
      <c r="AR44" s="229"/>
      <c r="AS44" s="229"/>
      <c r="AT44" s="229"/>
      <c r="AU44" s="229"/>
      <c r="AV44" s="229"/>
      <c r="AW44" s="229"/>
      <c r="AX44" s="228"/>
      <c r="AY44" s="228"/>
      <c r="AZ44" s="229"/>
      <c r="BA44" s="229"/>
      <c r="BB44" s="229"/>
      <c r="BC44" s="229"/>
      <c r="BD44" s="228"/>
      <c r="BE44" s="228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8"/>
      <c r="BQ44" s="228"/>
      <c r="BR44" s="228"/>
      <c r="BS44" s="228"/>
      <c r="BT44" s="229"/>
      <c r="BU44" s="228"/>
      <c r="BV44" s="229"/>
      <c r="BW44" s="229"/>
      <c r="BX44" s="228"/>
      <c r="BY44" s="229"/>
      <c r="BZ44" s="229"/>
      <c r="CA44" s="229"/>
      <c r="CB44" s="229"/>
      <c r="CC44" s="229"/>
      <c r="CD44" s="229"/>
      <c r="CE44" s="229"/>
      <c r="CF44" s="228"/>
      <c r="CG44" s="228"/>
      <c r="CH44" s="229"/>
      <c r="CI44" s="225"/>
      <c r="CJ44" s="225"/>
      <c r="CK44" s="225"/>
      <c r="CL44" s="225"/>
      <c r="CM44" s="225"/>
      <c r="CN44" s="225"/>
      <c r="CO44" s="225"/>
      <c r="CP44" s="225"/>
      <c r="CQ44" s="225"/>
      <c r="CR44" s="225"/>
      <c r="CS44" s="225"/>
      <c r="CT44" s="225"/>
      <c r="CU44" s="225"/>
      <c r="CV44" s="225"/>
      <c r="CW44" s="225"/>
      <c r="CX44" s="225"/>
      <c r="CY44" s="225"/>
      <c r="CZ44" s="225"/>
      <c r="DA44" s="225"/>
      <c r="DB44" s="225"/>
      <c r="DC44" s="225"/>
      <c r="DD44" s="225"/>
      <c r="DE44" s="225"/>
      <c r="DF44" s="225"/>
      <c r="DG44" s="225"/>
      <c r="DH44" s="225"/>
      <c r="DI44" s="225"/>
      <c r="DJ44" s="225"/>
      <c r="DK44" s="225"/>
      <c r="DL44" s="225"/>
      <c r="DM44" s="225"/>
      <c r="DN44" s="225"/>
      <c r="DO44" s="225"/>
      <c r="DP44" s="225"/>
      <c r="DQ44" s="225"/>
      <c r="DR44" s="225"/>
      <c r="DS44" s="225"/>
      <c r="DT44" s="225"/>
      <c r="DU44" s="225"/>
      <c r="DV44" s="225"/>
      <c r="DW44" s="225"/>
      <c r="DX44" s="225"/>
      <c r="DY44" s="225"/>
      <c r="DZ44" s="225"/>
      <c r="EA44" s="225"/>
      <c r="EB44" s="225"/>
      <c r="EC44" s="225"/>
      <c r="ED44" s="225"/>
      <c r="EE44" s="225"/>
      <c r="EF44" s="225"/>
      <c r="EG44" s="225"/>
      <c r="EH44" s="225"/>
      <c r="EI44" s="225"/>
      <c r="EJ44" s="225"/>
      <c r="EK44" s="225"/>
      <c r="EL44" s="225"/>
      <c r="EM44" s="225"/>
      <c r="EN44" s="225"/>
      <c r="EO44" s="225"/>
      <c r="EP44" s="225"/>
      <c r="EQ44" s="225"/>
      <c r="ER44" s="225"/>
      <c r="ES44" s="225"/>
      <c r="ET44" s="225"/>
      <c r="EU44" s="225"/>
      <c r="EV44" s="225"/>
      <c r="EW44" s="225"/>
      <c r="EX44" s="225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5"/>
      <c r="GD44" s="224"/>
      <c r="GE44" s="224"/>
      <c r="GF44" s="224"/>
      <c r="GG44" s="224"/>
      <c r="GH44" s="224"/>
      <c r="GI44" s="224"/>
      <c r="GJ44" s="224"/>
    </row>
    <row r="45" spans="1:228" ht="15">
      <c r="A45" s="227"/>
      <c r="B45" s="227"/>
      <c r="C45" s="228"/>
      <c r="D45" s="229"/>
      <c r="E45" s="228"/>
      <c r="F45" s="229"/>
      <c r="G45" s="229"/>
      <c r="H45" s="229"/>
      <c r="I45" s="229"/>
      <c r="J45" s="229"/>
      <c r="K45" s="229"/>
      <c r="L45" s="229"/>
      <c r="M45" s="228"/>
      <c r="N45" s="228"/>
      <c r="O45" s="228"/>
      <c r="P45" s="228"/>
      <c r="Q45" s="229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9"/>
      <c r="AE45" s="228"/>
      <c r="AF45" s="228"/>
      <c r="AG45" s="229"/>
      <c r="AH45" s="228"/>
      <c r="AI45" s="229"/>
      <c r="AJ45" s="228"/>
      <c r="AK45" s="228"/>
      <c r="AL45" s="228"/>
      <c r="AM45" s="229"/>
      <c r="AN45" s="229"/>
      <c r="AO45" s="229"/>
      <c r="AP45" s="229"/>
      <c r="AQ45" s="228"/>
      <c r="AR45" s="229"/>
      <c r="AS45" s="229"/>
      <c r="AT45" s="228"/>
      <c r="AU45" s="229"/>
      <c r="AV45" s="229"/>
      <c r="AW45" s="229"/>
      <c r="AX45" s="229"/>
      <c r="AY45" s="229"/>
      <c r="AZ45" s="229"/>
      <c r="BA45" s="229"/>
      <c r="BB45" s="228"/>
      <c r="BC45" s="228"/>
      <c r="BD45" s="229"/>
      <c r="BE45" s="228"/>
      <c r="BF45" s="228"/>
      <c r="BG45" s="229"/>
      <c r="BH45" s="228"/>
      <c r="BI45" s="228"/>
      <c r="BJ45" s="228"/>
      <c r="BK45" s="228"/>
      <c r="BL45" s="228"/>
      <c r="BM45" s="229"/>
      <c r="BN45" s="229"/>
      <c r="BO45" s="228"/>
      <c r="BP45" s="228"/>
      <c r="BQ45" s="228"/>
      <c r="BR45" s="228"/>
      <c r="BS45" s="228"/>
      <c r="BT45" s="228"/>
      <c r="BU45" s="228"/>
      <c r="BV45" s="229"/>
      <c r="BW45" s="228"/>
      <c r="BX45" s="228"/>
      <c r="BY45" s="228"/>
      <c r="BZ45" s="229"/>
      <c r="CA45" s="229"/>
      <c r="CB45" s="229"/>
      <c r="CC45" s="229"/>
      <c r="CD45" s="229"/>
      <c r="CE45" s="229"/>
      <c r="CF45" s="228"/>
      <c r="CG45" s="229"/>
      <c r="CH45" s="229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5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5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5"/>
      <c r="GD45" s="224"/>
      <c r="GE45" s="224"/>
      <c r="GF45" s="224"/>
      <c r="GG45" s="224"/>
      <c r="GH45" s="224"/>
      <c r="GI45" s="224"/>
      <c r="GJ45" s="224"/>
    </row>
    <row r="46" spans="1:228" ht="15">
      <c r="A46" s="227"/>
      <c r="B46" s="227"/>
      <c r="C46" s="228"/>
      <c r="D46" s="229"/>
      <c r="E46" s="229"/>
      <c r="F46" s="229"/>
      <c r="G46" s="229"/>
      <c r="H46" s="229"/>
      <c r="I46" s="229"/>
      <c r="J46" s="229"/>
      <c r="K46" s="229"/>
      <c r="L46" s="229"/>
      <c r="M46" s="228"/>
      <c r="N46" s="229"/>
      <c r="O46" s="229"/>
      <c r="P46" s="229"/>
      <c r="Q46" s="228"/>
      <c r="R46" s="228"/>
      <c r="S46" s="229"/>
      <c r="T46" s="229"/>
      <c r="U46" s="228"/>
      <c r="V46" s="229"/>
      <c r="W46" s="229"/>
      <c r="X46" s="229"/>
      <c r="Y46" s="228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8"/>
      <c r="AN46" s="228"/>
      <c r="AO46" s="228"/>
      <c r="AP46" s="229"/>
      <c r="AQ46" s="228"/>
      <c r="AR46" s="229"/>
      <c r="AS46" s="229"/>
      <c r="AT46" s="229"/>
      <c r="AU46" s="229"/>
      <c r="AV46" s="229"/>
      <c r="AW46" s="229"/>
      <c r="AX46" s="228"/>
      <c r="AY46" s="228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29"/>
      <c r="BR46" s="229"/>
      <c r="BS46" s="228"/>
      <c r="BT46" s="229"/>
      <c r="BU46" s="229"/>
      <c r="BV46" s="228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5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5"/>
      <c r="DQ46" s="225"/>
      <c r="DR46" s="224"/>
      <c r="DS46" s="224"/>
      <c r="DT46" s="224"/>
      <c r="DU46" s="224"/>
      <c r="DV46" s="224"/>
      <c r="DW46" s="224"/>
      <c r="DX46" s="225"/>
      <c r="DY46" s="225"/>
      <c r="DZ46" s="224"/>
      <c r="EA46" s="224"/>
      <c r="EB46" s="224"/>
      <c r="EC46" s="224"/>
      <c r="ED46" s="225"/>
      <c r="EE46" s="225"/>
      <c r="EF46" s="224"/>
      <c r="EG46" s="224"/>
      <c r="EH46" s="224"/>
      <c r="EI46" s="225"/>
      <c r="EJ46" s="225"/>
      <c r="EK46" s="225"/>
      <c r="EL46" s="225"/>
      <c r="EM46" s="225"/>
      <c r="EN46" s="224"/>
      <c r="EO46" s="224"/>
      <c r="EP46" s="225"/>
      <c r="EQ46" s="224"/>
      <c r="ER46" s="224"/>
      <c r="ES46" s="224"/>
      <c r="ET46" s="225"/>
      <c r="EU46" s="224"/>
      <c r="EV46" s="225"/>
      <c r="EW46" s="224"/>
      <c r="EX46" s="225"/>
      <c r="EY46" s="225"/>
      <c r="EZ46" s="225"/>
      <c r="FA46" s="225"/>
      <c r="FB46" s="225"/>
      <c r="FC46" s="225"/>
      <c r="FD46" s="225"/>
      <c r="FE46" s="225"/>
      <c r="FF46" s="225"/>
      <c r="FG46" s="225"/>
      <c r="FH46" s="225"/>
      <c r="FI46" s="225"/>
      <c r="FJ46" s="225"/>
      <c r="FK46" s="225"/>
      <c r="FL46" s="224"/>
      <c r="FM46" s="225"/>
      <c r="FN46" s="225"/>
      <c r="FO46" s="225"/>
      <c r="FP46" s="224"/>
      <c r="FQ46" s="225"/>
      <c r="FR46" s="225"/>
      <c r="FS46" s="225"/>
      <c r="FT46" s="225"/>
      <c r="FU46" s="225"/>
      <c r="FV46" s="225"/>
      <c r="FW46" s="225"/>
      <c r="FX46" s="225"/>
      <c r="FY46" s="225"/>
      <c r="FZ46" s="225"/>
      <c r="GA46" s="225"/>
      <c r="GB46" s="225"/>
      <c r="GC46" s="225"/>
      <c r="GD46" s="225"/>
      <c r="GE46" s="225"/>
      <c r="GF46" s="225"/>
      <c r="GG46" s="225"/>
      <c r="GH46" s="225"/>
      <c r="GI46" s="225"/>
      <c r="GJ46" s="225"/>
    </row>
    <row r="47" spans="1:228" ht="15">
      <c r="A47" s="227"/>
      <c r="B47" s="227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9"/>
      <c r="O47" s="228"/>
      <c r="P47" s="228"/>
      <c r="Q47" s="229"/>
      <c r="R47" s="229"/>
      <c r="S47" s="228"/>
      <c r="T47" s="228"/>
      <c r="U47" s="229"/>
      <c r="V47" s="228"/>
      <c r="W47" s="229"/>
      <c r="X47" s="229"/>
      <c r="Y47" s="229"/>
      <c r="Z47" s="228"/>
      <c r="AA47" s="228"/>
      <c r="AB47" s="229"/>
      <c r="AC47" s="228"/>
      <c r="AD47" s="228"/>
      <c r="AE47" s="228"/>
      <c r="AF47" s="228"/>
      <c r="AG47" s="228"/>
      <c r="AH47" s="228"/>
      <c r="AI47" s="228"/>
      <c r="AJ47" s="228"/>
      <c r="AK47" s="228"/>
      <c r="AL47" s="229"/>
      <c r="AM47" s="228"/>
      <c r="AN47" s="228"/>
      <c r="AO47" s="228"/>
      <c r="AP47" s="228"/>
      <c r="AQ47" s="228"/>
      <c r="AR47" s="228"/>
      <c r="AS47" s="229"/>
      <c r="AT47" s="228"/>
      <c r="AU47" s="228"/>
      <c r="AV47" s="228"/>
      <c r="AW47" s="228"/>
      <c r="AX47" s="228"/>
      <c r="AY47" s="228"/>
      <c r="AZ47" s="228"/>
      <c r="BA47" s="228"/>
      <c r="BB47" s="229"/>
      <c r="BC47" s="229"/>
      <c r="BD47" s="228"/>
      <c r="BE47" s="228"/>
      <c r="BF47" s="228"/>
      <c r="BG47" s="228"/>
      <c r="BH47" s="229"/>
      <c r="BI47" s="229"/>
      <c r="BJ47" s="228"/>
      <c r="BK47" s="228"/>
      <c r="BL47" s="228"/>
      <c r="BM47" s="229"/>
      <c r="BN47" s="229"/>
      <c r="BO47" s="228"/>
      <c r="BP47" s="228"/>
      <c r="BQ47" s="228"/>
      <c r="BR47" s="228"/>
      <c r="BS47" s="228"/>
      <c r="BT47" s="229"/>
      <c r="BU47" s="229"/>
      <c r="BV47" s="228"/>
      <c r="BW47" s="228"/>
      <c r="BX47" s="228"/>
      <c r="BY47" s="229"/>
      <c r="BZ47" s="228"/>
      <c r="CA47" s="228"/>
      <c r="CB47" s="228"/>
      <c r="CC47" s="228"/>
      <c r="CD47" s="228"/>
      <c r="CE47" s="228"/>
      <c r="CF47" s="228"/>
      <c r="CG47" s="228"/>
      <c r="CH47" s="228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  <c r="DO47" s="224"/>
      <c r="DP47" s="224"/>
      <c r="DQ47" s="224"/>
      <c r="DR47" s="224"/>
      <c r="DS47" s="224"/>
      <c r="DT47" s="224"/>
      <c r="DU47" s="224"/>
      <c r="DV47" s="224"/>
      <c r="DW47" s="224"/>
      <c r="DX47" s="224"/>
      <c r="DY47" s="224"/>
      <c r="DZ47" s="224"/>
      <c r="EA47" s="224"/>
      <c r="EB47" s="224"/>
      <c r="EC47" s="224"/>
      <c r="ED47" s="224"/>
      <c r="EE47" s="224"/>
      <c r="EF47" s="224"/>
      <c r="EG47" s="224"/>
      <c r="EH47" s="224"/>
      <c r="EI47" s="224"/>
      <c r="EJ47" s="224"/>
      <c r="EK47" s="224"/>
      <c r="EL47" s="224"/>
      <c r="EM47" s="224"/>
      <c r="EN47" s="224"/>
      <c r="EO47" s="224"/>
      <c r="EP47" s="224"/>
      <c r="EQ47" s="224"/>
      <c r="ER47" s="224"/>
      <c r="ES47" s="224"/>
      <c r="ET47" s="224"/>
      <c r="EU47" s="224"/>
      <c r="EV47" s="224"/>
      <c r="EW47" s="224"/>
      <c r="EX47" s="224"/>
      <c r="EY47" s="225"/>
      <c r="EZ47" s="225"/>
      <c r="FA47" s="225"/>
      <c r="FB47" s="225"/>
      <c r="FC47" s="225"/>
      <c r="FD47" s="225"/>
      <c r="FE47" s="225"/>
      <c r="FF47" s="225"/>
      <c r="FG47" s="225"/>
      <c r="FH47" s="225"/>
      <c r="FI47" s="225"/>
      <c r="FJ47" s="225"/>
      <c r="FK47" s="224"/>
      <c r="FL47" s="225"/>
      <c r="FM47" s="224"/>
      <c r="FN47" s="225"/>
      <c r="FO47" s="225"/>
      <c r="FP47" s="225"/>
      <c r="FQ47" s="225"/>
      <c r="FR47" s="225"/>
      <c r="FS47" s="225"/>
      <c r="FT47" s="225"/>
      <c r="FU47" s="225"/>
      <c r="FV47" s="225"/>
      <c r="FW47" s="225"/>
      <c r="FX47" s="225"/>
      <c r="FY47" s="225"/>
      <c r="FZ47" s="225"/>
      <c r="GA47" s="225"/>
      <c r="GB47" s="225"/>
      <c r="GC47" s="225"/>
      <c r="GD47" s="225"/>
      <c r="GE47" s="225"/>
      <c r="GF47" s="225"/>
      <c r="GG47" s="225"/>
      <c r="GH47" s="225"/>
      <c r="GI47" s="225"/>
      <c r="GJ47" s="225"/>
    </row>
    <row r="48" spans="1:228" ht="15">
      <c r="A48" s="227"/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9"/>
      <c r="BL48" s="229"/>
      <c r="BM48" s="229"/>
      <c r="BN48" s="229"/>
      <c r="BO48" s="229"/>
      <c r="BP48" s="228"/>
      <c r="BQ48" s="228"/>
      <c r="BR48" s="228"/>
      <c r="BS48" s="228"/>
      <c r="BT48" s="228"/>
      <c r="BU48" s="228"/>
      <c r="BV48" s="228"/>
      <c r="BW48" s="228"/>
      <c r="BX48" s="228"/>
      <c r="BY48" s="228"/>
      <c r="BZ48" s="228"/>
      <c r="CA48" s="228"/>
      <c r="CB48" s="228"/>
      <c r="CC48" s="228"/>
      <c r="CD48" s="228"/>
      <c r="CE48" s="228"/>
      <c r="CF48" s="228"/>
      <c r="CG48" s="228"/>
      <c r="CH48" s="228"/>
      <c r="CI48" s="224"/>
      <c r="CJ48" s="224"/>
      <c r="CK48" s="224"/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5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  <c r="DO48" s="224"/>
      <c r="DP48" s="224"/>
      <c r="DQ48" s="224"/>
      <c r="DR48" s="224"/>
      <c r="DS48" s="224"/>
      <c r="DT48" s="224"/>
      <c r="DU48" s="224"/>
      <c r="DV48" s="224"/>
      <c r="DW48" s="224"/>
      <c r="DX48" s="224"/>
      <c r="DY48" s="224"/>
      <c r="DZ48" s="225"/>
      <c r="EA48" s="225"/>
      <c r="EB48" s="224"/>
      <c r="EC48" s="224"/>
      <c r="ED48" s="224"/>
      <c r="EE48" s="224"/>
      <c r="EF48" s="224"/>
      <c r="EG48" s="224"/>
      <c r="EH48" s="225"/>
      <c r="EI48" s="224"/>
      <c r="EJ48" s="224"/>
      <c r="EK48" s="224"/>
      <c r="EL48" s="224"/>
      <c r="EM48" s="224"/>
      <c r="EN48" s="225"/>
      <c r="EO48" s="224"/>
      <c r="EP48" s="224"/>
      <c r="EQ48" s="224"/>
      <c r="ER48" s="224"/>
      <c r="ES48" s="224"/>
      <c r="ET48" s="224"/>
      <c r="EU48" s="224"/>
      <c r="EV48" s="224"/>
      <c r="EW48" s="224"/>
      <c r="EX48" s="224"/>
      <c r="EY48" s="225"/>
      <c r="EZ48" s="225"/>
      <c r="FA48" s="225"/>
      <c r="FB48" s="225"/>
      <c r="FC48" s="225"/>
      <c r="FD48" s="224"/>
      <c r="FE48" s="224"/>
      <c r="FF48" s="224"/>
      <c r="FG48" s="224"/>
      <c r="FH48" s="224"/>
      <c r="FI48" s="224"/>
      <c r="FJ48" s="225"/>
      <c r="FK48" s="225"/>
      <c r="FL48" s="225"/>
      <c r="FM48" s="225"/>
      <c r="FN48" s="225"/>
      <c r="FO48" s="225"/>
      <c r="FP48" s="225"/>
      <c r="FQ48" s="225"/>
      <c r="FR48" s="225"/>
      <c r="FS48" s="224"/>
      <c r="FT48" s="224"/>
      <c r="FU48" s="225"/>
      <c r="FV48" s="225"/>
      <c r="FW48" s="224"/>
      <c r="FX48" s="225"/>
      <c r="FY48" s="225"/>
      <c r="FZ48" s="225"/>
      <c r="GA48" s="225"/>
      <c r="GB48" s="224"/>
      <c r="GC48" s="225"/>
      <c r="GD48" s="225"/>
      <c r="GE48" s="225"/>
      <c r="GF48" s="224"/>
      <c r="GG48" s="224"/>
      <c r="GH48" s="225"/>
      <c r="GI48" s="225"/>
      <c r="GJ48" s="225"/>
    </row>
    <row r="49" spans="1:192" ht="15">
      <c r="A49" s="227"/>
      <c r="B49" s="227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9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9"/>
      <c r="BL49" s="229"/>
      <c r="BM49" s="229"/>
      <c r="BN49" s="229"/>
      <c r="BO49" s="229"/>
      <c r="BP49" s="228"/>
      <c r="BQ49" s="228"/>
      <c r="BR49" s="228"/>
      <c r="BS49" s="228"/>
      <c r="BT49" s="228"/>
      <c r="BU49" s="228"/>
      <c r="BV49" s="228"/>
      <c r="BW49" s="228"/>
      <c r="BX49" s="228"/>
      <c r="BY49" s="228"/>
      <c r="BZ49" s="228"/>
      <c r="CA49" s="228"/>
      <c r="CB49" s="228"/>
      <c r="CC49" s="228"/>
      <c r="CD49" s="228"/>
      <c r="CE49" s="228"/>
      <c r="CF49" s="228"/>
      <c r="CG49" s="228"/>
      <c r="CH49" s="228"/>
      <c r="CI49" s="225"/>
      <c r="CJ49" s="225"/>
      <c r="CK49" s="225"/>
      <c r="CL49" s="225"/>
      <c r="CM49" s="225"/>
      <c r="CN49" s="224"/>
      <c r="CO49" s="225"/>
      <c r="CP49" s="225"/>
      <c r="CQ49" s="225"/>
      <c r="CR49" s="225"/>
      <c r="CS49" s="225"/>
      <c r="CT49" s="225"/>
      <c r="CU49" s="225"/>
      <c r="CV49" s="225"/>
      <c r="CW49" s="225"/>
      <c r="CX49" s="225"/>
      <c r="CY49" s="225"/>
      <c r="CZ49" s="225"/>
      <c r="DA49" s="225"/>
      <c r="DB49" s="225"/>
      <c r="DC49" s="225"/>
      <c r="DD49" s="225"/>
      <c r="DE49" s="225"/>
      <c r="DF49" s="224"/>
      <c r="DG49" s="225"/>
      <c r="DH49" s="225"/>
      <c r="DI49" s="225"/>
      <c r="DJ49" s="225"/>
      <c r="DK49" s="225"/>
      <c r="DL49" s="225"/>
      <c r="DM49" s="225"/>
      <c r="DN49" s="225"/>
      <c r="DO49" s="225"/>
      <c r="DP49" s="225"/>
      <c r="DQ49" s="225"/>
      <c r="DR49" s="225"/>
      <c r="DS49" s="225"/>
      <c r="DT49" s="225"/>
      <c r="DU49" s="225"/>
      <c r="DV49" s="225"/>
      <c r="DW49" s="225"/>
      <c r="DX49" s="225"/>
      <c r="DY49" s="225"/>
      <c r="DZ49" s="225"/>
      <c r="EA49" s="225"/>
      <c r="EB49" s="225"/>
      <c r="EC49" s="225"/>
      <c r="ED49" s="225"/>
      <c r="EE49" s="225"/>
      <c r="EF49" s="225"/>
      <c r="EG49" s="225"/>
      <c r="EH49" s="225"/>
      <c r="EI49" s="225"/>
      <c r="EJ49" s="225"/>
      <c r="EK49" s="225"/>
      <c r="EL49" s="225"/>
      <c r="EM49" s="225"/>
      <c r="EN49" s="225"/>
      <c r="EO49" s="225"/>
      <c r="EP49" s="225"/>
      <c r="EQ49" s="225"/>
      <c r="ER49" s="225"/>
      <c r="ES49" s="225"/>
      <c r="ET49" s="225"/>
      <c r="EU49" s="225"/>
      <c r="EV49" s="225"/>
      <c r="EW49" s="225"/>
      <c r="EX49" s="225"/>
      <c r="EY49" s="225"/>
      <c r="EZ49" s="225"/>
      <c r="FA49" s="225"/>
      <c r="FB49" s="225"/>
      <c r="FC49" s="225"/>
      <c r="FD49" s="225"/>
      <c r="FE49" s="225"/>
      <c r="FF49" s="225"/>
      <c r="FG49" s="225"/>
      <c r="FH49" s="225"/>
      <c r="FI49" s="225"/>
      <c r="FJ49" s="225"/>
      <c r="FK49" s="225"/>
      <c r="FL49" s="225"/>
      <c r="FM49" s="225"/>
      <c r="FN49" s="225"/>
      <c r="FO49" s="225"/>
      <c r="FP49" s="225"/>
      <c r="FQ49" s="225"/>
      <c r="FR49" s="225"/>
      <c r="FS49" s="225"/>
      <c r="FT49" s="225"/>
      <c r="FU49" s="225"/>
      <c r="FV49" s="225"/>
      <c r="FW49" s="225"/>
      <c r="FX49" s="225"/>
      <c r="FY49" s="225"/>
      <c r="FZ49" s="225"/>
      <c r="GA49" s="225"/>
      <c r="GB49" s="225"/>
      <c r="GC49" s="225"/>
      <c r="GD49" s="225"/>
      <c r="GE49" s="225"/>
      <c r="GF49" s="225"/>
      <c r="GG49" s="225"/>
      <c r="GH49" s="225"/>
      <c r="GI49" s="225"/>
      <c r="GJ49" s="225"/>
    </row>
    <row r="50" spans="1:192" ht="15">
      <c r="A50" s="227"/>
      <c r="B50" s="227"/>
      <c r="C50" s="228"/>
      <c r="D50" s="229"/>
      <c r="E50" s="229"/>
      <c r="F50" s="229"/>
      <c r="G50" s="228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4"/>
      <c r="CJ50" s="225"/>
      <c r="CK50" s="225"/>
      <c r="CL50" s="225"/>
      <c r="CM50" s="224"/>
      <c r="CN50" s="224"/>
      <c r="CO50" s="225"/>
      <c r="CP50" s="224"/>
      <c r="CQ50" s="224"/>
      <c r="CR50" s="224"/>
      <c r="CS50" s="225"/>
      <c r="CT50" s="225"/>
      <c r="CU50" s="225"/>
      <c r="CV50" s="225"/>
      <c r="CW50" s="225"/>
      <c r="CX50" s="225"/>
      <c r="CY50" s="225"/>
      <c r="CZ50" s="224"/>
      <c r="DA50" s="225"/>
      <c r="DB50" s="224"/>
      <c r="DC50" s="225"/>
      <c r="DD50" s="224"/>
      <c r="DE50" s="225"/>
      <c r="DF50" s="224"/>
      <c r="DG50" s="224"/>
      <c r="DH50" s="224"/>
      <c r="DI50" s="225"/>
      <c r="DJ50" s="224"/>
      <c r="DK50" s="224"/>
      <c r="DL50" s="224"/>
      <c r="DM50" s="224"/>
      <c r="DN50" s="225"/>
      <c r="DO50" s="225"/>
      <c r="DP50" s="225"/>
      <c r="DQ50" s="225"/>
      <c r="DR50" s="224"/>
      <c r="DS50" s="225"/>
      <c r="DT50" s="225"/>
      <c r="DU50" s="225"/>
      <c r="DV50" s="225"/>
      <c r="DW50" s="225"/>
      <c r="DX50" s="225"/>
      <c r="DY50" s="225"/>
      <c r="DZ50" s="225"/>
      <c r="EA50" s="225"/>
      <c r="EB50" s="225"/>
      <c r="EC50" s="225"/>
      <c r="ED50" s="225"/>
      <c r="EE50" s="224"/>
      <c r="EF50" s="225"/>
      <c r="EG50" s="224"/>
      <c r="EH50" s="225"/>
      <c r="EI50" s="225"/>
      <c r="EJ50" s="224"/>
      <c r="EK50" s="224"/>
      <c r="EL50" s="224"/>
      <c r="EM50" s="224"/>
      <c r="EN50" s="224"/>
      <c r="EO50" s="224"/>
      <c r="EP50" s="225"/>
      <c r="EQ50" s="225"/>
      <c r="ER50" s="225"/>
      <c r="ES50" s="224"/>
      <c r="ET50" s="225"/>
      <c r="EU50" s="225"/>
      <c r="EV50" s="225"/>
      <c r="EW50" s="225"/>
      <c r="EX50" s="225"/>
      <c r="EY50" s="225"/>
      <c r="EZ50" s="225"/>
      <c r="FA50" s="225"/>
      <c r="FB50" s="225"/>
      <c r="FC50" s="224"/>
      <c r="FD50" s="225"/>
      <c r="FE50" s="225"/>
      <c r="FF50" s="224"/>
      <c r="FG50" s="225"/>
      <c r="FH50" s="225"/>
      <c r="FI50" s="224"/>
      <c r="FJ50" s="225"/>
      <c r="FK50" s="225"/>
      <c r="FL50" s="225"/>
      <c r="FM50" s="225"/>
      <c r="FN50" s="225"/>
      <c r="FO50" s="224"/>
      <c r="FP50" s="224"/>
      <c r="FQ50" s="225"/>
      <c r="FR50" s="224"/>
      <c r="FS50" s="225"/>
      <c r="FT50" s="225"/>
      <c r="FU50" s="225"/>
      <c r="FV50" s="224"/>
      <c r="FW50" s="225"/>
      <c r="FX50" s="224"/>
      <c r="FY50" s="224"/>
      <c r="FZ50" s="225"/>
      <c r="GA50" s="225"/>
      <c r="GB50" s="225"/>
      <c r="GC50" s="225"/>
      <c r="GD50" s="225"/>
      <c r="GE50" s="225"/>
      <c r="GF50" s="224"/>
      <c r="GG50" s="224"/>
      <c r="GH50" s="224"/>
      <c r="GI50" s="225"/>
      <c r="GJ50" s="224"/>
    </row>
    <row r="51" spans="1:192" ht="15">
      <c r="A51" s="227"/>
      <c r="B51" s="227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8"/>
      <c r="BZ51" s="228"/>
      <c r="CA51" s="228"/>
      <c r="CB51" s="228"/>
      <c r="CC51" s="228"/>
      <c r="CD51" s="228"/>
      <c r="CE51" s="228"/>
      <c r="CF51" s="228"/>
      <c r="CG51" s="228"/>
      <c r="CH51" s="228"/>
      <c r="CI51" s="225"/>
      <c r="CJ51" s="225"/>
      <c r="CK51" s="225"/>
      <c r="CL51" s="225"/>
      <c r="CM51" s="225"/>
      <c r="CN51" s="225"/>
      <c r="CO51" s="225"/>
      <c r="CP51" s="225"/>
      <c r="CQ51" s="225"/>
      <c r="CR51" s="225"/>
      <c r="CS51" s="225"/>
      <c r="CT51" s="225"/>
      <c r="CU51" s="225"/>
      <c r="CV51" s="225"/>
      <c r="CW51" s="225"/>
      <c r="CX51" s="225"/>
      <c r="CY51" s="225"/>
      <c r="CZ51" s="225"/>
      <c r="DA51" s="225"/>
      <c r="DB51" s="225"/>
      <c r="DC51" s="225"/>
      <c r="DD51" s="225"/>
      <c r="DE51" s="225"/>
      <c r="DF51" s="225"/>
      <c r="DG51" s="225"/>
      <c r="DH51" s="225"/>
      <c r="DI51" s="225"/>
      <c r="DJ51" s="225"/>
      <c r="DK51" s="225"/>
      <c r="DL51" s="225"/>
      <c r="DM51" s="225"/>
      <c r="DN51" s="225"/>
      <c r="DO51" s="225"/>
      <c r="DP51" s="225"/>
      <c r="DQ51" s="225"/>
      <c r="DR51" s="225"/>
      <c r="DS51" s="225"/>
      <c r="DT51" s="225"/>
      <c r="DU51" s="225"/>
      <c r="DV51" s="225"/>
      <c r="DW51" s="225"/>
      <c r="DX51" s="225"/>
      <c r="DY51" s="225"/>
      <c r="DZ51" s="225"/>
      <c r="EA51" s="225"/>
      <c r="EB51" s="225"/>
      <c r="EC51" s="225"/>
      <c r="ED51" s="225"/>
      <c r="EE51" s="225"/>
      <c r="EF51" s="225"/>
      <c r="EG51" s="225"/>
      <c r="EH51" s="225"/>
      <c r="EI51" s="225"/>
      <c r="EJ51" s="225"/>
      <c r="EK51" s="225"/>
      <c r="EL51" s="225"/>
      <c r="EM51" s="225"/>
      <c r="EN51" s="225"/>
      <c r="EO51" s="225"/>
      <c r="EP51" s="225"/>
      <c r="EQ51" s="225"/>
      <c r="ER51" s="225"/>
      <c r="ES51" s="225"/>
      <c r="ET51" s="225"/>
      <c r="EU51" s="225"/>
      <c r="EV51" s="225"/>
      <c r="EW51" s="225"/>
      <c r="EX51" s="225"/>
      <c r="EY51" s="224"/>
      <c r="EZ51" s="224"/>
      <c r="FA51" s="224"/>
      <c r="FB51" s="224"/>
      <c r="FC51" s="224"/>
      <c r="FD51" s="224"/>
      <c r="FE51" s="224"/>
      <c r="FF51" s="224"/>
      <c r="FG51" s="224"/>
      <c r="FH51" s="224"/>
      <c r="FI51" s="224"/>
      <c r="FJ51" s="224"/>
      <c r="FK51" s="224"/>
      <c r="FL51" s="224"/>
      <c r="FM51" s="224"/>
      <c r="FN51" s="224"/>
      <c r="FO51" s="224"/>
      <c r="FP51" s="224"/>
      <c r="FQ51" s="224"/>
      <c r="FR51" s="224"/>
      <c r="FS51" s="224"/>
      <c r="FT51" s="224"/>
      <c r="FU51" s="224"/>
      <c r="FV51" s="224"/>
      <c r="FW51" s="224"/>
      <c r="FX51" s="224"/>
      <c r="FY51" s="224"/>
      <c r="FZ51" s="224"/>
      <c r="GA51" s="224"/>
      <c r="GB51" s="224"/>
      <c r="GC51" s="225"/>
      <c r="GD51" s="224"/>
      <c r="GE51" s="224"/>
      <c r="GF51" s="224"/>
      <c r="GG51" s="224"/>
      <c r="GH51" s="224"/>
      <c r="GI51" s="224"/>
      <c r="GJ51" s="225"/>
    </row>
    <row r="52" spans="1:192" ht="15">
      <c r="A52" s="227"/>
      <c r="B52" s="227"/>
      <c r="C52" s="228"/>
      <c r="D52" s="229"/>
      <c r="E52" s="229"/>
      <c r="F52" s="229"/>
      <c r="G52" s="229"/>
      <c r="H52" s="229"/>
      <c r="I52" s="228"/>
      <c r="J52" s="229"/>
      <c r="K52" s="229"/>
      <c r="L52" s="229"/>
      <c r="M52" s="229"/>
      <c r="N52" s="228"/>
      <c r="O52" s="229"/>
      <c r="P52" s="228"/>
      <c r="Q52" s="229"/>
      <c r="R52" s="229"/>
      <c r="S52" s="229"/>
      <c r="T52" s="229"/>
      <c r="U52" s="229"/>
      <c r="V52" s="229"/>
      <c r="W52" s="229"/>
      <c r="X52" s="228"/>
      <c r="Y52" s="229"/>
      <c r="Z52" s="228"/>
      <c r="AA52" s="229"/>
      <c r="AB52" s="228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4"/>
      <c r="CJ52" s="224"/>
      <c r="CK52" s="224"/>
      <c r="CL52" s="224"/>
      <c r="CM52" s="224"/>
      <c r="CN52" s="224"/>
      <c r="CO52" s="224"/>
      <c r="CP52" s="225"/>
      <c r="CQ52" s="224"/>
      <c r="CR52" s="224"/>
      <c r="CS52" s="224"/>
      <c r="CT52" s="224"/>
      <c r="CU52" s="225"/>
      <c r="CV52" s="224"/>
      <c r="CW52" s="224"/>
      <c r="CX52" s="224"/>
      <c r="CY52" s="224"/>
      <c r="CZ52" s="224"/>
      <c r="DA52" s="225"/>
      <c r="DB52" s="224"/>
      <c r="DC52" s="224"/>
      <c r="DD52" s="224"/>
      <c r="DE52" s="224"/>
      <c r="DF52" s="224"/>
      <c r="DG52" s="224"/>
      <c r="DH52" s="224"/>
      <c r="DI52" s="224"/>
      <c r="DJ52" s="224"/>
      <c r="DK52" s="225"/>
      <c r="DL52" s="224"/>
      <c r="DM52" s="224"/>
      <c r="DN52" s="224"/>
      <c r="DO52" s="224"/>
      <c r="DP52" s="224"/>
      <c r="DQ52" s="224"/>
      <c r="DR52" s="224"/>
      <c r="DS52" s="224"/>
      <c r="DT52" s="224"/>
      <c r="DU52" s="224"/>
      <c r="DV52" s="224"/>
      <c r="DW52" s="224"/>
      <c r="DX52" s="224"/>
      <c r="DY52" s="225"/>
      <c r="DZ52" s="224"/>
      <c r="EA52" s="224"/>
      <c r="EB52" s="225"/>
      <c r="EC52" s="224"/>
      <c r="ED52" s="225"/>
      <c r="EE52" s="224"/>
      <c r="EF52" s="224"/>
      <c r="EG52" s="224"/>
      <c r="EH52" s="224"/>
      <c r="EI52" s="224"/>
      <c r="EJ52" s="225"/>
      <c r="EK52" s="225"/>
      <c r="EL52" s="225"/>
      <c r="EM52" s="225"/>
      <c r="EN52" s="224"/>
      <c r="EO52" s="224"/>
      <c r="EP52" s="224"/>
      <c r="EQ52" s="224"/>
      <c r="ER52" s="224"/>
      <c r="ES52" s="224"/>
      <c r="ET52" s="224"/>
      <c r="EU52" s="224"/>
      <c r="EV52" s="224"/>
      <c r="EW52" s="224"/>
      <c r="EX52" s="225"/>
      <c r="EY52" s="224"/>
      <c r="EZ52" s="224"/>
      <c r="FA52" s="225"/>
      <c r="FB52" s="224"/>
      <c r="FC52" s="225"/>
      <c r="FD52" s="224"/>
      <c r="FE52" s="225"/>
      <c r="FF52" s="224"/>
      <c r="FG52" s="224"/>
      <c r="FH52" s="224"/>
      <c r="FI52" s="224"/>
      <c r="FJ52" s="224"/>
      <c r="FK52" s="225"/>
      <c r="FL52" s="225"/>
      <c r="FM52" s="225"/>
      <c r="FN52" s="225"/>
      <c r="FO52" s="225"/>
      <c r="FP52" s="225"/>
      <c r="FQ52" s="225"/>
      <c r="FR52" s="224"/>
      <c r="FS52" s="224"/>
      <c r="FT52" s="225"/>
      <c r="FU52" s="225"/>
      <c r="FV52" s="224"/>
      <c r="FW52" s="224"/>
      <c r="FX52" s="224"/>
      <c r="FY52" s="224"/>
      <c r="FZ52" s="224"/>
      <c r="GA52" s="224"/>
      <c r="GB52" s="224"/>
      <c r="GC52" s="225"/>
      <c r="GD52" s="224"/>
      <c r="GE52" s="225"/>
      <c r="GF52" s="225"/>
      <c r="GG52" s="224"/>
      <c r="GH52" s="225"/>
      <c r="GI52" s="225"/>
      <c r="GJ52" s="224"/>
    </row>
    <row r="53" spans="1:192" ht="15">
      <c r="A53" s="227"/>
      <c r="B53" s="227"/>
      <c r="C53" s="228"/>
      <c r="D53" s="229"/>
      <c r="E53" s="229"/>
      <c r="F53" s="229"/>
      <c r="G53" s="229"/>
      <c r="H53" s="229"/>
      <c r="I53" s="229"/>
      <c r="J53" s="229"/>
      <c r="K53" s="229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8"/>
      <c r="BZ53" s="228"/>
      <c r="CA53" s="228"/>
      <c r="CB53" s="228"/>
      <c r="CC53" s="228"/>
      <c r="CD53" s="228"/>
      <c r="CE53" s="228"/>
      <c r="CF53" s="228"/>
      <c r="CG53" s="229"/>
      <c r="CH53" s="228"/>
      <c r="CI53" s="224"/>
      <c r="CJ53" s="224"/>
      <c r="CK53" s="224"/>
      <c r="CL53" s="224"/>
      <c r="CM53" s="224"/>
      <c r="CN53" s="224"/>
      <c r="CO53" s="225"/>
      <c r="CP53" s="224"/>
      <c r="CQ53" s="225"/>
      <c r="CR53" s="224"/>
      <c r="CS53" s="224"/>
      <c r="CT53" s="224"/>
      <c r="CU53" s="224"/>
      <c r="CV53" s="224"/>
      <c r="CW53" s="224"/>
      <c r="CX53" s="224"/>
      <c r="CY53" s="224"/>
      <c r="CZ53" s="224"/>
      <c r="DA53" s="224"/>
      <c r="DB53" s="224"/>
      <c r="DC53" s="224"/>
      <c r="DD53" s="224"/>
      <c r="DE53" s="224"/>
      <c r="DF53" s="224"/>
      <c r="DG53" s="224"/>
      <c r="DH53" s="225"/>
      <c r="DI53" s="224"/>
      <c r="DJ53" s="224"/>
      <c r="DK53" s="224"/>
      <c r="DL53" s="224"/>
      <c r="DM53" s="224"/>
      <c r="DN53" s="224"/>
      <c r="DO53" s="224"/>
      <c r="DP53" s="224"/>
      <c r="DQ53" s="224"/>
      <c r="DR53" s="224"/>
      <c r="DS53" s="224"/>
      <c r="DT53" s="224"/>
      <c r="DU53" s="224"/>
      <c r="DV53" s="224"/>
      <c r="DW53" s="224"/>
      <c r="DX53" s="225"/>
      <c r="DY53" s="224"/>
      <c r="DZ53" s="224"/>
      <c r="EA53" s="225"/>
      <c r="EB53" s="224"/>
      <c r="EC53" s="224"/>
      <c r="ED53" s="224"/>
      <c r="EE53" s="224"/>
      <c r="EF53" s="224"/>
      <c r="EG53" s="224"/>
      <c r="EH53" s="224"/>
      <c r="EI53" s="224"/>
      <c r="EJ53" s="224"/>
      <c r="EK53" s="224"/>
      <c r="EL53" s="224"/>
      <c r="EM53" s="224"/>
      <c r="EN53" s="224"/>
      <c r="EO53" s="224"/>
      <c r="EP53" s="224"/>
      <c r="EQ53" s="224"/>
      <c r="ER53" s="224"/>
      <c r="ES53" s="224"/>
      <c r="ET53" s="224"/>
      <c r="EU53" s="224"/>
      <c r="EV53" s="224"/>
      <c r="EW53" s="225"/>
      <c r="EX53" s="224"/>
      <c r="EY53" s="225"/>
      <c r="EZ53" s="225"/>
      <c r="FA53" s="225"/>
      <c r="FB53" s="225"/>
      <c r="FC53" s="225"/>
      <c r="FD53" s="225"/>
      <c r="FE53" s="225"/>
      <c r="FF53" s="225"/>
      <c r="FG53" s="225"/>
      <c r="FH53" s="225"/>
      <c r="FI53" s="225"/>
      <c r="FJ53" s="225"/>
      <c r="FK53" s="225"/>
      <c r="FL53" s="225"/>
      <c r="FM53" s="225"/>
      <c r="FN53" s="225"/>
      <c r="FO53" s="225"/>
      <c r="FP53" s="225"/>
      <c r="FQ53" s="225"/>
      <c r="FR53" s="225"/>
      <c r="FS53" s="225"/>
      <c r="FT53" s="225"/>
      <c r="FU53" s="225"/>
      <c r="FV53" s="225"/>
      <c r="FW53" s="225"/>
      <c r="FX53" s="225"/>
      <c r="FY53" s="225"/>
      <c r="FZ53" s="225"/>
      <c r="GA53" s="225"/>
      <c r="GB53" s="225"/>
      <c r="GC53" s="225"/>
      <c r="GD53" s="225"/>
      <c r="GE53" s="225"/>
      <c r="GF53" s="225"/>
      <c r="GG53" s="225"/>
      <c r="GH53" s="225"/>
      <c r="GI53" s="225"/>
      <c r="GJ53" s="225"/>
    </row>
    <row r="54" spans="1:192" ht="15">
      <c r="A54" s="227"/>
      <c r="B54" s="227"/>
      <c r="C54" s="228"/>
      <c r="D54" s="229"/>
      <c r="E54" s="229"/>
      <c r="F54" s="229"/>
      <c r="G54" s="229"/>
      <c r="H54" s="229"/>
      <c r="I54" s="229"/>
      <c r="J54" s="229"/>
      <c r="K54" s="229"/>
      <c r="L54" s="229"/>
      <c r="M54" s="228"/>
      <c r="N54" s="228"/>
      <c r="O54" s="228"/>
      <c r="P54" s="229"/>
      <c r="Q54" s="228"/>
      <c r="R54" s="228"/>
      <c r="S54" s="228"/>
      <c r="T54" s="229"/>
      <c r="U54" s="228"/>
      <c r="V54" s="228"/>
      <c r="W54" s="228"/>
      <c r="X54" s="229"/>
      <c r="Y54" s="229"/>
      <c r="Z54" s="228"/>
      <c r="AA54" s="228"/>
      <c r="AB54" s="228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8"/>
      <c r="AN54" s="229"/>
      <c r="AO54" s="229"/>
      <c r="AP54" s="228"/>
      <c r="AQ54" s="229"/>
      <c r="AR54" s="228"/>
      <c r="AS54" s="228"/>
      <c r="AT54" s="229"/>
      <c r="AU54" s="229"/>
      <c r="AV54" s="229"/>
      <c r="AW54" s="229"/>
      <c r="AX54" s="229"/>
      <c r="AY54" s="229"/>
      <c r="AZ54" s="228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8"/>
      <c r="BQ54" s="229"/>
      <c r="BR54" s="228"/>
      <c r="BS54" s="229"/>
      <c r="BT54" s="229"/>
      <c r="BU54" s="228"/>
      <c r="BV54" s="229"/>
      <c r="BW54" s="229"/>
      <c r="BX54" s="229"/>
      <c r="BY54" s="229"/>
      <c r="BZ54" s="228"/>
      <c r="CA54" s="229"/>
      <c r="CB54" s="228"/>
      <c r="CC54" s="229"/>
      <c r="CD54" s="229"/>
      <c r="CE54" s="229"/>
      <c r="CF54" s="228"/>
      <c r="CG54" s="229"/>
      <c r="CH54" s="229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5"/>
      <c r="CT54" s="225"/>
      <c r="CU54" s="224"/>
      <c r="CV54" s="224"/>
      <c r="CW54" s="225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  <c r="DO54" s="224"/>
      <c r="DP54" s="224"/>
      <c r="DQ54" s="224"/>
      <c r="DR54" s="224"/>
      <c r="DS54" s="224"/>
      <c r="DT54" s="224"/>
      <c r="DU54" s="224"/>
      <c r="DV54" s="224"/>
      <c r="DW54" s="224"/>
      <c r="DX54" s="224"/>
      <c r="DY54" s="224"/>
      <c r="DZ54" s="224"/>
      <c r="EA54" s="224"/>
      <c r="EB54" s="224"/>
      <c r="EC54" s="224"/>
      <c r="ED54" s="224"/>
      <c r="EE54" s="224"/>
      <c r="EF54" s="224"/>
      <c r="EG54" s="224"/>
      <c r="EH54" s="224"/>
      <c r="EI54" s="224"/>
      <c r="EJ54" s="224"/>
      <c r="EK54" s="224"/>
      <c r="EL54" s="224"/>
      <c r="EM54" s="224"/>
      <c r="EN54" s="224"/>
      <c r="EO54" s="224"/>
      <c r="EP54" s="224"/>
      <c r="EQ54" s="224"/>
      <c r="ER54" s="224"/>
      <c r="ES54" s="224"/>
      <c r="ET54" s="224"/>
      <c r="EU54" s="224"/>
      <c r="EV54" s="224"/>
      <c r="EW54" s="224"/>
      <c r="EX54" s="224"/>
      <c r="EY54" s="224"/>
      <c r="EZ54" s="224"/>
      <c r="FA54" s="224"/>
      <c r="FB54" s="224"/>
      <c r="FC54" s="224"/>
      <c r="FD54" s="224"/>
      <c r="FE54" s="224"/>
      <c r="FF54" s="224"/>
      <c r="FG54" s="224"/>
      <c r="FH54" s="224"/>
      <c r="FI54" s="224"/>
      <c r="FJ54" s="224"/>
      <c r="FK54" s="224"/>
      <c r="FL54" s="224"/>
      <c r="FM54" s="224"/>
      <c r="FN54" s="224"/>
      <c r="FO54" s="224"/>
      <c r="FP54" s="224"/>
      <c r="FQ54" s="224"/>
      <c r="FR54" s="224"/>
      <c r="FS54" s="224"/>
      <c r="FT54" s="224"/>
      <c r="FU54" s="224"/>
      <c r="FV54" s="224"/>
      <c r="FW54" s="224"/>
      <c r="FX54" s="224"/>
      <c r="FY54" s="224"/>
      <c r="FZ54" s="224"/>
      <c r="GA54" s="224"/>
      <c r="GB54" s="224"/>
      <c r="GC54" s="225"/>
      <c r="GD54" s="224"/>
      <c r="GE54" s="224"/>
      <c r="GF54" s="224"/>
      <c r="GG54" s="224"/>
      <c r="GH54" s="224"/>
      <c r="GI54" s="224"/>
      <c r="GJ54" s="224"/>
    </row>
    <row r="55" spans="1:192" ht="15">
      <c r="A55" s="227"/>
      <c r="B55" s="227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9"/>
      <c r="BC55" s="228"/>
      <c r="BD55" s="228"/>
      <c r="BE55" s="228"/>
      <c r="BF55" s="228"/>
      <c r="BG55" s="228"/>
      <c r="BH55" s="228"/>
      <c r="BI55" s="228"/>
      <c r="BJ55" s="229"/>
      <c r="BK55" s="229"/>
      <c r="BL55" s="229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5"/>
      <c r="CJ55" s="225"/>
      <c r="CK55" s="225"/>
      <c r="CL55" s="225"/>
      <c r="CM55" s="225"/>
      <c r="CN55" s="225"/>
      <c r="CO55" s="225"/>
      <c r="CP55" s="225"/>
      <c r="CQ55" s="225"/>
      <c r="CR55" s="225"/>
      <c r="CS55" s="225"/>
      <c r="CT55" s="225"/>
      <c r="CU55" s="225"/>
      <c r="CV55" s="225"/>
      <c r="CW55" s="225"/>
      <c r="CX55" s="225"/>
      <c r="CY55" s="225"/>
      <c r="CZ55" s="225"/>
      <c r="DA55" s="225"/>
      <c r="DB55" s="225"/>
      <c r="DC55" s="225"/>
      <c r="DD55" s="225"/>
      <c r="DE55" s="225"/>
      <c r="DF55" s="225"/>
      <c r="DG55" s="225"/>
      <c r="DH55" s="225"/>
      <c r="DI55" s="225"/>
      <c r="DJ55" s="225"/>
      <c r="DK55" s="225"/>
      <c r="DL55" s="225"/>
      <c r="DM55" s="225"/>
      <c r="DN55" s="225"/>
      <c r="DO55" s="225"/>
      <c r="DP55" s="225"/>
      <c r="DQ55" s="225"/>
      <c r="DR55" s="225"/>
      <c r="DS55" s="225"/>
      <c r="DT55" s="225"/>
      <c r="DU55" s="225"/>
      <c r="DV55" s="225"/>
      <c r="DW55" s="225"/>
      <c r="DX55" s="225"/>
      <c r="DY55" s="225"/>
      <c r="DZ55" s="225"/>
      <c r="EA55" s="225"/>
      <c r="EB55" s="225"/>
      <c r="EC55" s="225"/>
      <c r="ED55" s="225"/>
      <c r="EE55" s="225"/>
      <c r="EF55" s="225"/>
      <c r="EG55" s="225"/>
      <c r="EH55" s="225"/>
      <c r="EI55" s="225"/>
      <c r="EJ55" s="225"/>
      <c r="EK55" s="225"/>
      <c r="EL55" s="225"/>
      <c r="EM55" s="225"/>
      <c r="EN55" s="225"/>
      <c r="EO55" s="225"/>
      <c r="EP55" s="225"/>
      <c r="EQ55" s="225"/>
      <c r="ER55" s="225"/>
      <c r="ES55" s="225"/>
      <c r="ET55" s="225"/>
      <c r="EU55" s="225"/>
      <c r="EV55" s="225"/>
      <c r="EW55" s="225"/>
      <c r="EX55" s="225"/>
      <c r="EY55" s="225"/>
      <c r="EZ55" s="225"/>
      <c r="FA55" s="225"/>
      <c r="FB55" s="225"/>
      <c r="FC55" s="225"/>
      <c r="FD55" s="225"/>
      <c r="FE55" s="225"/>
      <c r="FF55" s="225"/>
      <c r="FG55" s="225"/>
      <c r="FH55" s="225"/>
      <c r="FI55" s="225"/>
      <c r="FJ55" s="225"/>
      <c r="FK55" s="225"/>
      <c r="FL55" s="225"/>
      <c r="FM55" s="225"/>
      <c r="FN55" s="225"/>
      <c r="FO55" s="225"/>
      <c r="FP55" s="225"/>
      <c r="FQ55" s="225"/>
      <c r="FR55" s="225"/>
      <c r="FS55" s="225"/>
      <c r="FT55" s="225"/>
      <c r="FU55" s="225"/>
      <c r="FV55" s="225"/>
      <c r="FW55" s="225"/>
      <c r="FX55" s="225"/>
      <c r="FY55" s="225"/>
      <c r="FZ55" s="225"/>
      <c r="GA55" s="225"/>
      <c r="GB55" s="225"/>
      <c r="GC55" s="225"/>
      <c r="GD55" s="225"/>
      <c r="GE55" s="225"/>
      <c r="GF55" s="224"/>
      <c r="GG55" s="225"/>
      <c r="GH55" s="225"/>
      <c r="GI55" s="225"/>
      <c r="GJ55" s="225"/>
    </row>
    <row r="56" spans="1:192" ht="15">
      <c r="A56" s="227"/>
      <c r="B56" s="227"/>
      <c r="C56" s="228"/>
      <c r="D56" s="229"/>
      <c r="E56" s="228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5"/>
      <c r="DB56" s="225"/>
      <c r="DC56" s="225"/>
      <c r="DD56" s="225"/>
      <c r="DE56" s="225"/>
      <c r="DF56" s="225"/>
      <c r="DG56" s="225"/>
      <c r="DH56" s="225"/>
      <c r="DI56" s="225"/>
      <c r="DJ56" s="225"/>
      <c r="DK56" s="225"/>
      <c r="DL56" s="225"/>
      <c r="DM56" s="225"/>
      <c r="DN56" s="225"/>
      <c r="DO56" s="225"/>
      <c r="DP56" s="225"/>
      <c r="DQ56" s="225"/>
      <c r="DR56" s="225"/>
      <c r="DS56" s="225"/>
      <c r="DT56" s="225"/>
      <c r="DU56" s="225"/>
      <c r="DV56" s="225"/>
      <c r="DW56" s="225"/>
      <c r="DX56" s="225"/>
      <c r="DY56" s="225"/>
      <c r="DZ56" s="225"/>
      <c r="EA56" s="225"/>
      <c r="EB56" s="225"/>
      <c r="EC56" s="225"/>
      <c r="ED56" s="225"/>
      <c r="EE56" s="225"/>
      <c r="EF56" s="225"/>
      <c r="EG56" s="225"/>
      <c r="EH56" s="225"/>
      <c r="EI56" s="225"/>
      <c r="EJ56" s="225"/>
      <c r="EK56" s="225"/>
      <c r="EL56" s="225"/>
      <c r="EM56" s="225"/>
      <c r="EN56" s="225"/>
      <c r="EO56" s="225"/>
      <c r="EP56" s="225"/>
      <c r="EQ56" s="225"/>
      <c r="ER56" s="225"/>
      <c r="ES56" s="225"/>
      <c r="ET56" s="225"/>
      <c r="EU56" s="225"/>
      <c r="EV56" s="225"/>
      <c r="EW56" s="225"/>
      <c r="EX56" s="225"/>
      <c r="EY56" s="224"/>
      <c r="EZ56" s="224"/>
      <c r="FA56" s="224"/>
      <c r="FB56" s="224"/>
      <c r="FC56" s="224"/>
      <c r="FD56" s="224"/>
      <c r="FE56" s="224"/>
      <c r="FF56" s="224"/>
      <c r="FG56" s="224"/>
      <c r="FH56" s="224"/>
      <c r="FI56" s="224"/>
      <c r="FJ56" s="224"/>
      <c r="FK56" s="224"/>
      <c r="FL56" s="224"/>
      <c r="FM56" s="224"/>
      <c r="FN56" s="224"/>
      <c r="FO56" s="224"/>
      <c r="FP56" s="224"/>
      <c r="FQ56" s="224"/>
      <c r="FR56" s="224"/>
      <c r="FS56" s="224"/>
      <c r="FT56" s="224"/>
      <c r="FU56" s="224"/>
      <c r="FV56" s="224"/>
      <c r="FW56" s="224"/>
      <c r="FX56" s="224"/>
      <c r="FY56" s="224"/>
      <c r="FZ56" s="224"/>
      <c r="GA56" s="224"/>
      <c r="GB56" s="224"/>
      <c r="GC56" s="224"/>
      <c r="GD56" s="224"/>
      <c r="GE56" s="224"/>
      <c r="GF56" s="224"/>
      <c r="GG56" s="224"/>
      <c r="GH56" s="224"/>
      <c r="GI56" s="224"/>
      <c r="GJ56" s="224"/>
    </row>
    <row r="57" spans="1:192" ht="15">
      <c r="A57" s="227"/>
      <c r="B57" s="227"/>
      <c r="C57" s="228"/>
      <c r="D57" s="229"/>
      <c r="E57" s="229"/>
      <c r="F57" s="229"/>
      <c r="G57" s="229"/>
      <c r="H57" s="229"/>
      <c r="I57" s="229"/>
      <c r="J57" s="229"/>
      <c r="K57" s="229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8"/>
      <c r="BZ57" s="228"/>
      <c r="CA57" s="228"/>
      <c r="CB57" s="228"/>
      <c r="CC57" s="228"/>
      <c r="CD57" s="228"/>
      <c r="CE57" s="228"/>
      <c r="CF57" s="228"/>
      <c r="CG57" s="229"/>
      <c r="CH57" s="228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  <c r="DO57" s="224"/>
      <c r="DP57" s="224"/>
      <c r="DQ57" s="224"/>
      <c r="DR57" s="224"/>
      <c r="DS57" s="224"/>
      <c r="DT57" s="224"/>
      <c r="DU57" s="224"/>
      <c r="DV57" s="224"/>
      <c r="DW57" s="224"/>
      <c r="DX57" s="224"/>
      <c r="DY57" s="224"/>
      <c r="DZ57" s="224"/>
      <c r="EA57" s="224"/>
      <c r="EB57" s="224"/>
      <c r="EC57" s="224"/>
      <c r="ED57" s="224"/>
      <c r="EE57" s="224"/>
      <c r="EF57" s="224"/>
      <c r="EG57" s="224"/>
      <c r="EH57" s="224"/>
      <c r="EI57" s="224"/>
      <c r="EJ57" s="224"/>
      <c r="EK57" s="224"/>
      <c r="EL57" s="224"/>
      <c r="EM57" s="224"/>
      <c r="EN57" s="224"/>
      <c r="EO57" s="224"/>
      <c r="EP57" s="224"/>
      <c r="EQ57" s="224"/>
      <c r="ER57" s="224"/>
      <c r="ES57" s="224"/>
      <c r="ET57" s="224"/>
      <c r="EU57" s="224"/>
      <c r="EV57" s="224"/>
      <c r="EW57" s="224"/>
      <c r="EX57" s="224"/>
      <c r="EY57" s="224"/>
      <c r="EZ57" s="225"/>
      <c r="FA57" s="225"/>
      <c r="FB57" s="225"/>
      <c r="FC57" s="225"/>
      <c r="FD57" s="224"/>
      <c r="FE57" s="225"/>
      <c r="FF57" s="225"/>
      <c r="FG57" s="225"/>
      <c r="FH57" s="224"/>
      <c r="FI57" s="225"/>
      <c r="FJ57" s="225"/>
      <c r="FK57" s="225"/>
      <c r="FL57" s="225"/>
      <c r="FM57" s="225"/>
      <c r="FN57" s="225"/>
      <c r="FO57" s="225"/>
      <c r="FP57" s="225"/>
      <c r="FQ57" s="225"/>
      <c r="FR57" s="225"/>
      <c r="FS57" s="225"/>
      <c r="FT57" s="225"/>
      <c r="FU57" s="225"/>
      <c r="FV57" s="225"/>
      <c r="FW57" s="225"/>
      <c r="FX57" s="224"/>
      <c r="FY57" s="225"/>
      <c r="FZ57" s="224"/>
      <c r="GA57" s="224"/>
      <c r="GB57" s="225"/>
      <c r="GC57" s="225"/>
      <c r="GD57" s="225"/>
      <c r="GE57" s="225"/>
      <c r="GF57" s="225"/>
      <c r="GG57" s="225"/>
      <c r="GH57" s="225"/>
      <c r="GI57" s="225"/>
      <c r="GJ57" s="225"/>
    </row>
    <row r="58" spans="1:192" ht="15">
      <c r="A58" s="227"/>
      <c r="B58" s="227"/>
      <c r="C58" s="228"/>
      <c r="D58" s="229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9"/>
      <c r="BD58" s="228"/>
      <c r="BE58" s="228"/>
      <c r="BF58" s="228"/>
      <c r="BG58" s="228"/>
      <c r="BH58" s="228"/>
      <c r="BI58" s="228"/>
      <c r="BJ58" s="228"/>
      <c r="BK58" s="229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228"/>
      <c r="CB58" s="228"/>
      <c r="CC58" s="228"/>
      <c r="CD58" s="228"/>
      <c r="CE58" s="228"/>
      <c r="CF58" s="228"/>
      <c r="CG58" s="229"/>
      <c r="CH58" s="228"/>
      <c r="CI58" s="224"/>
      <c r="CJ58" s="224"/>
      <c r="CK58" s="224"/>
      <c r="CL58" s="224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224"/>
      <c r="DK58" s="224"/>
      <c r="DL58" s="224"/>
      <c r="DM58" s="224"/>
      <c r="DN58" s="224"/>
      <c r="DO58" s="224"/>
      <c r="DP58" s="224"/>
      <c r="DQ58" s="224"/>
      <c r="DR58" s="224"/>
      <c r="DS58" s="224"/>
      <c r="DT58" s="224"/>
      <c r="DU58" s="224"/>
      <c r="DV58" s="224"/>
      <c r="DW58" s="224"/>
      <c r="DX58" s="224"/>
      <c r="DY58" s="224"/>
      <c r="DZ58" s="224"/>
      <c r="EA58" s="224"/>
      <c r="EB58" s="224"/>
      <c r="EC58" s="224"/>
      <c r="ED58" s="224"/>
      <c r="EE58" s="224"/>
      <c r="EF58" s="224"/>
      <c r="EG58" s="224"/>
      <c r="EH58" s="224"/>
      <c r="EI58" s="224"/>
      <c r="EJ58" s="224"/>
      <c r="EK58" s="224"/>
      <c r="EL58" s="224"/>
      <c r="EM58" s="224"/>
      <c r="EN58" s="224"/>
      <c r="EO58" s="224"/>
      <c r="EP58" s="224"/>
      <c r="EQ58" s="224"/>
      <c r="ER58" s="224"/>
      <c r="ES58" s="224"/>
      <c r="ET58" s="224"/>
      <c r="EU58" s="224"/>
      <c r="EV58" s="224"/>
      <c r="EW58" s="224"/>
      <c r="EX58" s="224"/>
      <c r="EY58" s="224"/>
      <c r="EZ58" s="225"/>
      <c r="FA58" s="225"/>
      <c r="FB58" s="224"/>
      <c r="FC58" s="224"/>
      <c r="FD58" s="225"/>
      <c r="FE58" s="225"/>
      <c r="FF58" s="225"/>
      <c r="FG58" s="225"/>
      <c r="FH58" s="224"/>
      <c r="FI58" s="225"/>
      <c r="FJ58" s="224"/>
      <c r="FK58" s="224"/>
      <c r="FL58" s="224"/>
      <c r="FM58" s="224"/>
      <c r="FN58" s="225"/>
      <c r="FO58" s="224"/>
      <c r="FP58" s="224"/>
      <c r="FQ58" s="224"/>
      <c r="FR58" s="224"/>
      <c r="FS58" s="224"/>
      <c r="FT58" s="224"/>
      <c r="FU58" s="224"/>
      <c r="FV58" s="225"/>
      <c r="FW58" s="225"/>
      <c r="FX58" s="224"/>
      <c r="FY58" s="225"/>
      <c r="FZ58" s="224"/>
      <c r="GA58" s="225"/>
      <c r="GB58" s="224"/>
      <c r="GC58" s="225"/>
      <c r="GD58" s="225"/>
      <c r="GE58" s="225"/>
      <c r="GF58" s="225"/>
      <c r="GG58" s="224"/>
      <c r="GH58" s="224"/>
      <c r="GI58" s="224"/>
      <c r="GJ58" s="225"/>
    </row>
    <row r="59" spans="1:192" ht="15">
      <c r="A59" s="227"/>
      <c r="B59" s="227"/>
      <c r="C59" s="228"/>
      <c r="D59" s="229"/>
      <c r="E59" s="229"/>
      <c r="F59" s="228"/>
      <c r="G59" s="229"/>
      <c r="H59" s="229"/>
      <c r="I59" s="229"/>
      <c r="J59" s="229"/>
      <c r="K59" s="229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9"/>
      <c r="BO59" s="228"/>
      <c r="BP59" s="228"/>
      <c r="BQ59" s="228"/>
      <c r="BR59" s="228"/>
      <c r="BS59" s="228"/>
      <c r="BT59" s="228"/>
      <c r="BU59" s="228"/>
      <c r="BV59" s="228"/>
      <c r="BW59" s="228"/>
      <c r="BX59" s="228"/>
      <c r="BY59" s="228"/>
      <c r="BZ59" s="228"/>
      <c r="CA59" s="228"/>
      <c r="CB59" s="228"/>
      <c r="CC59" s="228"/>
      <c r="CD59" s="228"/>
      <c r="CE59" s="228"/>
      <c r="CF59" s="228"/>
      <c r="CG59" s="229"/>
      <c r="CH59" s="228"/>
      <c r="CI59" s="225"/>
      <c r="CJ59" s="224"/>
      <c r="CK59" s="225"/>
      <c r="CL59" s="224"/>
      <c r="CM59" s="225"/>
      <c r="CN59" s="224"/>
      <c r="CO59" s="225"/>
      <c r="CP59" s="225"/>
      <c r="CQ59" s="225"/>
      <c r="CR59" s="225"/>
      <c r="CS59" s="225"/>
      <c r="CT59" s="225"/>
      <c r="CU59" s="225"/>
      <c r="CV59" s="225"/>
      <c r="CW59" s="225"/>
      <c r="CX59" s="225"/>
      <c r="CY59" s="224"/>
      <c r="CZ59" s="225"/>
      <c r="DA59" s="225"/>
      <c r="DB59" s="225"/>
      <c r="DC59" s="224"/>
      <c r="DD59" s="224"/>
      <c r="DE59" s="224"/>
      <c r="DF59" s="224"/>
      <c r="DG59" s="225"/>
      <c r="DH59" s="225"/>
      <c r="DI59" s="225"/>
      <c r="DJ59" s="225"/>
      <c r="DK59" s="225"/>
      <c r="DL59" s="225"/>
      <c r="DM59" s="225"/>
      <c r="DN59" s="225"/>
      <c r="DO59" s="224"/>
      <c r="DP59" s="224"/>
      <c r="DQ59" s="225"/>
      <c r="DR59" s="225"/>
      <c r="DS59" s="225"/>
      <c r="DT59" s="224"/>
      <c r="DU59" s="225"/>
      <c r="DV59" s="225"/>
      <c r="DW59" s="224"/>
      <c r="DX59" s="224"/>
      <c r="DY59" s="225"/>
      <c r="DZ59" s="225"/>
      <c r="EA59" s="225"/>
      <c r="EB59" s="225"/>
      <c r="EC59" s="225"/>
      <c r="ED59" s="225"/>
      <c r="EE59" s="225"/>
      <c r="EF59" s="225"/>
      <c r="EG59" s="225"/>
      <c r="EH59" s="225"/>
      <c r="EI59" s="225"/>
      <c r="EJ59" s="225"/>
      <c r="EK59" s="225"/>
      <c r="EL59" s="225"/>
      <c r="EM59" s="225"/>
      <c r="EN59" s="224"/>
      <c r="EO59" s="225"/>
      <c r="EP59" s="225"/>
      <c r="EQ59" s="224"/>
      <c r="ER59" s="224"/>
      <c r="ES59" s="225"/>
      <c r="ET59" s="225"/>
      <c r="EU59" s="225"/>
      <c r="EV59" s="225"/>
      <c r="EW59" s="225"/>
      <c r="EX59" s="225"/>
      <c r="EY59" s="224"/>
      <c r="EZ59" s="224"/>
      <c r="FA59" s="224"/>
      <c r="FB59" s="224"/>
      <c r="FC59" s="224"/>
      <c r="FD59" s="224"/>
      <c r="FE59" s="224"/>
      <c r="FF59" s="224"/>
      <c r="FG59" s="224"/>
      <c r="FH59" s="224"/>
      <c r="FI59" s="224"/>
      <c r="FJ59" s="224"/>
      <c r="FK59" s="224"/>
      <c r="FL59" s="224"/>
      <c r="FM59" s="224"/>
      <c r="FN59" s="224"/>
      <c r="FO59" s="224"/>
      <c r="FP59" s="224"/>
      <c r="FQ59" s="224"/>
      <c r="FR59" s="224"/>
      <c r="FS59" s="224"/>
      <c r="FT59" s="224"/>
      <c r="FU59" s="224"/>
      <c r="FV59" s="224"/>
      <c r="FW59" s="225"/>
      <c r="FX59" s="224"/>
      <c r="FY59" s="224"/>
      <c r="FZ59" s="224"/>
      <c r="GA59" s="224"/>
      <c r="GB59" s="224"/>
      <c r="GC59" s="225"/>
      <c r="GD59" s="224"/>
      <c r="GE59" s="224"/>
      <c r="GF59" s="224"/>
      <c r="GG59" s="224"/>
      <c r="GH59" s="224"/>
      <c r="GI59" s="224"/>
      <c r="GJ59" s="224"/>
    </row>
    <row r="60" spans="1:192" ht="15">
      <c r="A60" s="227"/>
      <c r="B60" s="227"/>
      <c r="C60" s="228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8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8"/>
      <c r="AB60" s="229"/>
      <c r="AC60" s="229"/>
      <c r="AD60" s="228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8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5"/>
      <c r="CJ60" s="225"/>
      <c r="CK60" s="225"/>
      <c r="CL60" s="225"/>
      <c r="CM60" s="225"/>
      <c r="CN60" s="225"/>
      <c r="CO60" s="225"/>
      <c r="CP60" s="225"/>
      <c r="CQ60" s="225"/>
      <c r="CR60" s="225"/>
      <c r="CS60" s="225"/>
      <c r="CT60" s="225"/>
      <c r="CU60" s="225"/>
      <c r="CV60" s="225"/>
      <c r="CW60" s="225"/>
      <c r="CX60" s="225"/>
      <c r="CY60" s="225"/>
      <c r="CZ60" s="225"/>
      <c r="DA60" s="225"/>
      <c r="DB60" s="225"/>
      <c r="DC60" s="225"/>
      <c r="DD60" s="225"/>
      <c r="DE60" s="225"/>
      <c r="DF60" s="225"/>
      <c r="DG60" s="225"/>
      <c r="DH60" s="225"/>
      <c r="DI60" s="225"/>
      <c r="DJ60" s="225"/>
      <c r="DK60" s="225"/>
      <c r="DL60" s="225"/>
      <c r="DM60" s="225"/>
      <c r="DN60" s="225"/>
      <c r="DO60" s="225"/>
      <c r="DP60" s="225"/>
      <c r="DQ60" s="225"/>
      <c r="DR60" s="225"/>
      <c r="DS60" s="225"/>
      <c r="DT60" s="225"/>
      <c r="DU60" s="225"/>
      <c r="DV60" s="225"/>
      <c r="DW60" s="225"/>
      <c r="DX60" s="225"/>
      <c r="DY60" s="225"/>
      <c r="DZ60" s="225"/>
      <c r="EA60" s="225"/>
      <c r="EB60" s="225"/>
      <c r="EC60" s="225"/>
      <c r="ED60" s="225"/>
      <c r="EE60" s="225"/>
      <c r="EF60" s="225"/>
      <c r="EG60" s="225"/>
      <c r="EH60" s="225"/>
      <c r="EI60" s="225"/>
      <c r="EJ60" s="225"/>
      <c r="EK60" s="225"/>
      <c r="EL60" s="225"/>
      <c r="EM60" s="225"/>
      <c r="EN60" s="225"/>
      <c r="EO60" s="225"/>
      <c r="EP60" s="225"/>
      <c r="EQ60" s="225"/>
      <c r="ER60" s="225"/>
      <c r="ES60" s="225"/>
      <c r="ET60" s="225"/>
      <c r="EU60" s="225"/>
      <c r="EV60" s="225"/>
      <c r="EW60" s="225"/>
      <c r="EX60" s="225"/>
      <c r="EY60" s="224"/>
      <c r="EZ60" s="224"/>
      <c r="FA60" s="224"/>
      <c r="FB60" s="224"/>
      <c r="FC60" s="224"/>
      <c r="FD60" s="224"/>
      <c r="FE60" s="224"/>
      <c r="FF60" s="224"/>
      <c r="FG60" s="224"/>
      <c r="FH60" s="224"/>
      <c r="FI60" s="224"/>
      <c r="FJ60" s="224"/>
      <c r="FK60" s="224"/>
      <c r="FL60" s="225"/>
      <c r="FM60" s="224"/>
      <c r="FN60" s="224"/>
      <c r="FO60" s="224"/>
      <c r="FP60" s="224"/>
      <c r="FQ60" s="224"/>
      <c r="FR60" s="224"/>
      <c r="FS60" s="224"/>
      <c r="FT60" s="224"/>
      <c r="FU60" s="224"/>
      <c r="FV60" s="224"/>
      <c r="FW60" s="224"/>
      <c r="FX60" s="224"/>
      <c r="FY60" s="224"/>
      <c r="FZ60" s="224"/>
      <c r="GA60" s="224"/>
      <c r="GB60" s="224"/>
      <c r="GC60" s="225"/>
      <c r="GD60" s="224"/>
      <c r="GE60" s="224"/>
      <c r="GF60" s="224"/>
      <c r="GG60" s="224"/>
      <c r="GH60" s="224"/>
      <c r="GI60" s="225"/>
      <c r="GJ60" s="224"/>
    </row>
    <row r="61" spans="1:192" ht="15">
      <c r="A61" s="227"/>
      <c r="B61" s="227"/>
      <c r="C61" s="228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8"/>
      <c r="AA61" s="229"/>
      <c r="AB61" s="228"/>
      <c r="AC61" s="229"/>
      <c r="AD61" s="229"/>
      <c r="AE61" s="229"/>
      <c r="AF61" s="229"/>
      <c r="AG61" s="229"/>
      <c r="AH61" s="229"/>
      <c r="AI61" s="229"/>
      <c r="AJ61" s="229"/>
      <c r="AK61" s="228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8"/>
      <c r="AW61" s="229"/>
      <c r="AX61" s="229"/>
      <c r="AY61" s="229"/>
      <c r="AZ61" s="229"/>
      <c r="BA61" s="229"/>
      <c r="BB61" s="228"/>
      <c r="BC61" s="229"/>
      <c r="BD61" s="229"/>
      <c r="BE61" s="228"/>
      <c r="BF61" s="228"/>
      <c r="BG61" s="229"/>
      <c r="BH61" s="228"/>
      <c r="BI61" s="229"/>
      <c r="BJ61" s="228"/>
      <c r="BK61" s="229"/>
      <c r="BL61" s="229"/>
      <c r="BM61" s="229"/>
      <c r="BN61" s="229"/>
      <c r="BO61" s="229"/>
      <c r="BP61" s="229"/>
      <c r="BQ61" s="229"/>
      <c r="BR61" s="228"/>
      <c r="BS61" s="228"/>
      <c r="BT61" s="228"/>
      <c r="BU61" s="229"/>
      <c r="BV61" s="229"/>
      <c r="BW61" s="229"/>
      <c r="BX61" s="228"/>
      <c r="BY61" s="229"/>
      <c r="BZ61" s="228"/>
      <c r="CA61" s="229"/>
      <c r="CB61" s="229"/>
      <c r="CC61" s="228"/>
      <c r="CD61" s="229"/>
      <c r="CE61" s="228"/>
      <c r="CF61" s="228"/>
      <c r="CG61" s="229"/>
      <c r="CH61" s="229"/>
      <c r="CI61" s="225"/>
      <c r="CJ61" s="225"/>
      <c r="CK61" s="225"/>
      <c r="CL61" s="225"/>
      <c r="CM61" s="225"/>
      <c r="CN61" s="225"/>
      <c r="CO61" s="224"/>
      <c r="CP61" s="224"/>
      <c r="CQ61" s="225"/>
      <c r="CR61" s="225"/>
      <c r="CS61" s="224"/>
      <c r="CT61" s="224"/>
      <c r="CU61" s="225"/>
      <c r="CV61" s="224"/>
      <c r="CW61" s="224"/>
      <c r="CX61" s="224"/>
      <c r="CY61" s="224"/>
      <c r="CZ61" s="224"/>
      <c r="DA61" s="224"/>
      <c r="DB61" s="225"/>
      <c r="DC61" s="225"/>
      <c r="DD61" s="225"/>
      <c r="DE61" s="225"/>
      <c r="DF61" s="225"/>
      <c r="DG61" s="224"/>
      <c r="DH61" s="225"/>
      <c r="DI61" s="225"/>
      <c r="DJ61" s="225"/>
      <c r="DK61" s="224"/>
      <c r="DL61" s="225"/>
      <c r="DM61" s="225"/>
      <c r="DN61" s="224"/>
      <c r="DO61" s="224"/>
      <c r="DP61" s="224"/>
      <c r="DQ61" s="225"/>
      <c r="DR61" s="224"/>
      <c r="DS61" s="225"/>
      <c r="DT61" s="224"/>
      <c r="DU61" s="225"/>
      <c r="DV61" s="224"/>
      <c r="DW61" s="224"/>
      <c r="DX61" s="224"/>
      <c r="DY61" s="225"/>
      <c r="DZ61" s="224"/>
      <c r="EA61" s="225"/>
      <c r="EB61" s="225"/>
      <c r="EC61" s="224"/>
      <c r="ED61" s="224"/>
      <c r="EE61" s="224"/>
      <c r="EF61" s="225"/>
      <c r="EG61" s="224"/>
      <c r="EH61" s="225"/>
      <c r="EI61" s="224"/>
      <c r="EJ61" s="224"/>
      <c r="EK61" s="224"/>
      <c r="EL61" s="224"/>
      <c r="EM61" s="224"/>
      <c r="EN61" s="224"/>
      <c r="EO61" s="224"/>
      <c r="EP61" s="224"/>
      <c r="EQ61" s="225"/>
      <c r="ER61" s="224"/>
      <c r="ES61" s="225"/>
      <c r="ET61" s="225"/>
      <c r="EU61" s="224"/>
      <c r="EV61" s="224"/>
      <c r="EW61" s="225"/>
      <c r="EX61" s="224"/>
      <c r="EY61" s="224"/>
      <c r="EZ61" s="224"/>
      <c r="FA61" s="224"/>
      <c r="FB61" s="224"/>
      <c r="FC61" s="224"/>
      <c r="FD61" s="224"/>
      <c r="FE61" s="224"/>
      <c r="FF61" s="224"/>
      <c r="FG61" s="224"/>
      <c r="FH61" s="224"/>
      <c r="FI61" s="224"/>
      <c r="FJ61" s="224"/>
      <c r="FK61" s="224"/>
      <c r="FL61" s="224"/>
      <c r="FM61" s="224"/>
      <c r="FN61" s="224"/>
      <c r="FO61" s="224"/>
      <c r="FP61" s="224"/>
      <c r="FQ61" s="224"/>
      <c r="FR61" s="224"/>
      <c r="FS61" s="224"/>
      <c r="FT61" s="224"/>
      <c r="FU61" s="224"/>
      <c r="FV61" s="224"/>
      <c r="FW61" s="224"/>
      <c r="FX61" s="224"/>
      <c r="FY61" s="224"/>
      <c r="FZ61" s="224"/>
      <c r="GA61" s="224"/>
      <c r="GB61" s="224"/>
      <c r="GC61" s="224"/>
      <c r="GD61" s="224"/>
      <c r="GE61" s="224"/>
      <c r="GF61" s="224"/>
      <c r="GG61" s="224"/>
      <c r="GH61" s="224"/>
      <c r="GI61" s="224"/>
      <c r="GJ61" s="224"/>
    </row>
    <row r="62" spans="1:192" ht="15">
      <c r="A62" s="227"/>
      <c r="B62" s="227"/>
      <c r="C62" s="228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8"/>
      <c r="AF62" s="228"/>
      <c r="AG62" s="229"/>
      <c r="AH62" s="229"/>
      <c r="AI62" s="228"/>
      <c r="AJ62" s="228"/>
      <c r="AK62" s="228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229"/>
      <c r="BP62" s="229"/>
      <c r="BQ62" s="229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  <c r="DO62" s="224"/>
      <c r="DP62" s="224"/>
      <c r="DQ62" s="224"/>
      <c r="DR62" s="224"/>
      <c r="DS62" s="224"/>
      <c r="DT62" s="224"/>
      <c r="DU62" s="224"/>
      <c r="DV62" s="224"/>
      <c r="DW62" s="224"/>
      <c r="DX62" s="224"/>
      <c r="DY62" s="224"/>
      <c r="DZ62" s="224"/>
      <c r="EA62" s="224"/>
      <c r="EB62" s="224"/>
      <c r="EC62" s="224"/>
      <c r="ED62" s="224"/>
      <c r="EE62" s="224"/>
      <c r="EF62" s="224"/>
      <c r="EG62" s="224"/>
      <c r="EH62" s="224"/>
      <c r="EI62" s="224"/>
      <c r="EJ62" s="224"/>
      <c r="EK62" s="224"/>
      <c r="EL62" s="224"/>
      <c r="EM62" s="224"/>
      <c r="EN62" s="224"/>
      <c r="EO62" s="224"/>
      <c r="EP62" s="224"/>
      <c r="EQ62" s="224"/>
      <c r="ER62" s="224"/>
      <c r="ES62" s="224"/>
      <c r="ET62" s="224"/>
      <c r="EU62" s="224"/>
      <c r="EV62" s="224"/>
      <c r="EW62" s="224"/>
      <c r="EX62" s="224"/>
      <c r="EY62" s="224"/>
      <c r="EZ62" s="225"/>
      <c r="FA62" s="224"/>
      <c r="FB62" s="225"/>
      <c r="FC62" s="224"/>
      <c r="FD62" s="225"/>
      <c r="FE62" s="225"/>
      <c r="FF62" s="224"/>
      <c r="FG62" s="224"/>
      <c r="FH62" s="225"/>
      <c r="FI62" s="225"/>
      <c r="FJ62" s="225"/>
      <c r="FK62" s="225"/>
      <c r="FL62" s="225"/>
      <c r="FM62" s="225"/>
      <c r="FN62" s="225"/>
      <c r="FO62" s="225"/>
      <c r="FP62" s="225"/>
      <c r="FQ62" s="225"/>
      <c r="FR62" s="225"/>
      <c r="FS62" s="225"/>
      <c r="FT62" s="225"/>
      <c r="FU62" s="225"/>
      <c r="FV62" s="225"/>
      <c r="FW62" s="225"/>
      <c r="FX62" s="225"/>
      <c r="FY62" s="225"/>
      <c r="FZ62" s="225"/>
      <c r="GA62" s="225"/>
      <c r="GB62" s="224"/>
      <c r="GC62" s="225"/>
      <c r="GD62" s="225"/>
      <c r="GE62" s="224"/>
      <c r="GF62" s="225"/>
      <c r="GG62" s="224"/>
      <c r="GH62" s="225"/>
      <c r="GI62" s="225"/>
      <c r="GJ62" s="225"/>
    </row>
    <row r="63" spans="1:192" ht="15">
      <c r="A63" s="227"/>
      <c r="B63" s="227"/>
      <c r="C63" s="228"/>
      <c r="D63" s="229"/>
      <c r="E63" s="229"/>
      <c r="F63" s="229"/>
      <c r="G63" s="228"/>
      <c r="H63" s="229"/>
      <c r="I63" s="228"/>
      <c r="J63" s="228"/>
      <c r="K63" s="229"/>
      <c r="L63" s="228"/>
      <c r="M63" s="229"/>
      <c r="N63" s="229"/>
      <c r="O63" s="229"/>
      <c r="P63" s="228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8"/>
      <c r="AE63" s="229"/>
      <c r="AF63" s="229"/>
      <c r="AG63" s="229"/>
      <c r="AH63" s="229"/>
      <c r="AI63" s="229"/>
      <c r="AJ63" s="228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8"/>
      <c r="AY63" s="228"/>
      <c r="AZ63" s="228"/>
      <c r="BA63" s="229"/>
      <c r="BB63" s="229"/>
      <c r="BC63" s="229"/>
      <c r="BD63" s="229"/>
      <c r="BE63" s="228"/>
      <c r="BF63" s="229"/>
      <c r="BG63" s="229"/>
      <c r="BH63" s="229"/>
      <c r="BI63" s="229"/>
      <c r="BJ63" s="229"/>
      <c r="BK63" s="229"/>
      <c r="BL63" s="229"/>
      <c r="BM63" s="229"/>
      <c r="BN63" s="228"/>
      <c r="BO63" s="229"/>
      <c r="BP63" s="229"/>
      <c r="BQ63" s="229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  <c r="CM63" s="224"/>
      <c r="CN63" s="224"/>
      <c r="CO63" s="224"/>
      <c r="CP63" s="224"/>
      <c r="CQ63" s="224"/>
      <c r="CR63" s="224"/>
      <c r="CS63" s="225"/>
      <c r="CT63" s="225"/>
      <c r="CU63" s="224"/>
      <c r="CV63" s="224"/>
      <c r="CW63" s="225"/>
      <c r="CX63" s="224"/>
      <c r="CY63" s="224"/>
      <c r="CZ63" s="224"/>
      <c r="DA63" s="224"/>
      <c r="DB63" s="224"/>
      <c r="DC63" s="224"/>
      <c r="DD63" s="224"/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  <c r="DO63" s="224"/>
      <c r="DP63" s="224"/>
      <c r="DQ63" s="224"/>
      <c r="DR63" s="224"/>
      <c r="DS63" s="224"/>
      <c r="DT63" s="224"/>
      <c r="DU63" s="224"/>
      <c r="DV63" s="224"/>
      <c r="DW63" s="224"/>
      <c r="DX63" s="224"/>
      <c r="DY63" s="224"/>
      <c r="DZ63" s="224"/>
      <c r="EA63" s="224"/>
      <c r="EB63" s="224"/>
      <c r="EC63" s="224"/>
      <c r="ED63" s="224"/>
      <c r="EE63" s="224"/>
      <c r="EF63" s="224"/>
      <c r="EG63" s="224"/>
      <c r="EH63" s="224"/>
      <c r="EI63" s="224"/>
      <c r="EJ63" s="224"/>
      <c r="EK63" s="224"/>
      <c r="EL63" s="224"/>
      <c r="EM63" s="224"/>
      <c r="EN63" s="224"/>
      <c r="EO63" s="224"/>
      <c r="EP63" s="224"/>
      <c r="EQ63" s="224"/>
      <c r="ER63" s="224"/>
      <c r="ES63" s="224"/>
      <c r="ET63" s="225"/>
      <c r="EU63" s="224"/>
      <c r="EV63" s="224"/>
      <c r="EW63" s="224"/>
      <c r="EX63" s="224"/>
    </row>
    <row r="64" spans="1:192" ht="15">
      <c r="A64" s="223"/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5"/>
      <c r="AD64" s="224"/>
      <c r="AE64" s="225"/>
      <c r="AF64" s="224"/>
      <c r="AG64" s="225"/>
      <c r="AH64" s="225"/>
      <c r="AI64" s="225"/>
      <c r="AJ64" s="224"/>
      <c r="AK64" s="224"/>
      <c r="AL64" s="224"/>
      <c r="AM64" s="224"/>
      <c r="AN64" s="224"/>
      <c r="AO64" s="224"/>
      <c r="AP64" s="225"/>
      <c r="AQ64" s="224"/>
      <c r="AR64" s="224"/>
      <c r="AS64" s="224"/>
      <c r="AT64" s="224"/>
      <c r="AU64" s="224"/>
      <c r="AV64" s="225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5"/>
      <c r="BW64" s="224"/>
      <c r="BX64" s="224"/>
      <c r="BY64" s="224"/>
      <c r="BZ64" s="224"/>
      <c r="CA64" s="224"/>
      <c r="CB64" s="224"/>
      <c r="CC64" s="225"/>
      <c r="CD64" s="225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5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  <c r="DO64" s="224"/>
      <c r="DP64" s="224"/>
      <c r="DQ64" s="224"/>
      <c r="DR64" s="224"/>
      <c r="DS64" s="224"/>
      <c r="DT64" s="224"/>
      <c r="DU64" s="225"/>
      <c r="DV64" s="224"/>
      <c r="DW64" s="225"/>
      <c r="DX64" s="225"/>
      <c r="DY64" s="224"/>
      <c r="DZ64" s="224"/>
      <c r="EA64" s="224"/>
      <c r="EB64" s="225"/>
      <c r="EC64" s="224"/>
      <c r="ED64" s="224"/>
      <c r="EE64" s="224"/>
      <c r="EF64" s="224"/>
      <c r="EG64" s="224"/>
      <c r="EH64" s="224"/>
      <c r="EI64" s="224"/>
      <c r="EJ64" s="224"/>
      <c r="EK64" s="224"/>
      <c r="EL64" s="224"/>
      <c r="EM64" s="224"/>
      <c r="EN64" s="224"/>
      <c r="EO64" s="224"/>
      <c r="EP64" s="224"/>
      <c r="EQ64" s="224"/>
      <c r="ER64" s="224"/>
      <c r="ES64" s="224"/>
      <c r="ET64" s="224"/>
      <c r="EU64" s="224"/>
      <c r="EV64" s="224"/>
      <c r="EW64" s="225"/>
      <c r="EX64" s="224"/>
    </row>
    <row r="65" spans="1:154" ht="15">
      <c r="A65" s="223"/>
      <c r="B65" s="223"/>
      <c r="C65" s="224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  <c r="BT65" s="225"/>
      <c r="BU65" s="225"/>
      <c r="BV65" s="225"/>
      <c r="BW65" s="225"/>
      <c r="BX65" s="225"/>
      <c r="BY65" s="225"/>
      <c r="BZ65" s="225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5"/>
      <c r="CL65" s="225"/>
      <c r="CM65" s="225"/>
      <c r="CN65" s="225"/>
      <c r="CO65" s="225"/>
      <c r="CP65" s="225"/>
      <c r="CQ65" s="225"/>
      <c r="CR65" s="225"/>
      <c r="CS65" s="225"/>
      <c r="CT65" s="225"/>
      <c r="CU65" s="225"/>
      <c r="CV65" s="225"/>
      <c r="CW65" s="225"/>
      <c r="CX65" s="225"/>
      <c r="CY65" s="225"/>
      <c r="CZ65" s="225"/>
      <c r="DA65" s="225"/>
      <c r="DB65" s="225"/>
      <c r="DC65" s="225"/>
      <c r="DD65" s="225"/>
      <c r="DE65" s="225"/>
      <c r="DF65" s="225"/>
      <c r="DG65" s="225"/>
      <c r="DH65" s="225"/>
      <c r="DI65" s="225"/>
      <c r="DJ65" s="225"/>
      <c r="DK65" s="225"/>
      <c r="DL65" s="225"/>
      <c r="DM65" s="225"/>
      <c r="DN65" s="225"/>
      <c r="DO65" s="225"/>
      <c r="DP65" s="225"/>
      <c r="DQ65" s="225"/>
      <c r="DR65" s="225"/>
      <c r="DS65" s="225"/>
      <c r="DT65" s="225"/>
      <c r="DU65" s="225"/>
      <c r="DV65" s="225"/>
      <c r="DW65" s="225"/>
      <c r="DX65" s="225"/>
      <c r="DY65" s="225"/>
      <c r="DZ65" s="225"/>
      <c r="EA65" s="225"/>
      <c r="EB65" s="225"/>
      <c r="EC65" s="225"/>
      <c r="ED65" s="225"/>
      <c r="EE65" s="225"/>
      <c r="EF65" s="225"/>
      <c r="EG65" s="225"/>
      <c r="EH65" s="225"/>
      <c r="EI65" s="225"/>
      <c r="EJ65" s="225"/>
      <c r="EK65" s="225"/>
      <c r="EL65" s="225"/>
      <c r="EM65" s="225"/>
      <c r="EN65" s="225"/>
      <c r="EO65" s="225"/>
      <c r="EP65" s="225"/>
      <c r="EQ65" s="225"/>
      <c r="ER65" s="225"/>
      <c r="ES65" s="225"/>
      <c r="ET65" s="225"/>
      <c r="EU65" s="225"/>
      <c r="EV65" s="224"/>
      <c r="EW65" s="225"/>
      <c r="EX65" s="225"/>
    </row>
    <row r="66" spans="1:154" ht="15">
      <c r="A66" s="223"/>
      <c r="B66" s="223"/>
      <c r="C66" s="224"/>
      <c r="D66" s="225"/>
      <c r="E66" s="225"/>
      <c r="F66" s="225"/>
      <c r="G66" s="224"/>
      <c r="H66" s="224"/>
      <c r="I66" s="225"/>
      <c r="J66" s="225"/>
      <c r="K66" s="225"/>
      <c r="L66" s="225"/>
      <c r="M66" s="224"/>
      <c r="N66" s="225"/>
      <c r="O66" s="225"/>
      <c r="P66" s="225"/>
      <c r="Q66" s="225"/>
      <c r="R66" s="224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4"/>
      <c r="AG66" s="224"/>
      <c r="AH66" s="225"/>
      <c r="AI66" s="225"/>
      <c r="AJ66" s="225"/>
      <c r="AK66" s="225"/>
      <c r="AL66" s="225"/>
      <c r="AM66" s="224"/>
      <c r="AN66" s="225"/>
      <c r="AO66" s="225"/>
      <c r="AP66" s="225"/>
      <c r="AQ66" s="224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4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  <c r="BT66" s="225"/>
      <c r="BU66" s="225"/>
      <c r="BV66" s="225"/>
      <c r="BW66" s="225"/>
      <c r="BX66" s="224"/>
      <c r="BY66" s="224"/>
      <c r="BZ66" s="225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5"/>
      <c r="CL66" s="225"/>
      <c r="CM66" s="225"/>
      <c r="CN66" s="225"/>
      <c r="CO66" s="225"/>
      <c r="CP66" s="225"/>
      <c r="CQ66" s="224"/>
      <c r="CR66" s="225"/>
      <c r="CS66" s="224"/>
      <c r="CT66" s="225"/>
      <c r="CU66" s="225"/>
      <c r="CV66" s="225"/>
      <c r="CW66" s="225"/>
      <c r="CX66" s="225"/>
      <c r="CY66" s="225"/>
      <c r="CZ66" s="225"/>
      <c r="DA66" s="225"/>
      <c r="DB66" s="225"/>
      <c r="DC66" s="225"/>
      <c r="DD66" s="224"/>
      <c r="DE66" s="225"/>
      <c r="DF66" s="225"/>
      <c r="DG66" s="225"/>
      <c r="DH66" s="224"/>
      <c r="DI66" s="225"/>
      <c r="DJ66" s="225"/>
      <c r="DK66" s="225"/>
      <c r="DL66" s="225"/>
      <c r="DM66" s="225"/>
      <c r="DN66" s="225"/>
      <c r="DO66" s="225"/>
      <c r="DP66" s="225"/>
      <c r="DQ66" s="225"/>
      <c r="DR66" s="225"/>
      <c r="DS66" s="225"/>
      <c r="DT66" s="225"/>
      <c r="DU66" s="225"/>
      <c r="DV66" s="225"/>
      <c r="DW66" s="225"/>
      <c r="DX66" s="225"/>
      <c r="DY66" s="225"/>
      <c r="DZ66" s="225"/>
      <c r="EA66" s="225"/>
      <c r="EB66" s="225"/>
      <c r="EC66" s="225"/>
      <c r="ED66" s="225"/>
      <c r="EE66" s="225"/>
      <c r="EF66" s="225"/>
      <c r="EG66" s="225"/>
      <c r="EH66" s="225"/>
      <c r="EI66" s="225"/>
      <c r="EJ66" s="225"/>
      <c r="EK66" s="225"/>
      <c r="EL66" s="225"/>
      <c r="EM66" s="225"/>
      <c r="EN66" s="224"/>
      <c r="EO66" s="224"/>
      <c r="EP66" s="225"/>
      <c r="EQ66" s="225"/>
      <c r="ER66" s="225"/>
      <c r="ES66" s="225"/>
      <c r="ET66" s="225"/>
      <c r="EU66" s="225"/>
      <c r="EV66" s="225"/>
      <c r="EW66" s="225"/>
      <c r="EX66" s="22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A1:AM142"/>
  <sheetViews>
    <sheetView workbookViewId="0">
      <pane xSplit="5" ySplit="2" topLeftCell="AI121" activePane="bottomRight" state="frozen"/>
      <selection pane="topRight" activeCell="F1" sqref="F1"/>
      <selection pane="bottomLeft" activeCell="A3" sqref="A3"/>
      <selection pane="bottomRight" activeCell="AJ4" sqref="AJ4"/>
    </sheetView>
  </sheetViews>
  <sheetFormatPr defaultColWidth="9" defaultRowHeight="14.25"/>
  <cols>
    <col min="1" max="1" width="9" style="106"/>
    <col min="2" max="2" width="12.625" style="106" customWidth="1"/>
    <col min="3" max="3" width="9.375" style="268" customWidth="1"/>
    <col min="4" max="4" width="20.625" style="132" customWidth="1"/>
    <col min="5" max="5" width="29.25" style="199" customWidth="1"/>
    <col min="6" max="6" width="13.75" style="135" customWidth="1"/>
    <col min="7" max="7" width="17.75" style="268" customWidth="1"/>
    <col min="8" max="8" width="25.125" style="135" customWidth="1"/>
    <col min="9" max="9" width="17.125" style="135" customWidth="1"/>
    <col min="10" max="10" width="21.625" style="132" customWidth="1"/>
    <col min="11" max="11" width="25.125" style="288" customWidth="1"/>
    <col min="12" max="12" width="26.125" style="290" customWidth="1"/>
    <col min="13" max="13" width="23.375" style="291" customWidth="1"/>
    <col min="14" max="14" width="14.625" style="291" bestFit="1" customWidth="1"/>
    <col min="15" max="15" width="15.625" style="291" bestFit="1" customWidth="1"/>
    <col min="16" max="16" width="14.25" style="130" bestFit="1" customWidth="1"/>
    <col min="17" max="18" width="14.875" style="130" bestFit="1" customWidth="1"/>
    <col min="19" max="19" width="15.75" style="130" bestFit="1" customWidth="1"/>
    <col min="20" max="20" width="15.125" style="129" bestFit="1" customWidth="1"/>
    <col min="21" max="21" width="13.75" style="129" bestFit="1" customWidth="1"/>
    <col min="22" max="22" width="14.75" style="129" bestFit="1" customWidth="1"/>
    <col min="23" max="23" width="14.5" style="129" bestFit="1" customWidth="1"/>
    <col min="24" max="24" width="15.125" style="129" bestFit="1" customWidth="1"/>
    <col min="25" max="25" width="14.25" style="129" bestFit="1" customWidth="1"/>
    <col min="26" max="27" width="15.25" style="230" bestFit="1" customWidth="1"/>
    <col min="28" max="28" width="13.375" style="230" bestFit="1" customWidth="1"/>
    <col min="29" max="29" width="14.375" style="230" bestFit="1" customWidth="1"/>
    <col min="30" max="31" width="15.375" style="230" bestFit="1" customWidth="1"/>
    <col min="32" max="32" width="14.25" style="230" bestFit="1" customWidth="1"/>
    <col min="33" max="33" width="15.25" style="230" bestFit="1" customWidth="1"/>
    <col min="34" max="34" width="16.5" style="200" bestFit="1" customWidth="1"/>
    <col min="35" max="35" width="14.125" style="201" bestFit="1" customWidth="1"/>
    <col min="36" max="36" width="14.125" style="202" bestFit="1" customWidth="1"/>
    <col min="37" max="37" width="15.125" style="137" bestFit="1" customWidth="1"/>
    <col min="38" max="38" width="15.125" style="136" bestFit="1" customWidth="1"/>
    <col min="39" max="39" width="14.75" style="202" bestFit="1" customWidth="1"/>
    <col min="40" max="16384" width="9" style="206"/>
  </cols>
  <sheetData>
    <row r="1" spans="1:39">
      <c r="A1" s="135"/>
      <c r="B1" s="135"/>
      <c r="D1" s="135"/>
      <c r="E1" s="198" t="s">
        <v>1410</v>
      </c>
      <c r="F1" s="135" t="s">
        <v>1798</v>
      </c>
      <c r="G1" s="268" t="s">
        <v>1800</v>
      </c>
      <c r="H1" s="135" t="s">
        <v>1802</v>
      </c>
      <c r="I1" s="135" t="s">
        <v>1804</v>
      </c>
      <c r="J1" s="132" t="s">
        <v>1806</v>
      </c>
      <c r="K1" s="288" t="s">
        <v>1808</v>
      </c>
      <c r="L1" s="290" t="s">
        <v>1810</v>
      </c>
      <c r="M1" s="291" t="s">
        <v>1812</v>
      </c>
      <c r="N1" s="291" t="s">
        <v>1814</v>
      </c>
      <c r="O1" s="291" t="s">
        <v>1816</v>
      </c>
      <c r="P1" s="130" t="s">
        <v>1818</v>
      </c>
      <c r="Q1" s="130" t="s">
        <v>1795</v>
      </c>
      <c r="R1" s="130" t="s">
        <v>1820</v>
      </c>
      <c r="S1" s="130" t="s">
        <v>1822</v>
      </c>
      <c r="T1" s="129" t="s">
        <v>1823</v>
      </c>
      <c r="U1" s="129" t="s">
        <v>1825</v>
      </c>
      <c r="V1" s="129" t="s">
        <v>1827</v>
      </c>
      <c r="W1" s="129" t="s">
        <v>1851</v>
      </c>
      <c r="X1" s="129" t="s">
        <v>1829</v>
      </c>
      <c r="Y1" s="129" t="s">
        <v>1831</v>
      </c>
      <c r="Z1" s="230" t="s">
        <v>1833</v>
      </c>
      <c r="AA1" s="230" t="s">
        <v>1835</v>
      </c>
      <c r="AB1" s="230" t="s">
        <v>1837</v>
      </c>
      <c r="AC1" s="230" t="s">
        <v>1839</v>
      </c>
      <c r="AD1" s="230" t="s">
        <v>1841</v>
      </c>
      <c r="AE1" s="230" t="s">
        <v>1872</v>
      </c>
      <c r="AF1" s="230" t="s">
        <v>1843</v>
      </c>
      <c r="AG1" s="230" t="s">
        <v>1845</v>
      </c>
      <c r="AH1" s="200" t="s">
        <v>89</v>
      </c>
      <c r="AI1" s="201" t="s">
        <v>90</v>
      </c>
      <c r="AJ1" s="202" t="s">
        <v>91</v>
      </c>
      <c r="AK1" s="203" t="s">
        <v>92</v>
      </c>
      <c r="AL1" s="204" t="s">
        <v>93</v>
      </c>
      <c r="AM1" s="205" t="s">
        <v>94</v>
      </c>
    </row>
    <row r="2" spans="1:39">
      <c r="A2" s="135"/>
      <c r="B2" s="135"/>
      <c r="D2" s="135"/>
      <c r="E2" s="198" t="s">
        <v>1411</v>
      </c>
      <c r="F2" s="135" t="s">
        <v>1799</v>
      </c>
      <c r="G2" s="268" t="s">
        <v>1801</v>
      </c>
      <c r="H2" s="135" t="s">
        <v>1803</v>
      </c>
      <c r="I2" s="135" t="s">
        <v>1805</v>
      </c>
      <c r="J2" s="132" t="s">
        <v>1807</v>
      </c>
      <c r="K2" s="288" t="s">
        <v>1809</v>
      </c>
      <c r="L2" s="290" t="s">
        <v>1811</v>
      </c>
      <c r="M2" s="291" t="s">
        <v>1813</v>
      </c>
      <c r="N2" s="291" t="s">
        <v>1815</v>
      </c>
      <c r="O2" s="291" t="s">
        <v>1817</v>
      </c>
      <c r="P2" s="130" t="s">
        <v>1819</v>
      </c>
      <c r="Q2" s="130" t="s">
        <v>1796</v>
      </c>
      <c r="R2" s="130" t="s">
        <v>1821</v>
      </c>
      <c r="S2" s="130" t="s">
        <v>1797</v>
      </c>
      <c r="T2" s="129" t="s">
        <v>1824</v>
      </c>
      <c r="U2" s="129" t="s">
        <v>1826</v>
      </c>
      <c r="V2" s="129" t="s">
        <v>1828</v>
      </c>
      <c r="W2" s="129" t="s">
        <v>1852</v>
      </c>
      <c r="X2" s="129" t="s">
        <v>1830</v>
      </c>
      <c r="Y2" s="129" t="s">
        <v>1832</v>
      </c>
      <c r="Z2" s="230" t="s">
        <v>1834</v>
      </c>
      <c r="AA2" s="230" t="s">
        <v>1836</v>
      </c>
      <c r="AB2" s="230" t="s">
        <v>1838</v>
      </c>
      <c r="AC2" s="230" t="s">
        <v>1840</v>
      </c>
      <c r="AD2" s="230" t="s">
        <v>1842</v>
      </c>
      <c r="AE2" s="230" t="s">
        <v>1873</v>
      </c>
      <c r="AF2" s="230" t="s">
        <v>1844</v>
      </c>
      <c r="AG2" s="230" t="s">
        <v>1846</v>
      </c>
    </row>
    <row r="3" spans="1:39">
      <c r="A3" s="135"/>
      <c r="B3" s="135"/>
      <c r="D3" s="135"/>
      <c r="E3" s="198" t="s">
        <v>1412</v>
      </c>
      <c r="F3" s="135">
        <v>50113796.75</v>
      </c>
      <c r="G3" s="268">
        <v>9669390.4299999997</v>
      </c>
      <c r="H3" s="135">
        <v>8124343.1900000004</v>
      </c>
      <c r="I3" s="135">
        <v>3500</v>
      </c>
      <c r="J3" s="132">
        <v>135709383.71000001</v>
      </c>
      <c r="K3" s="288">
        <v>30849696.539999999</v>
      </c>
      <c r="L3" s="290">
        <v>535941.25</v>
      </c>
      <c r="M3" s="291">
        <v>3083797.71</v>
      </c>
      <c r="N3" s="291">
        <v>1999259.04</v>
      </c>
      <c r="O3" s="291">
        <v>549804.79</v>
      </c>
      <c r="P3" s="130">
        <v>306748.78999999998</v>
      </c>
      <c r="Q3" s="130">
        <v>2898681.94</v>
      </c>
      <c r="R3" s="130">
        <v>35514176.280000001</v>
      </c>
      <c r="S3" s="130">
        <v>188095836.97</v>
      </c>
      <c r="T3" s="129">
        <v>144588614.68000001</v>
      </c>
      <c r="U3" s="129">
        <v>9415774.5600000005</v>
      </c>
      <c r="V3" s="129">
        <v>101925.19</v>
      </c>
      <c r="W3" s="129">
        <v>32511</v>
      </c>
      <c r="X3" s="129">
        <v>134765531.94999999</v>
      </c>
      <c r="Y3" s="129">
        <v>15265388.720000001</v>
      </c>
      <c r="Z3" s="230">
        <v>197410712.12</v>
      </c>
      <c r="AA3" s="230">
        <v>1673791.34</v>
      </c>
      <c r="AB3" s="230">
        <v>2615977.61</v>
      </c>
      <c r="AC3" s="230">
        <v>74996660.150000006</v>
      </c>
      <c r="AD3" s="230">
        <v>24894029.140000001</v>
      </c>
      <c r="AE3" s="230">
        <v>87112</v>
      </c>
      <c r="AF3" s="230">
        <v>12458.82</v>
      </c>
      <c r="AG3" s="230">
        <v>993141.07</v>
      </c>
      <c r="AH3" s="200">
        <f t="shared" ref="AH3:AM3" si="0">SUM(AH4:AH130)</f>
        <v>67911030.36999999</v>
      </c>
      <c r="AI3" s="201">
        <f t="shared" si="0"/>
        <v>6168802.7899999982</v>
      </c>
      <c r="AJ3" s="202">
        <f t="shared" si="0"/>
        <v>61742227.580000013</v>
      </c>
      <c r="AK3" s="137">
        <f t="shared" si="0"/>
        <v>304169746.09999985</v>
      </c>
      <c r="AL3" s="136">
        <f t="shared" si="0"/>
        <v>302683882.24999994</v>
      </c>
      <c r="AM3" s="207">
        <f t="shared" si="0"/>
        <v>1485863.8499999943</v>
      </c>
    </row>
    <row r="4" spans="1:39">
      <c r="A4" s="106" t="s">
        <v>665</v>
      </c>
      <c r="B4" s="106" t="s">
        <v>667</v>
      </c>
      <c r="C4" s="269">
        <v>6056</v>
      </c>
      <c r="D4" s="132" t="s">
        <v>669</v>
      </c>
      <c r="E4" s="199" t="s">
        <v>669</v>
      </c>
      <c r="F4" s="135">
        <v>703402.43</v>
      </c>
      <c r="G4" s="231">
        <v>68384</v>
      </c>
      <c r="H4" s="135">
        <v>89474.17</v>
      </c>
      <c r="J4" s="132">
        <v>4753129.93</v>
      </c>
      <c r="K4" s="289">
        <v>293131.92</v>
      </c>
      <c r="M4" s="291">
        <v>6571.49</v>
      </c>
      <c r="N4" s="291">
        <v>1267</v>
      </c>
      <c r="O4" s="291">
        <v>4.09</v>
      </c>
      <c r="R4" s="130">
        <v>4364178.49</v>
      </c>
      <c r="S4" s="130">
        <v>1723269</v>
      </c>
      <c r="T4" s="129">
        <v>1541985.44</v>
      </c>
      <c r="U4" s="129">
        <v>90040</v>
      </c>
      <c r="V4" s="129">
        <v>713.76</v>
      </c>
      <c r="W4" s="129">
        <v>350</v>
      </c>
      <c r="X4" s="129">
        <v>1590230</v>
      </c>
      <c r="Y4" s="129">
        <v>147410</v>
      </c>
      <c r="Z4" s="230">
        <v>2320957</v>
      </c>
      <c r="AA4" s="230">
        <v>55275</v>
      </c>
      <c r="AB4" s="230">
        <v>23351</v>
      </c>
      <c r="AC4" s="230">
        <v>855366.82</v>
      </c>
      <c r="AD4" s="230">
        <v>303547</v>
      </c>
      <c r="AH4" s="200">
        <f>SUM(F4:I4)</f>
        <v>861260.60000000009</v>
      </c>
      <c r="AI4" s="201">
        <f>SUM(L4:O4)</f>
        <v>7842.58</v>
      </c>
      <c r="AJ4" s="202">
        <f>AH4-AI4</f>
        <v>853418.02000000014</v>
      </c>
      <c r="AK4" s="137">
        <f>SUM(T4:Y4)</f>
        <v>3370729.2</v>
      </c>
      <c r="AL4" s="136">
        <f>SUM(Z4:AG4)</f>
        <v>3558496.82</v>
      </c>
      <c r="AM4" s="207">
        <f>AK4-AL4</f>
        <v>-187767.61999999965</v>
      </c>
    </row>
    <row r="5" spans="1:39">
      <c r="A5" s="106" t="s">
        <v>665</v>
      </c>
      <c r="B5" s="106" t="s">
        <v>667</v>
      </c>
      <c r="C5" s="269">
        <v>1965</v>
      </c>
      <c r="D5" s="132" t="s">
        <v>670</v>
      </c>
      <c r="E5" s="199" t="s">
        <v>670</v>
      </c>
      <c r="F5" s="135">
        <v>475021.23</v>
      </c>
      <c r="G5" s="231">
        <v>12824</v>
      </c>
      <c r="H5" s="135">
        <v>73423.38</v>
      </c>
      <c r="J5" s="132">
        <v>679257.32</v>
      </c>
      <c r="K5" s="289">
        <v>391992.7</v>
      </c>
      <c r="L5" s="290">
        <v>7.7</v>
      </c>
      <c r="O5" s="291">
        <v>0</v>
      </c>
      <c r="R5" s="130">
        <v>-137267.06</v>
      </c>
      <c r="S5" s="130">
        <v>1740746.12</v>
      </c>
      <c r="T5" s="129">
        <v>817781.08</v>
      </c>
      <c r="U5" s="129">
        <v>244070</v>
      </c>
      <c r="V5" s="129">
        <v>421.97</v>
      </c>
      <c r="W5" s="129">
        <v>380</v>
      </c>
      <c r="X5" s="129">
        <v>976370</v>
      </c>
      <c r="Y5" s="129">
        <v>17300</v>
      </c>
      <c r="Z5" s="230">
        <v>1201636</v>
      </c>
      <c r="AA5" s="230">
        <v>6825</v>
      </c>
      <c r="AB5" s="230">
        <v>23822</v>
      </c>
      <c r="AC5" s="230">
        <v>544174.9</v>
      </c>
      <c r="AD5" s="230">
        <v>247333.28</v>
      </c>
      <c r="AG5" s="230">
        <v>3500</v>
      </c>
      <c r="AH5" s="200">
        <f t="shared" ref="AH5:AH68" si="1">SUM(F5:I5)</f>
        <v>561268.61</v>
      </c>
      <c r="AI5" s="201">
        <f t="shared" ref="AI5:AI68" si="2">SUM(L5:O5)</f>
        <v>7.7</v>
      </c>
      <c r="AJ5" s="202">
        <f t="shared" ref="AJ5:AJ68" si="3">AH5-AI5</f>
        <v>561260.91</v>
      </c>
      <c r="AK5" s="137">
        <f t="shared" ref="AK5:AK68" si="4">SUM(T5:Y5)</f>
        <v>2056323.05</v>
      </c>
      <c r="AL5" s="136">
        <f t="shared" ref="AL5:AL68" si="5">SUM(Z5:AG5)</f>
        <v>2027291.18</v>
      </c>
      <c r="AM5" s="207">
        <f t="shared" ref="AM5:AM68" si="6">AK5-AL5</f>
        <v>29031.870000000112</v>
      </c>
    </row>
    <row r="6" spans="1:39">
      <c r="A6" s="106" t="s">
        <v>665</v>
      </c>
      <c r="B6" s="106" t="s">
        <v>667</v>
      </c>
      <c r="C6" s="269">
        <v>6832</v>
      </c>
      <c r="D6" s="132" t="s">
        <v>671</v>
      </c>
      <c r="E6" s="199" t="s">
        <v>671</v>
      </c>
      <c r="F6" s="135">
        <v>851134.8</v>
      </c>
      <c r="G6" s="231">
        <v>78116</v>
      </c>
      <c r="H6" s="135">
        <v>67650.05</v>
      </c>
      <c r="J6" s="132">
        <v>1218765.78</v>
      </c>
      <c r="K6" s="289">
        <v>617644.81000000006</v>
      </c>
      <c r="L6" s="290">
        <v>0</v>
      </c>
      <c r="M6" s="291">
        <v>4735.22</v>
      </c>
      <c r="N6" s="291">
        <v>185675.04</v>
      </c>
      <c r="O6" s="291">
        <v>478.8</v>
      </c>
      <c r="R6" s="130">
        <v>1238443.3799999999</v>
      </c>
      <c r="S6" s="130">
        <v>2169071.4500000002</v>
      </c>
      <c r="T6" s="129">
        <v>2180912.31</v>
      </c>
      <c r="V6" s="129">
        <v>1991.67</v>
      </c>
      <c r="W6" s="129">
        <v>2306</v>
      </c>
      <c r="X6" s="129">
        <v>1717093.23</v>
      </c>
      <c r="Y6" s="129">
        <v>280050</v>
      </c>
      <c r="Z6" s="230">
        <v>3056182.23</v>
      </c>
      <c r="AA6" s="230">
        <v>65847</v>
      </c>
      <c r="AB6" s="230">
        <v>31606</v>
      </c>
      <c r="AC6" s="230">
        <v>1347260.22</v>
      </c>
      <c r="AD6" s="230">
        <v>440717.97</v>
      </c>
      <c r="AF6" s="230">
        <v>5832.24</v>
      </c>
      <c r="AH6" s="200">
        <f t="shared" si="1"/>
        <v>996900.85000000009</v>
      </c>
      <c r="AI6" s="201">
        <f t="shared" si="2"/>
        <v>190889.06</v>
      </c>
      <c r="AJ6" s="202">
        <f t="shared" si="3"/>
        <v>806011.79</v>
      </c>
      <c r="AK6" s="137">
        <f t="shared" si="4"/>
        <v>4182353.21</v>
      </c>
      <c r="AL6" s="136">
        <f t="shared" si="5"/>
        <v>4947445.66</v>
      </c>
      <c r="AM6" s="207">
        <f t="shared" si="6"/>
        <v>-765092.45000000019</v>
      </c>
    </row>
    <row r="7" spans="1:39">
      <c r="A7" s="106" t="s">
        <v>665</v>
      </c>
      <c r="B7" s="106" t="s">
        <v>667</v>
      </c>
      <c r="C7" s="269">
        <v>3424</v>
      </c>
      <c r="D7" s="132" t="s">
        <v>672</v>
      </c>
      <c r="E7" s="199" t="s">
        <v>672</v>
      </c>
      <c r="F7" s="135">
        <v>631797.25</v>
      </c>
      <c r="G7" s="231">
        <v>26614</v>
      </c>
      <c r="H7" s="135">
        <v>134854.03</v>
      </c>
      <c r="J7" s="132">
        <v>359688.87</v>
      </c>
      <c r="K7" s="289">
        <v>326261.84999999998</v>
      </c>
      <c r="L7" s="290">
        <v>4915</v>
      </c>
      <c r="O7" s="291">
        <v>274.99</v>
      </c>
      <c r="R7" s="130">
        <v>1590610.94</v>
      </c>
      <c r="S7" s="130">
        <v>235221.96</v>
      </c>
      <c r="T7" s="129">
        <v>1001834.53</v>
      </c>
      <c r="U7" s="129">
        <v>344445</v>
      </c>
      <c r="V7" s="129">
        <v>1150.81</v>
      </c>
      <c r="W7" s="129">
        <v>2290</v>
      </c>
      <c r="X7" s="129">
        <v>1386300</v>
      </c>
      <c r="Y7" s="129">
        <v>53062</v>
      </c>
      <c r="Z7" s="230">
        <v>1696407</v>
      </c>
      <c r="AA7" s="230">
        <v>53610</v>
      </c>
      <c r="AB7" s="230">
        <v>21752</v>
      </c>
      <c r="AC7" s="230">
        <v>847361.15</v>
      </c>
      <c r="AD7" s="230">
        <v>521753.08</v>
      </c>
      <c r="AF7" s="230">
        <v>6</v>
      </c>
      <c r="AH7" s="200">
        <f t="shared" si="1"/>
        <v>793265.28</v>
      </c>
      <c r="AI7" s="201">
        <f t="shared" si="2"/>
        <v>5189.99</v>
      </c>
      <c r="AJ7" s="202">
        <f t="shared" si="3"/>
        <v>788075.29</v>
      </c>
      <c r="AK7" s="137">
        <f t="shared" si="4"/>
        <v>2789082.34</v>
      </c>
      <c r="AL7" s="136">
        <f t="shared" si="5"/>
        <v>3140889.23</v>
      </c>
      <c r="AM7" s="207">
        <f t="shared" si="6"/>
        <v>-351806.89000000013</v>
      </c>
    </row>
    <row r="8" spans="1:39">
      <c r="A8" s="106" t="s">
        <v>665</v>
      </c>
      <c r="B8" s="106" t="s">
        <v>667</v>
      </c>
      <c r="C8" s="269">
        <v>3151</v>
      </c>
      <c r="D8" s="132" t="s">
        <v>673</v>
      </c>
      <c r="E8" s="199" t="s">
        <v>673</v>
      </c>
      <c r="F8" s="135">
        <v>436814.31</v>
      </c>
      <c r="G8" s="231">
        <v>7557</v>
      </c>
      <c r="H8" s="135">
        <v>76136.31</v>
      </c>
      <c r="J8" s="132">
        <v>591950.55000000005</v>
      </c>
      <c r="K8" s="289">
        <v>407772.75</v>
      </c>
      <c r="L8" s="290">
        <v>0</v>
      </c>
      <c r="M8" s="291">
        <v>11511</v>
      </c>
      <c r="N8" s="291">
        <v>73716</v>
      </c>
      <c r="O8" s="291">
        <v>1009.29</v>
      </c>
      <c r="R8" s="130">
        <v>-21429.97</v>
      </c>
      <c r="S8" s="130">
        <v>1649277.25</v>
      </c>
      <c r="T8" s="129">
        <v>912527.48</v>
      </c>
      <c r="V8" s="129">
        <v>981.79</v>
      </c>
      <c r="W8" s="129">
        <v>1800</v>
      </c>
      <c r="X8" s="129">
        <v>744750</v>
      </c>
      <c r="Y8" s="129">
        <v>123000</v>
      </c>
      <c r="Z8" s="230">
        <v>996538</v>
      </c>
      <c r="AA8" s="230">
        <v>19544</v>
      </c>
      <c r="AC8" s="230">
        <v>741436.98</v>
      </c>
      <c r="AD8" s="230">
        <v>219384.94</v>
      </c>
      <c r="AF8" s="230">
        <v>8</v>
      </c>
      <c r="AH8" s="200">
        <f t="shared" si="1"/>
        <v>520507.62</v>
      </c>
      <c r="AI8" s="201">
        <f t="shared" si="2"/>
        <v>86236.29</v>
      </c>
      <c r="AJ8" s="202">
        <f t="shared" si="3"/>
        <v>434271.33</v>
      </c>
      <c r="AK8" s="137">
        <f t="shared" si="4"/>
        <v>1783059.27</v>
      </c>
      <c r="AL8" s="136">
        <f t="shared" si="5"/>
        <v>1976911.92</v>
      </c>
      <c r="AM8" s="207">
        <f t="shared" si="6"/>
        <v>-193852.64999999991</v>
      </c>
    </row>
    <row r="9" spans="1:39">
      <c r="A9" s="106" t="s">
        <v>665</v>
      </c>
      <c r="B9" s="106" t="s">
        <v>667</v>
      </c>
      <c r="C9" s="269">
        <v>3123</v>
      </c>
      <c r="D9" s="132" t="s">
        <v>674</v>
      </c>
      <c r="E9" s="199" t="s">
        <v>674</v>
      </c>
      <c r="F9" s="135">
        <v>497740.15</v>
      </c>
      <c r="G9" s="231">
        <v>8838</v>
      </c>
      <c r="H9" s="135">
        <v>160894</v>
      </c>
      <c r="J9" s="132">
        <v>358732.99</v>
      </c>
      <c r="K9" s="289">
        <v>292768.96000000002</v>
      </c>
      <c r="L9" s="290">
        <v>0</v>
      </c>
      <c r="M9" s="291">
        <v>3831.54</v>
      </c>
      <c r="O9" s="291">
        <v>11.46</v>
      </c>
      <c r="R9" s="130">
        <v>335620.57</v>
      </c>
      <c r="S9" s="130">
        <v>991159.3</v>
      </c>
      <c r="T9" s="129">
        <v>1055528.57</v>
      </c>
      <c r="U9" s="129">
        <v>58800</v>
      </c>
      <c r="V9" s="129">
        <v>780.6</v>
      </c>
      <c r="W9" s="129">
        <v>1392</v>
      </c>
      <c r="X9" s="129">
        <v>860420</v>
      </c>
      <c r="Y9" s="129">
        <v>19700</v>
      </c>
      <c r="Z9" s="230">
        <v>1338405</v>
      </c>
      <c r="AB9" s="230">
        <v>17144</v>
      </c>
      <c r="AC9" s="230">
        <v>537874.54</v>
      </c>
      <c r="AD9" s="230">
        <v>108448.54</v>
      </c>
      <c r="AF9" s="230">
        <v>3397.86</v>
      </c>
      <c r="AG9" s="230">
        <v>3000</v>
      </c>
      <c r="AH9" s="200">
        <f t="shared" si="1"/>
        <v>667472.15</v>
      </c>
      <c r="AI9" s="201">
        <f t="shared" si="2"/>
        <v>3843</v>
      </c>
      <c r="AJ9" s="202">
        <f t="shared" si="3"/>
        <v>663629.15</v>
      </c>
      <c r="AK9" s="137">
        <f t="shared" si="4"/>
        <v>1996621.1700000002</v>
      </c>
      <c r="AL9" s="136">
        <f t="shared" si="5"/>
        <v>2008269.9400000002</v>
      </c>
      <c r="AM9" s="207">
        <f t="shared" si="6"/>
        <v>-11648.770000000019</v>
      </c>
    </row>
    <row r="10" spans="1:39">
      <c r="A10" s="106" t="s">
        <v>665</v>
      </c>
      <c r="B10" s="106" t="s">
        <v>667</v>
      </c>
      <c r="C10" s="269">
        <v>1839</v>
      </c>
      <c r="D10" s="132" t="s">
        <v>675</v>
      </c>
      <c r="E10" s="199" t="s">
        <v>675</v>
      </c>
      <c r="F10" s="135">
        <v>293833.58</v>
      </c>
      <c r="G10" s="231">
        <v>17460</v>
      </c>
      <c r="H10" s="135">
        <v>69149.91</v>
      </c>
      <c r="J10" s="132">
        <v>841309.71</v>
      </c>
      <c r="K10" s="289">
        <v>285229.65000000002</v>
      </c>
      <c r="M10" s="291">
        <v>19999.919999999998</v>
      </c>
      <c r="N10" s="291">
        <v>1039</v>
      </c>
      <c r="O10" s="291">
        <v>9.5</v>
      </c>
      <c r="R10" s="130">
        <v>1336675.21</v>
      </c>
      <c r="S10" s="130">
        <v>169383.81</v>
      </c>
      <c r="T10" s="129">
        <v>663888.01</v>
      </c>
      <c r="U10" s="129">
        <v>48520</v>
      </c>
      <c r="V10" s="129">
        <v>393.29</v>
      </c>
      <c r="W10" s="129">
        <v>3472</v>
      </c>
      <c r="X10" s="129">
        <v>951990</v>
      </c>
      <c r="Y10" s="129">
        <v>101350</v>
      </c>
      <c r="Z10" s="230">
        <v>1256040</v>
      </c>
      <c r="AA10" s="230">
        <v>26096</v>
      </c>
      <c r="AB10" s="230">
        <v>7560</v>
      </c>
      <c r="AC10" s="230">
        <v>315004.59999999998</v>
      </c>
      <c r="AD10" s="230">
        <v>185034.29</v>
      </c>
      <c r="AF10" s="230">
        <v>3</v>
      </c>
      <c r="AH10" s="200">
        <f t="shared" si="1"/>
        <v>380443.49</v>
      </c>
      <c r="AI10" s="201">
        <f t="shared" si="2"/>
        <v>21048.42</v>
      </c>
      <c r="AJ10" s="202">
        <f t="shared" si="3"/>
        <v>359395.07</v>
      </c>
      <c r="AK10" s="137">
        <f t="shared" si="4"/>
        <v>1769613.3</v>
      </c>
      <c r="AL10" s="136">
        <f t="shared" si="5"/>
        <v>1789737.8900000001</v>
      </c>
      <c r="AM10" s="207">
        <f t="shared" si="6"/>
        <v>-20124.590000000084</v>
      </c>
    </row>
    <row r="11" spans="1:39">
      <c r="A11" s="106" t="s">
        <v>665</v>
      </c>
      <c r="B11" s="106" t="s">
        <v>667</v>
      </c>
      <c r="C11" s="269">
        <v>6110</v>
      </c>
      <c r="D11" s="132" t="s">
        <v>676</v>
      </c>
      <c r="E11" s="199" t="s">
        <v>676</v>
      </c>
      <c r="F11" s="135">
        <v>1126875.8899999999</v>
      </c>
      <c r="G11" s="231">
        <v>56812</v>
      </c>
      <c r="H11" s="135">
        <v>156876.87</v>
      </c>
      <c r="J11" s="132">
        <v>862173.37</v>
      </c>
      <c r="K11" s="289">
        <v>899773.61</v>
      </c>
      <c r="L11" s="290">
        <v>2780</v>
      </c>
      <c r="M11" s="291">
        <v>941.6</v>
      </c>
      <c r="N11" s="291">
        <v>93700</v>
      </c>
      <c r="O11" s="291">
        <v>33207.53</v>
      </c>
      <c r="R11" s="130">
        <v>2809869.33</v>
      </c>
      <c r="S11" s="130">
        <v>668274.24</v>
      </c>
      <c r="T11" s="129">
        <v>1479622.69</v>
      </c>
      <c r="V11" s="129">
        <v>2437.63</v>
      </c>
      <c r="W11" s="129">
        <v>1360</v>
      </c>
      <c r="X11" s="129">
        <v>1333820</v>
      </c>
      <c r="Y11" s="129">
        <v>280650</v>
      </c>
      <c r="Z11" s="230">
        <v>2288288</v>
      </c>
      <c r="AA11" s="230">
        <v>66000</v>
      </c>
      <c r="AB11" s="230">
        <v>27224</v>
      </c>
      <c r="AC11" s="230">
        <v>979538.83</v>
      </c>
      <c r="AD11" s="230">
        <v>243097.45</v>
      </c>
      <c r="AF11" s="230">
        <v>3</v>
      </c>
      <c r="AH11" s="200">
        <f t="shared" si="1"/>
        <v>1340564.7599999998</v>
      </c>
      <c r="AI11" s="201">
        <f t="shared" si="2"/>
        <v>130629.13</v>
      </c>
      <c r="AJ11" s="202">
        <f t="shared" si="3"/>
        <v>1209935.6299999999</v>
      </c>
      <c r="AK11" s="137">
        <f t="shared" si="4"/>
        <v>3097890.32</v>
      </c>
      <c r="AL11" s="136">
        <f t="shared" si="5"/>
        <v>3604151.2800000003</v>
      </c>
      <c r="AM11" s="207">
        <f t="shared" si="6"/>
        <v>-506260.96000000043</v>
      </c>
    </row>
    <row r="12" spans="1:39">
      <c r="A12" s="106" t="s">
        <v>665</v>
      </c>
      <c r="B12" s="106" t="s">
        <v>667</v>
      </c>
      <c r="C12" s="269">
        <v>2389</v>
      </c>
      <c r="D12" s="132" t="s">
        <v>677</v>
      </c>
      <c r="E12" s="199" t="s">
        <v>677</v>
      </c>
      <c r="F12" s="135">
        <v>479586.18</v>
      </c>
      <c r="G12" s="231">
        <v>57484</v>
      </c>
      <c r="H12" s="135">
        <v>35368.78</v>
      </c>
      <c r="J12" s="132">
        <v>924242.12</v>
      </c>
      <c r="K12" s="289">
        <v>406694.40000000002</v>
      </c>
      <c r="L12" s="290">
        <v>0</v>
      </c>
      <c r="O12" s="291">
        <v>257.79000000000002</v>
      </c>
      <c r="R12" s="130">
        <v>-78420.77</v>
      </c>
      <c r="S12" s="130">
        <v>2102009.77</v>
      </c>
      <c r="T12" s="129">
        <v>763285.24</v>
      </c>
      <c r="U12" s="129">
        <v>59600</v>
      </c>
      <c r="V12" s="129">
        <v>621.67999999999995</v>
      </c>
      <c r="W12" s="129">
        <v>960</v>
      </c>
      <c r="X12" s="129">
        <v>1452880</v>
      </c>
      <c r="Y12" s="129">
        <v>190060</v>
      </c>
      <c r="Z12" s="230">
        <v>1860269</v>
      </c>
      <c r="AA12" s="230">
        <v>3500</v>
      </c>
      <c r="AB12" s="230">
        <v>13616</v>
      </c>
      <c r="AC12" s="230">
        <v>451921.67</v>
      </c>
      <c r="AD12" s="230">
        <v>258571.56</v>
      </c>
      <c r="AH12" s="200">
        <f t="shared" si="1"/>
        <v>572438.96</v>
      </c>
      <c r="AI12" s="201">
        <f t="shared" si="2"/>
        <v>257.79000000000002</v>
      </c>
      <c r="AJ12" s="202">
        <f t="shared" si="3"/>
        <v>572181.16999999993</v>
      </c>
      <c r="AK12" s="137">
        <f t="shared" si="4"/>
        <v>2467406.92</v>
      </c>
      <c r="AL12" s="136">
        <f t="shared" si="5"/>
        <v>2587878.23</v>
      </c>
      <c r="AM12" s="207">
        <f t="shared" si="6"/>
        <v>-120471.31000000006</v>
      </c>
    </row>
    <row r="13" spans="1:39">
      <c r="A13" s="106" t="s">
        <v>665</v>
      </c>
      <c r="B13" s="106" t="s">
        <v>667</v>
      </c>
      <c r="C13" s="269">
        <v>4903</v>
      </c>
      <c r="D13" s="132" t="s">
        <v>678</v>
      </c>
      <c r="E13" s="199" t="s">
        <v>678</v>
      </c>
      <c r="F13" s="135">
        <v>480179.73</v>
      </c>
      <c r="G13" s="231">
        <v>18690</v>
      </c>
      <c r="H13" s="135">
        <v>171969.8</v>
      </c>
      <c r="J13" s="132">
        <v>1255621.57</v>
      </c>
      <c r="K13" s="289">
        <v>486576.35</v>
      </c>
      <c r="N13" s="291">
        <v>20</v>
      </c>
      <c r="O13" s="291">
        <v>2856.18</v>
      </c>
      <c r="R13" s="130">
        <v>1048162.43</v>
      </c>
      <c r="S13" s="130">
        <v>1442563.02</v>
      </c>
      <c r="T13" s="129">
        <v>1397916.97</v>
      </c>
      <c r="U13" s="129">
        <v>16420</v>
      </c>
      <c r="V13" s="129">
        <v>646.75</v>
      </c>
      <c r="W13" s="129">
        <v>2490</v>
      </c>
      <c r="X13" s="129">
        <v>1425920</v>
      </c>
      <c r="Y13" s="129">
        <v>184850</v>
      </c>
      <c r="Z13" s="230">
        <v>2244380</v>
      </c>
      <c r="AA13" s="230">
        <v>31669</v>
      </c>
      <c r="AC13" s="230">
        <v>590228.32999999996</v>
      </c>
      <c r="AD13" s="230">
        <v>242525.57</v>
      </c>
      <c r="AF13" s="230">
        <v>5</v>
      </c>
      <c r="AH13" s="200">
        <f t="shared" si="1"/>
        <v>670839.53</v>
      </c>
      <c r="AI13" s="201">
        <f t="shared" si="2"/>
        <v>2876.18</v>
      </c>
      <c r="AJ13" s="202">
        <f t="shared" si="3"/>
        <v>667963.35</v>
      </c>
      <c r="AK13" s="137">
        <f t="shared" si="4"/>
        <v>3028243.7199999997</v>
      </c>
      <c r="AL13" s="136">
        <f t="shared" si="5"/>
        <v>3108807.9</v>
      </c>
      <c r="AM13" s="207">
        <f t="shared" si="6"/>
        <v>-80564.180000000168</v>
      </c>
    </row>
    <row r="14" spans="1:39">
      <c r="A14" s="106" t="s">
        <v>665</v>
      </c>
      <c r="B14" s="106" t="s">
        <v>667</v>
      </c>
      <c r="C14" s="269">
        <v>3291</v>
      </c>
      <c r="D14" s="132" t="s">
        <v>679</v>
      </c>
      <c r="E14" s="199" t="s">
        <v>679</v>
      </c>
      <c r="F14" s="135">
        <v>583522.76</v>
      </c>
      <c r="G14" s="231">
        <v>2740</v>
      </c>
      <c r="H14" s="135">
        <v>45393.919999999998</v>
      </c>
      <c r="J14" s="132">
        <v>1205223.1499999999</v>
      </c>
      <c r="K14" s="289">
        <v>191783.75</v>
      </c>
      <c r="L14" s="290">
        <v>0</v>
      </c>
      <c r="M14" s="291">
        <v>18188.77</v>
      </c>
      <c r="O14" s="291">
        <v>0</v>
      </c>
      <c r="R14" s="130">
        <v>1606720.41</v>
      </c>
      <c r="S14" s="130">
        <v>484200</v>
      </c>
      <c r="T14" s="129">
        <v>1248502.94</v>
      </c>
      <c r="U14" s="129">
        <v>283575</v>
      </c>
      <c r="V14" s="129">
        <v>960.32</v>
      </c>
      <c r="X14" s="129">
        <v>1250440</v>
      </c>
      <c r="Y14" s="129">
        <v>66100</v>
      </c>
      <c r="Z14" s="230">
        <v>1900476</v>
      </c>
      <c r="AA14" s="230">
        <v>10834</v>
      </c>
      <c r="AC14" s="230">
        <v>880359.06</v>
      </c>
      <c r="AD14" s="230">
        <v>138354.79999999999</v>
      </c>
      <c r="AH14" s="200">
        <f t="shared" si="1"/>
        <v>631656.68000000005</v>
      </c>
      <c r="AI14" s="201">
        <f t="shared" si="2"/>
        <v>18188.77</v>
      </c>
      <c r="AJ14" s="202">
        <f t="shared" si="3"/>
        <v>613467.91</v>
      </c>
      <c r="AK14" s="137">
        <f t="shared" si="4"/>
        <v>2849578.26</v>
      </c>
      <c r="AL14" s="136">
        <f t="shared" si="5"/>
        <v>2930023.86</v>
      </c>
      <c r="AM14" s="207">
        <f t="shared" si="6"/>
        <v>-80445.600000000093</v>
      </c>
    </row>
    <row r="15" spans="1:39">
      <c r="A15" s="106" t="s">
        <v>665</v>
      </c>
      <c r="B15" s="106" t="s">
        <v>667</v>
      </c>
      <c r="C15" s="269">
        <v>5142</v>
      </c>
      <c r="D15" s="132" t="s">
        <v>680</v>
      </c>
      <c r="E15" s="199" t="s">
        <v>680</v>
      </c>
      <c r="F15" s="135">
        <v>742223.05</v>
      </c>
      <c r="G15" s="231">
        <v>108607</v>
      </c>
      <c r="H15" s="135">
        <v>174848</v>
      </c>
      <c r="J15" s="132">
        <v>794740.32</v>
      </c>
      <c r="K15" s="289">
        <v>315912.33</v>
      </c>
      <c r="L15" s="290">
        <v>0</v>
      </c>
      <c r="N15" s="291">
        <v>187160</v>
      </c>
      <c r="O15" s="291">
        <v>237.41</v>
      </c>
      <c r="R15" s="130">
        <v>344762.71</v>
      </c>
      <c r="S15" s="130">
        <v>1884119.29</v>
      </c>
      <c r="T15" s="129">
        <v>1166337.8400000001</v>
      </c>
      <c r="V15" s="129">
        <v>1221.96</v>
      </c>
      <c r="X15" s="129">
        <v>1266790</v>
      </c>
      <c r="Y15" s="129">
        <v>25000</v>
      </c>
      <c r="Z15" s="230">
        <v>1678940</v>
      </c>
      <c r="AA15" s="230">
        <v>56655</v>
      </c>
      <c r="AC15" s="230">
        <v>796259.52</v>
      </c>
      <c r="AD15" s="230">
        <v>207443.99</v>
      </c>
      <c r="AH15" s="200">
        <f t="shared" si="1"/>
        <v>1025678.05</v>
      </c>
      <c r="AI15" s="201">
        <f t="shared" si="2"/>
        <v>187397.41</v>
      </c>
      <c r="AJ15" s="202">
        <f t="shared" si="3"/>
        <v>838280.64</v>
      </c>
      <c r="AK15" s="137">
        <f t="shared" si="4"/>
        <v>2459349.7999999998</v>
      </c>
      <c r="AL15" s="136">
        <f t="shared" si="5"/>
        <v>2739298.51</v>
      </c>
      <c r="AM15" s="207">
        <f t="shared" si="6"/>
        <v>-279948.70999999996</v>
      </c>
    </row>
    <row r="16" spans="1:39">
      <c r="A16" s="106" t="s">
        <v>665</v>
      </c>
      <c r="B16" s="106" t="s">
        <v>667</v>
      </c>
      <c r="C16" s="269">
        <v>3335</v>
      </c>
      <c r="D16" s="132" t="s">
        <v>681</v>
      </c>
      <c r="E16" s="199" t="s">
        <v>681</v>
      </c>
      <c r="F16" s="135">
        <v>514330.75</v>
      </c>
      <c r="G16" s="231">
        <v>63280</v>
      </c>
      <c r="H16" s="135">
        <v>62724.78</v>
      </c>
      <c r="J16" s="132">
        <v>740201.36</v>
      </c>
      <c r="K16" s="289">
        <v>415939.77</v>
      </c>
      <c r="N16" s="291">
        <v>18</v>
      </c>
      <c r="O16" s="291">
        <v>0</v>
      </c>
      <c r="R16" s="130">
        <v>4236406.26</v>
      </c>
      <c r="S16" s="130">
        <v>-2403607</v>
      </c>
      <c r="T16" s="129">
        <v>1107808</v>
      </c>
      <c r="U16" s="129">
        <v>197225</v>
      </c>
      <c r="V16" s="129">
        <v>471.91</v>
      </c>
      <c r="W16" s="129">
        <v>1266</v>
      </c>
      <c r="X16" s="129">
        <v>1076930</v>
      </c>
      <c r="Y16" s="129">
        <v>60000</v>
      </c>
      <c r="Z16" s="230">
        <v>1752142</v>
      </c>
      <c r="AA16" s="230">
        <v>16122</v>
      </c>
      <c r="AC16" s="230">
        <v>562614.44999999995</v>
      </c>
      <c r="AD16" s="230">
        <v>149163.06</v>
      </c>
      <c r="AH16" s="200">
        <f t="shared" si="1"/>
        <v>640335.53</v>
      </c>
      <c r="AI16" s="201">
        <f t="shared" si="2"/>
        <v>18</v>
      </c>
      <c r="AJ16" s="202">
        <f t="shared" si="3"/>
        <v>640317.53</v>
      </c>
      <c r="AK16" s="137">
        <f t="shared" si="4"/>
        <v>2443700.91</v>
      </c>
      <c r="AL16" s="136">
        <f t="shared" si="5"/>
        <v>2480041.5100000002</v>
      </c>
      <c r="AM16" s="207">
        <f t="shared" si="6"/>
        <v>-36340.600000000093</v>
      </c>
    </row>
    <row r="17" spans="1:39">
      <c r="A17" s="106" t="s">
        <v>665</v>
      </c>
      <c r="B17" s="106" t="s">
        <v>667</v>
      </c>
      <c r="C17" s="269">
        <v>4546</v>
      </c>
      <c r="D17" s="132" t="s">
        <v>682</v>
      </c>
      <c r="E17" s="199" t="s">
        <v>682</v>
      </c>
      <c r="F17" s="135">
        <v>947743.39</v>
      </c>
      <c r="G17" s="231">
        <v>160000</v>
      </c>
      <c r="H17" s="135">
        <v>256948.07</v>
      </c>
      <c r="J17" s="132">
        <v>596297.07999999996</v>
      </c>
      <c r="K17" s="289">
        <v>360489.43</v>
      </c>
      <c r="L17" s="290">
        <v>0</v>
      </c>
      <c r="O17" s="291">
        <v>0</v>
      </c>
      <c r="R17" s="130">
        <v>-427342.39</v>
      </c>
      <c r="S17" s="130">
        <v>2696435.34</v>
      </c>
      <c r="T17" s="129">
        <v>1328952.43</v>
      </c>
      <c r="U17" s="129">
        <v>258567</v>
      </c>
      <c r="V17" s="129">
        <v>1515.67</v>
      </c>
      <c r="X17" s="129">
        <v>806300</v>
      </c>
      <c r="Y17" s="129">
        <v>22120</v>
      </c>
      <c r="Z17" s="230">
        <v>1215029</v>
      </c>
      <c r="AB17" s="230">
        <v>50450</v>
      </c>
      <c r="AC17" s="230">
        <v>842961.16</v>
      </c>
      <c r="AD17" s="230">
        <v>185421.92</v>
      </c>
      <c r="AE17" s="230">
        <v>71208</v>
      </c>
      <c r="AH17" s="200">
        <f t="shared" si="1"/>
        <v>1364691.4600000002</v>
      </c>
      <c r="AI17" s="201">
        <f t="shared" si="2"/>
        <v>0</v>
      </c>
      <c r="AJ17" s="202">
        <f t="shared" si="3"/>
        <v>1364691.4600000002</v>
      </c>
      <c r="AK17" s="137">
        <f t="shared" si="4"/>
        <v>2417455.0999999996</v>
      </c>
      <c r="AL17" s="136">
        <f t="shared" si="5"/>
        <v>2365070.08</v>
      </c>
      <c r="AM17" s="207">
        <f t="shared" si="6"/>
        <v>52385.019999999553</v>
      </c>
    </row>
    <row r="18" spans="1:39">
      <c r="A18" s="106" t="s">
        <v>665</v>
      </c>
      <c r="B18" s="106" t="s">
        <v>667</v>
      </c>
      <c r="C18" s="269">
        <v>4362</v>
      </c>
      <c r="D18" s="132" t="s">
        <v>683</v>
      </c>
      <c r="E18" s="199" t="s">
        <v>683</v>
      </c>
      <c r="F18" s="135">
        <v>536835.12</v>
      </c>
      <c r="G18" s="231">
        <v>26010</v>
      </c>
      <c r="H18" s="135">
        <v>62157.75</v>
      </c>
      <c r="J18" s="132">
        <v>961099.48</v>
      </c>
      <c r="K18" s="289">
        <v>423052.59</v>
      </c>
      <c r="L18" s="290">
        <v>0</v>
      </c>
      <c r="M18" s="291">
        <v>0</v>
      </c>
      <c r="N18" s="291">
        <v>314</v>
      </c>
      <c r="O18" s="291">
        <v>851.6</v>
      </c>
      <c r="R18" s="130">
        <v>-211697.77</v>
      </c>
      <c r="S18" s="130">
        <v>2510757.66</v>
      </c>
      <c r="T18" s="129">
        <v>1014711.51</v>
      </c>
      <c r="U18" s="129">
        <v>304040</v>
      </c>
      <c r="V18" s="129">
        <v>1061.7</v>
      </c>
      <c r="W18" s="129">
        <v>1421</v>
      </c>
      <c r="X18" s="129">
        <v>1360900</v>
      </c>
      <c r="Y18" s="129">
        <v>242643</v>
      </c>
      <c r="Z18" s="230">
        <v>1886426</v>
      </c>
      <c r="AA18" s="230">
        <v>79528</v>
      </c>
      <c r="AB18" s="230">
        <v>50677</v>
      </c>
      <c r="AC18" s="230">
        <v>937117.38</v>
      </c>
      <c r="AD18" s="230">
        <v>262084.38</v>
      </c>
      <c r="AF18" s="230">
        <v>15</v>
      </c>
      <c r="AH18" s="200">
        <f t="shared" si="1"/>
        <v>625002.87</v>
      </c>
      <c r="AI18" s="201">
        <f t="shared" si="2"/>
        <v>1165.5999999999999</v>
      </c>
      <c r="AJ18" s="202">
        <f t="shared" si="3"/>
        <v>623837.27</v>
      </c>
      <c r="AK18" s="137">
        <f t="shared" si="4"/>
        <v>2924777.21</v>
      </c>
      <c r="AL18" s="136">
        <f t="shared" si="5"/>
        <v>3215847.76</v>
      </c>
      <c r="AM18" s="207">
        <f t="shared" si="6"/>
        <v>-291070.54999999981</v>
      </c>
    </row>
    <row r="19" spans="1:39">
      <c r="A19" s="106" t="s">
        <v>665</v>
      </c>
      <c r="B19" s="106" t="s">
        <v>667</v>
      </c>
      <c r="C19" s="269">
        <v>5714</v>
      </c>
      <c r="D19" s="132" t="s">
        <v>684</v>
      </c>
      <c r="E19" s="199" t="s">
        <v>684</v>
      </c>
      <c r="F19" s="135">
        <v>1112291.5</v>
      </c>
      <c r="G19" s="231">
        <v>47807</v>
      </c>
      <c r="H19" s="135">
        <v>97524.42</v>
      </c>
      <c r="J19" s="132">
        <v>3473291.69</v>
      </c>
      <c r="K19" s="289">
        <v>582699.13</v>
      </c>
      <c r="L19" s="290">
        <v>0</v>
      </c>
      <c r="N19" s="291">
        <v>231854</v>
      </c>
      <c r="O19" s="291">
        <v>4805.83</v>
      </c>
      <c r="P19" s="130">
        <v>80000</v>
      </c>
      <c r="R19" s="130">
        <v>4609614.2300000004</v>
      </c>
      <c r="S19" s="130">
        <v>684118.79</v>
      </c>
      <c r="T19" s="129">
        <v>1217972.3</v>
      </c>
      <c r="V19" s="129">
        <v>1325.25</v>
      </c>
      <c r="W19" s="129">
        <v>650</v>
      </c>
      <c r="X19" s="129">
        <v>731460</v>
      </c>
      <c r="Y19" s="129">
        <v>137450</v>
      </c>
      <c r="Z19" s="230">
        <v>1536150</v>
      </c>
      <c r="AA19" s="230">
        <v>16600</v>
      </c>
      <c r="AB19" s="230">
        <v>14600</v>
      </c>
      <c r="AC19" s="230">
        <v>477857.4</v>
      </c>
      <c r="AD19" s="230">
        <v>340429.26</v>
      </c>
      <c r="AH19" s="200">
        <f t="shared" si="1"/>
        <v>1257622.92</v>
      </c>
      <c r="AI19" s="201">
        <f t="shared" si="2"/>
        <v>236659.83</v>
      </c>
      <c r="AJ19" s="202">
        <f t="shared" si="3"/>
        <v>1020963.09</v>
      </c>
      <c r="AK19" s="137">
        <f t="shared" si="4"/>
        <v>2088857.55</v>
      </c>
      <c r="AL19" s="136">
        <f t="shared" si="5"/>
        <v>2385636.66</v>
      </c>
      <c r="AM19" s="207">
        <f t="shared" si="6"/>
        <v>-296779.1100000001</v>
      </c>
    </row>
    <row r="20" spans="1:39">
      <c r="A20" s="106" t="s">
        <v>665</v>
      </c>
      <c r="B20" s="106" t="s">
        <v>667</v>
      </c>
      <c r="C20" s="269">
        <v>1992</v>
      </c>
      <c r="D20" s="132" t="s">
        <v>685</v>
      </c>
      <c r="E20" s="199" t="s">
        <v>685</v>
      </c>
      <c r="F20" s="135">
        <v>168644.02</v>
      </c>
      <c r="G20" s="231">
        <v>29187</v>
      </c>
      <c r="H20" s="135">
        <v>66948.850000000006</v>
      </c>
      <c r="J20" s="132">
        <v>440859.56</v>
      </c>
      <c r="K20" s="289">
        <v>304597.37</v>
      </c>
      <c r="L20" s="290">
        <v>0</v>
      </c>
      <c r="N20" s="291">
        <v>172566</v>
      </c>
      <c r="O20" s="291">
        <v>682.31</v>
      </c>
      <c r="R20" s="130">
        <v>212561.03</v>
      </c>
      <c r="S20" s="130">
        <v>787661.67</v>
      </c>
      <c r="T20" s="129">
        <v>573954.74</v>
      </c>
      <c r="V20" s="129">
        <v>212.31</v>
      </c>
      <c r="W20" s="129">
        <v>430</v>
      </c>
      <c r="X20" s="129">
        <v>1411740</v>
      </c>
      <c r="Y20" s="129">
        <v>97853</v>
      </c>
      <c r="Z20" s="230">
        <v>1652010</v>
      </c>
      <c r="AA20" s="230">
        <v>16200</v>
      </c>
      <c r="AB20" s="230">
        <v>6060</v>
      </c>
      <c r="AC20" s="230">
        <v>455446.1</v>
      </c>
      <c r="AD20" s="230">
        <v>114556.93</v>
      </c>
      <c r="AF20" s="230">
        <v>3151.23</v>
      </c>
      <c r="AH20" s="200">
        <f t="shared" si="1"/>
        <v>264779.87</v>
      </c>
      <c r="AI20" s="201">
        <f t="shared" si="2"/>
        <v>173248.31</v>
      </c>
      <c r="AJ20" s="202">
        <f t="shared" si="3"/>
        <v>91531.56</v>
      </c>
      <c r="AK20" s="137">
        <f t="shared" si="4"/>
        <v>2084190.05</v>
      </c>
      <c r="AL20" s="136">
        <f t="shared" si="5"/>
        <v>2247424.2600000002</v>
      </c>
      <c r="AM20" s="207">
        <f t="shared" si="6"/>
        <v>-163234.2100000002</v>
      </c>
    </row>
    <row r="21" spans="1:39">
      <c r="A21" s="106" t="s">
        <v>665</v>
      </c>
      <c r="B21" s="106" t="s">
        <v>667</v>
      </c>
      <c r="C21" s="269">
        <v>2523</v>
      </c>
      <c r="D21" s="132" t="s">
        <v>686</v>
      </c>
      <c r="E21" s="199" t="s">
        <v>686</v>
      </c>
      <c r="F21" s="135">
        <v>402739.31</v>
      </c>
      <c r="G21" s="231">
        <v>0</v>
      </c>
      <c r="H21" s="135">
        <v>39432.06</v>
      </c>
      <c r="J21" s="132">
        <v>880864.51</v>
      </c>
      <c r="K21" s="289">
        <v>378444.72</v>
      </c>
      <c r="L21" s="290">
        <v>0</v>
      </c>
      <c r="M21" s="291">
        <v>750</v>
      </c>
      <c r="N21" s="291">
        <v>5430</v>
      </c>
      <c r="O21" s="291">
        <v>257.01</v>
      </c>
      <c r="R21" s="130">
        <v>86833.42</v>
      </c>
      <c r="S21" s="130">
        <v>1709584.67</v>
      </c>
      <c r="T21" s="129">
        <v>630840.05000000005</v>
      </c>
      <c r="V21" s="129">
        <v>539.07000000000005</v>
      </c>
      <c r="W21" s="129">
        <v>221</v>
      </c>
      <c r="X21" s="129">
        <v>1293430</v>
      </c>
      <c r="Y21" s="129">
        <v>95550</v>
      </c>
      <c r="Z21" s="230">
        <v>1617733</v>
      </c>
      <c r="AA21" s="230">
        <v>9750</v>
      </c>
      <c r="AB21" s="230">
        <v>6030</v>
      </c>
      <c r="AC21" s="230">
        <v>295691.02</v>
      </c>
      <c r="AD21" s="230">
        <v>192510.6</v>
      </c>
      <c r="AG21" s="230">
        <v>240</v>
      </c>
      <c r="AH21" s="200">
        <f t="shared" si="1"/>
        <v>442171.37</v>
      </c>
      <c r="AI21" s="201">
        <f t="shared" si="2"/>
        <v>6437.01</v>
      </c>
      <c r="AJ21" s="202">
        <f t="shared" si="3"/>
        <v>435734.36</v>
      </c>
      <c r="AK21" s="137">
        <f t="shared" si="4"/>
        <v>2020580.12</v>
      </c>
      <c r="AL21" s="136">
        <f t="shared" si="5"/>
        <v>2121954.62</v>
      </c>
      <c r="AM21" s="207">
        <f t="shared" si="6"/>
        <v>-101374.5</v>
      </c>
    </row>
    <row r="22" spans="1:39">
      <c r="A22" s="106" t="s">
        <v>665</v>
      </c>
      <c r="B22" s="106" t="s">
        <v>667</v>
      </c>
      <c r="C22" s="269">
        <v>2847</v>
      </c>
      <c r="D22" s="132" t="s">
        <v>687</v>
      </c>
      <c r="E22" s="199" t="s">
        <v>687</v>
      </c>
      <c r="F22" s="135">
        <v>168671.39</v>
      </c>
      <c r="G22" s="231">
        <v>44255</v>
      </c>
      <c r="H22" s="135">
        <v>106525.74</v>
      </c>
      <c r="J22" s="132">
        <v>967811.57</v>
      </c>
      <c r="K22" s="289">
        <v>481286.95</v>
      </c>
      <c r="L22" s="290">
        <v>0</v>
      </c>
      <c r="M22" s="291">
        <v>0</v>
      </c>
      <c r="O22" s="291">
        <v>489.5</v>
      </c>
      <c r="R22" s="130">
        <v>1960104.39</v>
      </c>
      <c r="T22" s="129">
        <v>732836.31</v>
      </c>
      <c r="V22" s="129">
        <v>396.58</v>
      </c>
      <c r="W22" s="129">
        <v>905</v>
      </c>
      <c r="X22" s="129">
        <v>910450</v>
      </c>
      <c r="Y22" s="129">
        <v>46900</v>
      </c>
      <c r="Z22" s="230">
        <v>1196394</v>
      </c>
      <c r="AB22" s="230">
        <v>37862</v>
      </c>
      <c r="AC22" s="230">
        <v>421057.53</v>
      </c>
      <c r="AD22" s="230">
        <v>228212.11</v>
      </c>
      <c r="AF22" s="230">
        <v>5.49</v>
      </c>
      <c r="AH22" s="200">
        <f t="shared" si="1"/>
        <v>319452.13</v>
      </c>
      <c r="AI22" s="201">
        <f t="shared" si="2"/>
        <v>489.5</v>
      </c>
      <c r="AJ22" s="202">
        <f t="shared" si="3"/>
        <v>318962.63</v>
      </c>
      <c r="AK22" s="137">
        <f t="shared" si="4"/>
        <v>1691487.8900000001</v>
      </c>
      <c r="AL22" s="136">
        <f t="shared" si="5"/>
        <v>1883531.1300000001</v>
      </c>
      <c r="AM22" s="207">
        <f t="shared" si="6"/>
        <v>-192043.24</v>
      </c>
    </row>
    <row r="23" spans="1:39">
      <c r="A23" s="106" t="s">
        <v>689</v>
      </c>
      <c r="B23" s="106" t="s">
        <v>690</v>
      </c>
      <c r="C23" s="269">
        <v>1797</v>
      </c>
      <c r="D23" s="132" t="s">
        <v>692</v>
      </c>
      <c r="E23" s="199" t="s">
        <v>692</v>
      </c>
      <c r="F23" s="135">
        <v>55090.64</v>
      </c>
      <c r="G23" s="231">
        <v>9652</v>
      </c>
      <c r="H23" s="135">
        <v>19664.04</v>
      </c>
      <c r="J23" s="132">
        <v>1132757.18</v>
      </c>
      <c r="K23" s="289">
        <v>229699.78</v>
      </c>
      <c r="L23" s="290">
        <v>0</v>
      </c>
      <c r="O23" s="291">
        <v>486.12</v>
      </c>
      <c r="P23" s="130">
        <v>19200</v>
      </c>
      <c r="R23" s="130">
        <v>-426009.63</v>
      </c>
      <c r="S23" s="130">
        <v>2091979.99</v>
      </c>
      <c r="T23" s="129">
        <v>687154.81</v>
      </c>
      <c r="V23" s="129">
        <v>501.53</v>
      </c>
      <c r="X23" s="129">
        <v>707693.7</v>
      </c>
      <c r="Y23" s="129">
        <v>78470</v>
      </c>
      <c r="Z23" s="230">
        <v>863593.7</v>
      </c>
      <c r="AA23" s="230">
        <v>27300</v>
      </c>
      <c r="AC23" s="230">
        <v>585262.9</v>
      </c>
      <c r="AD23" s="230">
        <v>236456.28</v>
      </c>
      <c r="AH23" s="200">
        <f t="shared" si="1"/>
        <v>84406.68</v>
      </c>
      <c r="AI23" s="201">
        <f t="shared" si="2"/>
        <v>486.12</v>
      </c>
      <c r="AJ23" s="202">
        <f t="shared" si="3"/>
        <v>83920.56</v>
      </c>
      <c r="AK23" s="137">
        <f t="shared" si="4"/>
        <v>1473820.04</v>
      </c>
      <c r="AL23" s="136">
        <f t="shared" si="5"/>
        <v>1712612.8800000001</v>
      </c>
      <c r="AM23" s="207">
        <f t="shared" si="6"/>
        <v>-238792.84000000008</v>
      </c>
    </row>
    <row r="24" spans="1:39">
      <c r="A24" s="106" t="s">
        <v>689</v>
      </c>
      <c r="B24" s="106" t="s">
        <v>690</v>
      </c>
      <c r="C24" s="269">
        <v>5176</v>
      </c>
      <c r="D24" s="132" t="s">
        <v>693</v>
      </c>
      <c r="E24" s="199" t="s">
        <v>693</v>
      </c>
      <c r="F24" s="135">
        <v>736597.36</v>
      </c>
      <c r="G24" s="231">
        <v>36712</v>
      </c>
      <c r="H24" s="135">
        <v>36980.53</v>
      </c>
      <c r="J24" s="132">
        <v>843652.4</v>
      </c>
      <c r="K24" s="289">
        <v>332514.2</v>
      </c>
      <c r="L24" s="290">
        <v>0</v>
      </c>
      <c r="O24" s="291">
        <v>1903.28</v>
      </c>
      <c r="P24" s="130">
        <v>129410</v>
      </c>
      <c r="R24" s="130">
        <v>1772060</v>
      </c>
      <c r="T24" s="129">
        <v>1191383.32</v>
      </c>
      <c r="U24" s="129">
        <v>145620</v>
      </c>
      <c r="V24" s="129">
        <v>1198.9100000000001</v>
      </c>
      <c r="X24" s="129">
        <v>1627427.56</v>
      </c>
      <c r="Y24" s="129">
        <v>307160</v>
      </c>
      <c r="Z24" s="230">
        <v>2126471.56</v>
      </c>
      <c r="AA24" s="230">
        <v>35858</v>
      </c>
      <c r="AB24" s="230">
        <v>3210</v>
      </c>
      <c r="AC24" s="230">
        <v>767912.8</v>
      </c>
      <c r="AD24" s="230">
        <v>256254.22</v>
      </c>
      <c r="AH24" s="200">
        <f t="shared" si="1"/>
        <v>810289.89</v>
      </c>
      <c r="AI24" s="201">
        <f t="shared" si="2"/>
        <v>1903.28</v>
      </c>
      <c r="AJ24" s="202">
        <f t="shared" si="3"/>
        <v>808386.61</v>
      </c>
      <c r="AK24" s="137">
        <f t="shared" si="4"/>
        <v>3272789.79</v>
      </c>
      <c r="AL24" s="136">
        <f t="shared" si="5"/>
        <v>3189706.5800000005</v>
      </c>
      <c r="AM24" s="207">
        <f t="shared" si="6"/>
        <v>83083.209999999497</v>
      </c>
    </row>
    <row r="25" spans="1:39">
      <c r="A25" s="106" t="s">
        <v>689</v>
      </c>
      <c r="B25" s="106" t="s">
        <v>690</v>
      </c>
      <c r="C25" s="269">
        <v>1036</v>
      </c>
      <c r="D25" s="132" t="s">
        <v>694</v>
      </c>
      <c r="E25" s="199" t="s">
        <v>694</v>
      </c>
      <c r="F25" s="135">
        <v>183838.2</v>
      </c>
      <c r="G25" s="231">
        <v>13100</v>
      </c>
      <c r="H25" s="135">
        <v>15016.73</v>
      </c>
      <c r="J25" s="132">
        <v>1325185.1499999999</v>
      </c>
      <c r="K25" s="289">
        <v>157265.57</v>
      </c>
      <c r="L25" s="290">
        <v>0</v>
      </c>
      <c r="O25" s="291">
        <v>41.66</v>
      </c>
      <c r="R25" s="130">
        <v>-293749.82</v>
      </c>
      <c r="S25" s="130">
        <v>1967042.37</v>
      </c>
      <c r="T25" s="129">
        <v>507353.8</v>
      </c>
      <c r="V25" s="129">
        <v>230.86</v>
      </c>
      <c r="X25" s="129">
        <v>2077660</v>
      </c>
      <c r="Y25" s="129">
        <v>38500</v>
      </c>
      <c r="Z25" s="230">
        <v>2116160</v>
      </c>
      <c r="AC25" s="230">
        <v>291778.34999999998</v>
      </c>
      <c r="AD25" s="230">
        <v>194734.87</v>
      </c>
      <c r="AH25" s="200">
        <f t="shared" si="1"/>
        <v>211954.93000000002</v>
      </c>
      <c r="AI25" s="201">
        <f t="shared" si="2"/>
        <v>41.66</v>
      </c>
      <c r="AJ25" s="202">
        <f t="shared" si="3"/>
        <v>211913.27000000002</v>
      </c>
      <c r="AK25" s="137">
        <f t="shared" si="4"/>
        <v>2623744.66</v>
      </c>
      <c r="AL25" s="136">
        <f t="shared" si="5"/>
        <v>2602673.2200000002</v>
      </c>
      <c r="AM25" s="207">
        <f t="shared" si="6"/>
        <v>21071.439999999944</v>
      </c>
    </row>
    <row r="26" spans="1:39">
      <c r="A26" s="106" t="s">
        <v>689</v>
      </c>
      <c r="B26" s="106" t="s">
        <v>690</v>
      </c>
      <c r="C26" s="269">
        <v>2914</v>
      </c>
      <c r="D26" s="132" t="s">
        <v>695</v>
      </c>
      <c r="E26" s="199" t="s">
        <v>695</v>
      </c>
      <c r="F26" s="135">
        <v>306329.76</v>
      </c>
      <c r="G26" s="231">
        <v>0</v>
      </c>
      <c r="H26" s="135">
        <v>24291.54</v>
      </c>
      <c r="J26" s="132">
        <v>868000.34</v>
      </c>
      <c r="K26" s="289">
        <v>255049.02</v>
      </c>
      <c r="L26" s="290">
        <v>0</v>
      </c>
      <c r="O26" s="291">
        <v>671.7</v>
      </c>
      <c r="R26" s="130">
        <v>297568.94</v>
      </c>
      <c r="S26" s="130">
        <v>1301651.56</v>
      </c>
      <c r="T26" s="129">
        <v>756606.52</v>
      </c>
      <c r="U26" s="129">
        <v>26.21</v>
      </c>
      <c r="V26" s="129">
        <v>788.09</v>
      </c>
      <c r="X26" s="129">
        <v>480840</v>
      </c>
      <c r="Y26" s="129">
        <v>114080</v>
      </c>
      <c r="Z26" s="230">
        <v>693140</v>
      </c>
      <c r="AA26" s="230">
        <v>2130</v>
      </c>
      <c r="AB26" s="230">
        <v>3448</v>
      </c>
      <c r="AC26" s="230">
        <v>586316.12</v>
      </c>
      <c r="AD26" s="230">
        <v>213528.24</v>
      </c>
      <c r="AH26" s="200">
        <f t="shared" si="1"/>
        <v>330621.3</v>
      </c>
      <c r="AI26" s="201">
        <f t="shared" si="2"/>
        <v>671.7</v>
      </c>
      <c r="AJ26" s="202">
        <f t="shared" si="3"/>
        <v>329949.59999999998</v>
      </c>
      <c r="AK26" s="137">
        <f t="shared" si="4"/>
        <v>1352340.8199999998</v>
      </c>
      <c r="AL26" s="136">
        <f t="shared" si="5"/>
        <v>1498562.36</v>
      </c>
      <c r="AM26" s="207">
        <f t="shared" si="6"/>
        <v>-146221.54000000027</v>
      </c>
    </row>
    <row r="27" spans="1:39">
      <c r="A27" s="106" t="s">
        <v>689</v>
      </c>
      <c r="B27" s="106" t="s">
        <v>690</v>
      </c>
      <c r="C27" s="269">
        <v>2352</v>
      </c>
      <c r="D27" s="132" t="s">
        <v>696</v>
      </c>
      <c r="E27" s="199" t="s">
        <v>696</v>
      </c>
      <c r="F27" s="135">
        <v>302043.71999999997</v>
      </c>
      <c r="G27" s="231">
        <v>0</v>
      </c>
      <c r="H27" s="135">
        <v>37871.9</v>
      </c>
      <c r="J27" s="132">
        <v>2149704.52</v>
      </c>
      <c r="K27" s="289">
        <v>295842.71999999997</v>
      </c>
      <c r="O27" s="291">
        <v>2149</v>
      </c>
      <c r="P27" s="130">
        <v>37200</v>
      </c>
      <c r="R27" s="130">
        <v>1030062.47</v>
      </c>
      <c r="S27" s="130">
        <v>1776680.82</v>
      </c>
      <c r="T27" s="129">
        <v>1329720.1599999999</v>
      </c>
      <c r="V27" s="129">
        <v>584.71</v>
      </c>
      <c r="X27" s="129">
        <v>900550</v>
      </c>
      <c r="Y27" s="129">
        <v>122550</v>
      </c>
      <c r="Z27" s="230">
        <v>1645718</v>
      </c>
      <c r="AA27" s="230">
        <v>9298</v>
      </c>
      <c r="AB27" s="230">
        <v>11112</v>
      </c>
      <c r="AC27" s="230">
        <v>470178.94</v>
      </c>
      <c r="AD27" s="230">
        <v>267227.36</v>
      </c>
      <c r="AG27" s="230">
        <v>10500</v>
      </c>
      <c r="AH27" s="200">
        <f t="shared" si="1"/>
        <v>339915.62</v>
      </c>
      <c r="AI27" s="201">
        <f t="shared" si="2"/>
        <v>2149</v>
      </c>
      <c r="AJ27" s="202">
        <f t="shared" si="3"/>
        <v>337766.62</v>
      </c>
      <c r="AK27" s="137">
        <f t="shared" si="4"/>
        <v>2353404.87</v>
      </c>
      <c r="AL27" s="136">
        <f t="shared" si="5"/>
        <v>2414034.2999999998</v>
      </c>
      <c r="AM27" s="207">
        <f t="shared" si="6"/>
        <v>-60629.429999999702</v>
      </c>
    </row>
    <row r="28" spans="1:39">
      <c r="A28" s="106" t="s">
        <v>698</v>
      </c>
      <c r="B28" s="106" t="s">
        <v>699</v>
      </c>
      <c r="C28" s="269">
        <v>4838</v>
      </c>
      <c r="D28" s="132" t="s">
        <v>701</v>
      </c>
      <c r="E28" s="199" t="s">
        <v>701</v>
      </c>
      <c r="F28" s="135">
        <v>314254.43</v>
      </c>
      <c r="G28" s="231">
        <v>844728</v>
      </c>
      <c r="H28" s="135">
        <v>164635.46</v>
      </c>
      <c r="J28" s="132">
        <v>1583080.9</v>
      </c>
      <c r="K28" s="289">
        <v>424911.94</v>
      </c>
      <c r="L28" s="290">
        <v>1800</v>
      </c>
      <c r="M28" s="291">
        <v>41875.93</v>
      </c>
      <c r="O28" s="291">
        <v>427.4</v>
      </c>
      <c r="R28" s="130">
        <v>482832.66</v>
      </c>
      <c r="S28" s="130">
        <v>2074982.75</v>
      </c>
      <c r="T28" s="129">
        <v>2729578.33</v>
      </c>
      <c r="U28" s="129">
        <v>120030</v>
      </c>
      <c r="V28" s="129">
        <v>557.80999999999995</v>
      </c>
      <c r="W28" s="129">
        <v>220</v>
      </c>
      <c r="X28" s="129">
        <v>1974254.9</v>
      </c>
      <c r="Y28" s="129">
        <v>41119</v>
      </c>
      <c r="Z28" s="230">
        <v>3004668.9</v>
      </c>
      <c r="AA28" s="230">
        <v>32566</v>
      </c>
      <c r="AB28" s="230">
        <v>15520</v>
      </c>
      <c r="AC28" s="230">
        <v>731022.07</v>
      </c>
      <c r="AD28" s="230">
        <v>352288.08</v>
      </c>
      <c r="AF28" s="230">
        <v>3</v>
      </c>
      <c r="AH28" s="200">
        <f t="shared" si="1"/>
        <v>1323617.8899999999</v>
      </c>
      <c r="AI28" s="201">
        <f t="shared" si="2"/>
        <v>44103.33</v>
      </c>
      <c r="AJ28" s="202">
        <f t="shared" si="3"/>
        <v>1279514.5599999998</v>
      </c>
      <c r="AK28" s="137">
        <f t="shared" si="4"/>
        <v>4865760.04</v>
      </c>
      <c r="AL28" s="136">
        <f t="shared" si="5"/>
        <v>4136068.05</v>
      </c>
      <c r="AM28" s="207">
        <f t="shared" si="6"/>
        <v>729691.99000000022</v>
      </c>
    </row>
    <row r="29" spans="1:39">
      <c r="A29" s="106" t="s">
        <v>698</v>
      </c>
      <c r="B29" s="106" t="s">
        <v>699</v>
      </c>
      <c r="C29" s="269">
        <v>2566</v>
      </c>
      <c r="D29" s="132" t="s">
        <v>702</v>
      </c>
      <c r="E29" s="199" t="s">
        <v>702</v>
      </c>
      <c r="F29" s="135">
        <v>274480.33</v>
      </c>
      <c r="G29" s="231">
        <v>422809</v>
      </c>
      <c r="H29" s="135">
        <v>147176.66</v>
      </c>
      <c r="J29" s="132">
        <v>729541.02</v>
      </c>
      <c r="K29" s="289">
        <v>170939</v>
      </c>
      <c r="L29" s="290">
        <v>0</v>
      </c>
      <c r="M29" s="291">
        <v>26890.19</v>
      </c>
      <c r="O29" s="291">
        <v>407.1</v>
      </c>
      <c r="R29" s="130">
        <v>-447217.26</v>
      </c>
      <c r="S29" s="130">
        <v>1942599.48</v>
      </c>
      <c r="T29" s="129">
        <v>1047296.63</v>
      </c>
      <c r="U29" s="129">
        <v>59888</v>
      </c>
      <c r="V29" s="129">
        <v>635.75</v>
      </c>
      <c r="X29" s="129">
        <v>1259747.5</v>
      </c>
      <c r="Y29" s="129">
        <v>44084</v>
      </c>
      <c r="Z29" s="230">
        <v>1479847.5</v>
      </c>
      <c r="AB29" s="230">
        <v>26000.48</v>
      </c>
      <c r="AC29" s="230">
        <v>462530.91</v>
      </c>
      <c r="AD29" s="230">
        <v>221003.49</v>
      </c>
      <c r="AF29" s="230">
        <v>3</v>
      </c>
      <c r="AH29" s="200">
        <f t="shared" si="1"/>
        <v>844465.99000000011</v>
      </c>
      <c r="AI29" s="201">
        <f t="shared" si="2"/>
        <v>27297.289999999997</v>
      </c>
      <c r="AJ29" s="202">
        <f t="shared" si="3"/>
        <v>817168.70000000007</v>
      </c>
      <c r="AK29" s="137">
        <f t="shared" si="4"/>
        <v>2411651.88</v>
      </c>
      <c r="AL29" s="136">
        <f t="shared" si="5"/>
        <v>2189385.38</v>
      </c>
      <c r="AM29" s="207">
        <f t="shared" si="6"/>
        <v>222266.5</v>
      </c>
    </row>
    <row r="30" spans="1:39">
      <c r="A30" s="106" t="s">
        <v>698</v>
      </c>
      <c r="B30" s="106" t="s">
        <v>699</v>
      </c>
      <c r="C30" s="269">
        <v>3735</v>
      </c>
      <c r="D30" s="132" t="s">
        <v>703</v>
      </c>
      <c r="E30" s="199" t="s">
        <v>703</v>
      </c>
      <c r="F30" s="135">
        <v>487240.75</v>
      </c>
      <c r="G30" s="231">
        <v>374771</v>
      </c>
      <c r="H30" s="135">
        <v>67674.39</v>
      </c>
      <c r="J30" s="132">
        <v>904591.93</v>
      </c>
      <c r="K30" s="289">
        <v>291065.74</v>
      </c>
      <c r="M30" s="291">
        <v>24316.63</v>
      </c>
      <c r="O30" s="291">
        <v>1</v>
      </c>
      <c r="R30" s="130">
        <v>582790.86</v>
      </c>
      <c r="S30" s="130">
        <v>1357301.45</v>
      </c>
      <c r="T30" s="129">
        <v>1550590.38</v>
      </c>
      <c r="V30" s="129">
        <v>1057.01</v>
      </c>
      <c r="X30" s="129">
        <v>950143</v>
      </c>
      <c r="Y30" s="129">
        <v>32258</v>
      </c>
      <c r="Z30" s="230">
        <v>1531841</v>
      </c>
      <c r="AA30" s="230">
        <v>26869</v>
      </c>
      <c r="AB30" s="230">
        <v>480</v>
      </c>
      <c r="AC30" s="230">
        <v>586547.56000000006</v>
      </c>
      <c r="AD30" s="230">
        <v>227373.96</v>
      </c>
      <c r="AF30" s="230">
        <v>3</v>
      </c>
      <c r="AH30" s="200">
        <f t="shared" si="1"/>
        <v>929686.14</v>
      </c>
      <c r="AI30" s="201">
        <f t="shared" si="2"/>
        <v>24317.63</v>
      </c>
      <c r="AJ30" s="202">
        <f t="shared" si="3"/>
        <v>905368.51</v>
      </c>
      <c r="AK30" s="137">
        <f t="shared" si="4"/>
        <v>2534048.3899999997</v>
      </c>
      <c r="AL30" s="136">
        <f t="shared" si="5"/>
        <v>2373114.52</v>
      </c>
      <c r="AM30" s="207">
        <f t="shared" si="6"/>
        <v>160933.86999999965</v>
      </c>
    </row>
    <row r="31" spans="1:39">
      <c r="A31" s="106" t="s">
        <v>698</v>
      </c>
      <c r="B31" s="106" t="s">
        <v>699</v>
      </c>
      <c r="C31" s="269">
        <v>4854</v>
      </c>
      <c r="D31" s="132" t="s">
        <v>704</v>
      </c>
      <c r="E31" s="199" t="s">
        <v>704</v>
      </c>
      <c r="F31" s="135">
        <v>183209.64</v>
      </c>
      <c r="G31" s="231">
        <v>753139</v>
      </c>
      <c r="H31" s="135">
        <v>87554.240000000005</v>
      </c>
      <c r="J31" s="132">
        <v>734938.43</v>
      </c>
      <c r="K31" s="289">
        <v>229402</v>
      </c>
      <c r="L31" s="290">
        <v>0</v>
      </c>
      <c r="M31" s="291">
        <v>38160.86</v>
      </c>
      <c r="O31" s="291">
        <v>219.18</v>
      </c>
      <c r="P31" s="130">
        <v>11401.5</v>
      </c>
      <c r="R31" s="130">
        <v>130965.15</v>
      </c>
      <c r="S31" s="130">
        <v>1339755.76</v>
      </c>
      <c r="T31" s="129">
        <v>2083413.1</v>
      </c>
      <c r="U31" s="129">
        <v>1498.5</v>
      </c>
      <c r="V31" s="129">
        <v>823.43</v>
      </c>
      <c r="W31" s="129">
        <v>200</v>
      </c>
      <c r="X31" s="129">
        <v>1387218.41</v>
      </c>
      <c r="Y31" s="129">
        <v>32160</v>
      </c>
      <c r="Z31" s="230">
        <v>2076578.41</v>
      </c>
      <c r="AA31" s="230">
        <v>8312</v>
      </c>
      <c r="AB31" s="230">
        <v>3665</v>
      </c>
      <c r="AC31" s="230">
        <v>704228.75</v>
      </c>
      <c r="AD31" s="230">
        <v>244787.42</v>
      </c>
      <c r="AF31" s="230">
        <v>1</v>
      </c>
      <c r="AH31" s="200">
        <f t="shared" si="1"/>
        <v>1023902.88</v>
      </c>
      <c r="AI31" s="201">
        <f t="shared" si="2"/>
        <v>38380.04</v>
      </c>
      <c r="AJ31" s="202">
        <f t="shared" si="3"/>
        <v>985522.84</v>
      </c>
      <c r="AK31" s="137">
        <f t="shared" si="4"/>
        <v>3505313.44</v>
      </c>
      <c r="AL31" s="136">
        <f t="shared" si="5"/>
        <v>3037572.58</v>
      </c>
      <c r="AM31" s="207">
        <f t="shared" si="6"/>
        <v>467740.85999999987</v>
      </c>
    </row>
    <row r="32" spans="1:39">
      <c r="A32" s="106" t="s">
        <v>698</v>
      </c>
      <c r="B32" s="106" t="s">
        <v>699</v>
      </c>
      <c r="C32" s="269">
        <v>2393</v>
      </c>
      <c r="D32" s="132" t="s">
        <v>705</v>
      </c>
      <c r="E32" s="199" t="s">
        <v>705</v>
      </c>
      <c r="F32" s="135">
        <v>315665.03999999998</v>
      </c>
      <c r="G32" s="231">
        <v>412851</v>
      </c>
      <c r="H32" s="135">
        <v>62195.85</v>
      </c>
      <c r="J32" s="132">
        <v>1311203.74</v>
      </c>
      <c r="K32" s="289">
        <v>159098.38</v>
      </c>
      <c r="L32" s="290">
        <v>0</v>
      </c>
      <c r="M32" s="291">
        <v>21586.69</v>
      </c>
      <c r="O32" s="291">
        <v>372</v>
      </c>
      <c r="R32" s="130">
        <v>-164241.67000000001</v>
      </c>
      <c r="S32" s="130">
        <v>2103448.6</v>
      </c>
      <c r="T32" s="129">
        <v>1547794.13</v>
      </c>
      <c r="U32" s="129">
        <v>93500</v>
      </c>
      <c r="V32" s="129">
        <v>517.54</v>
      </c>
      <c r="X32" s="129">
        <v>2390156.5</v>
      </c>
      <c r="Y32" s="129">
        <v>42761</v>
      </c>
      <c r="Z32" s="230">
        <v>2993976.5</v>
      </c>
      <c r="AA32" s="230">
        <v>16068</v>
      </c>
      <c r="AB32" s="230">
        <v>1840</v>
      </c>
      <c r="AC32" s="230">
        <v>489636.5</v>
      </c>
      <c r="AD32" s="230">
        <v>273358.78000000003</v>
      </c>
      <c r="AF32" s="230">
        <v>1</v>
      </c>
      <c r="AH32" s="200">
        <f t="shared" si="1"/>
        <v>790711.89</v>
      </c>
      <c r="AI32" s="201">
        <f t="shared" si="2"/>
        <v>21958.69</v>
      </c>
      <c r="AJ32" s="202">
        <f t="shared" si="3"/>
        <v>768753.20000000007</v>
      </c>
      <c r="AK32" s="137">
        <f t="shared" si="4"/>
        <v>4074729.17</v>
      </c>
      <c r="AL32" s="136">
        <f t="shared" si="5"/>
        <v>3774880.7800000003</v>
      </c>
      <c r="AM32" s="207">
        <f t="shared" si="6"/>
        <v>299848.38999999966</v>
      </c>
    </row>
    <row r="33" spans="1:39">
      <c r="A33" s="106" t="s">
        <v>698</v>
      </c>
      <c r="B33" s="106" t="s">
        <v>699</v>
      </c>
      <c r="C33" s="269">
        <v>1649</v>
      </c>
      <c r="D33" s="132" t="s">
        <v>706</v>
      </c>
      <c r="E33" s="199" t="s">
        <v>706</v>
      </c>
      <c r="F33" s="135">
        <v>508386.58</v>
      </c>
      <c r="G33" s="231">
        <v>244297</v>
      </c>
      <c r="H33" s="135">
        <v>31581.35</v>
      </c>
      <c r="J33" s="132">
        <v>573477.69999999995</v>
      </c>
      <c r="K33" s="289">
        <v>356866.73</v>
      </c>
      <c r="L33" s="290">
        <v>0</v>
      </c>
      <c r="M33" s="291">
        <v>32380.76</v>
      </c>
      <c r="O33" s="291">
        <v>245</v>
      </c>
      <c r="P33" s="130">
        <v>20372.29</v>
      </c>
      <c r="R33" s="130">
        <v>-82636.31</v>
      </c>
      <c r="S33" s="130">
        <v>1634028.2</v>
      </c>
      <c r="T33" s="129">
        <v>1198515.79</v>
      </c>
      <c r="U33" s="129">
        <v>4791.82</v>
      </c>
      <c r="V33" s="129">
        <v>1070.43</v>
      </c>
      <c r="W33" s="129">
        <v>110</v>
      </c>
      <c r="X33" s="129">
        <v>506044</v>
      </c>
      <c r="Y33" s="129">
        <v>24384</v>
      </c>
      <c r="Z33" s="230">
        <v>928424</v>
      </c>
      <c r="AA33" s="230">
        <v>6408</v>
      </c>
      <c r="AB33" s="230">
        <v>1708</v>
      </c>
      <c r="AC33" s="230">
        <v>428114.6</v>
      </c>
      <c r="AD33" s="230">
        <v>260041.02</v>
      </c>
      <c r="AF33" s="230">
        <v>1</v>
      </c>
      <c r="AH33" s="200">
        <f t="shared" si="1"/>
        <v>784264.93</v>
      </c>
      <c r="AI33" s="201">
        <f t="shared" si="2"/>
        <v>32625.759999999998</v>
      </c>
      <c r="AJ33" s="202">
        <f t="shared" si="3"/>
        <v>751639.17</v>
      </c>
      <c r="AK33" s="137">
        <f t="shared" si="4"/>
        <v>1734916.04</v>
      </c>
      <c r="AL33" s="136">
        <f t="shared" si="5"/>
        <v>1624696.62</v>
      </c>
      <c r="AM33" s="207">
        <f t="shared" si="6"/>
        <v>110219.41999999993</v>
      </c>
    </row>
    <row r="34" spans="1:39">
      <c r="A34" s="106" t="s">
        <v>698</v>
      </c>
      <c r="B34" s="106" t="s">
        <v>699</v>
      </c>
      <c r="C34" s="269">
        <v>2687</v>
      </c>
      <c r="D34" s="132" t="s">
        <v>707</v>
      </c>
      <c r="E34" s="199" t="s">
        <v>707</v>
      </c>
      <c r="F34" s="135">
        <v>313302.64</v>
      </c>
      <c r="G34" s="231">
        <v>432534</v>
      </c>
      <c r="H34" s="135">
        <v>55900</v>
      </c>
      <c r="J34" s="132">
        <v>678124.23</v>
      </c>
      <c r="K34" s="289">
        <v>117131.21</v>
      </c>
      <c r="L34" s="290">
        <v>1500</v>
      </c>
      <c r="M34" s="291">
        <v>21522.93</v>
      </c>
      <c r="O34" s="291">
        <v>505.34</v>
      </c>
      <c r="R34" s="130">
        <v>721888.24</v>
      </c>
      <c r="S34" s="130">
        <v>391756.52</v>
      </c>
      <c r="T34" s="129">
        <v>1383986.73</v>
      </c>
      <c r="U34" s="129">
        <v>181680</v>
      </c>
      <c r="V34" s="129">
        <v>430.41</v>
      </c>
      <c r="W34" s="129">
        <v>40</v>
      </c>
      <c r="X34" s="129">
        <v>1986078.5</v>
      </c>
      <c r="Y34" s="129">
        <v>57207</v>
      </c>
      <c r="Z34" s="230">
        <v>2427672.5</v>
      </c>
      <c r="AA34" s="230">
        <v>19891</v>
      </c>
      <c r="AB34" s="230">
        <v>240</v>
      </c>
      <c r="AC34" s="230">
        <v>606796.62</v>
      </c>
      <c r="AD34" s="230">
        <v>95001.47</v>
      </c>
      <c r="AF34" s="230">
        <v>2</v>
      </c>
      <c r="AH34" s="200">
        <f t="shared" si="1"/>
        <v>801736.64</v>
      </c>
      <c r="AI34" s="201">
        <f t="shared" si="2"/>
        <v>23528.27</v>
      </c>
      <c r="AJ34" s="202">
        <f t="shared" si="3"/>
        <v>778208.37</v>
      </c>
      <c r="AK34" s="137">
        <f t="shared" si="4"/>
        <v>3609422.6399999997</v>
      </c>
      <c r="AL34" s="136">
        <f t="shared" si="5"/>
        <v>3149603.5900000003</v>
      </c>
      <c r="AM34" s="207">
        <f t="shared" si="6"/>
        <v>459819.04999999935</v>
      </c>
    </row>
    <row r="35" spans="1:39">
      <c r="A35" s="106" t="s">
        <v>698</v>
      </c>
      <c r="B35" s="106" t="s">
        <v>699</v>
      </c>
      <c r="C35" s="269">
        <v>2348</v>
      </c>
      <c r="D35" s="132" t="s">
        <v>708</v>
      </c>
      <c r="E35" s="199" t="s">
        <v>708</v>
      </c>
      <c r="F35" s="135">
        <v>289634.92</v>
      </c>
      <c r="G35" s="231">
        <v>63678</v>
      </c>
      <c r="H35" s="135">
        <v>63278.64</v>
      </c>
      <c r="J35" s="132">
        <v>505227.79</v>
      </c>
      <c r="K35" s="289">
        <v>174183.11</v>
      </c>
      <c r="L35" s="290">
        <v>0</v>
      </c>
      <c r="M35" s="291">
        <v>18110.21</v>
      </c>
      <c r="O35" s="291">
        <v>255</v>
      </c>
      <c r="R35" s="130">
        <v>596312.04</v>
      </c>
      <c r="S35" s="130">
        <v>459399.49</v>
      </c>
      <c r="T35" s="129">
        <v>679002.56</v>
      </c>
      <c r="V35" s="129">
        <v>639.27</v>
      </c>
      <c r="W35" s="129">
        <v>20</v>
      </c>
      <c r="X35" s="129">
        <v>952220.5</v>
      </c>
      <c r="Y35" s="129">
        <v>62670</v>
      </c>
      <c r="Z35" s="230">
        <v>1149170.5</v>
      </c>
      <c r="AA35" s="230">
        <v>9400.34</v>
      </c>
      <c r="AC35" s="230">
        <v>409992.8</v>
      </c>
      <c r="AD35" s="230">
        <v>104062.97</v>
      </c>
      <c r="AH35" s="200">
        <f t="shared" si="1"/>
        <v>416591.56</v>
      </c>
      <c r="AI35" s="201">
        <f t="shared" si="2"/>
        <v>18365.21</v>
      </c>
      <c r="AJ35" s="202">
        <f t="shared" si="3"/>
        <v>398226.35</v>
      </c>
      <c r="AK35" s="137">
        <f t="shared" si="4"/>
        <v>1694552.33</v>
      </c>
      <c r="AL35" s="136">
        <f t="shared" si="5"/>
        <v>1672626.61</v>
      </c>
      <c r="AM35" s="207">
        <f t="shared" si="6"/>
        <v>21925.719999999972</v>
      </c>
    </row>
    <row r="36" spans="1:39">
      <c r="A36" s="106" t="s">
        <v>698</v>
      </c>
      <c r="B36" s="106" t="s">
        <v>699</v>
      </c>
      <c r="C36" s="269">
        <v>1733</v>
      </c>
      <c r="D36" s="132" t="s">
        <v>709</v>
      </c>
      <c r="E36" s="199" t="s">
        <v>709</v>
      </c>
      <c r="F36" s="135">
        <v>163348.93</v>
      </c>
      <c r="G36" s="231">
        <v>362752</v>
      </c>
      <c r="H36" s="135">
        <v>75119.97</v>
      </c>
      <c r="J36" s="132">
        <v>754881.93</v>
      </c>
      <c r="K36" s="289">
        <v>161743.32</v>
      </c>
      <c r="L36" s="290">
        <v>0</v>
      </c>
      <c r="M36" s="291">
        <v>22577.69</v>
      </c>
      <c r="O36" s="291">
        <v>245</v>
      </c>
      <c r="R36" s="130">
        <v>728772.04</v>
      </c>
      <c r="S36" s="130">
        <v>556569.79</v>
      </c>
      <c r="T36" s="129">
        <v>1151928.29</v>
      </c>
      <c r="U36" s="129">
        <v>180698</v>
      </c>
      <c r="V36" s="129">
        <v>498.38</v>
      </c>
      <c r="W36" s="129">
        <v>50</v>
      </c>
      <c r="X36" s="129">
        <v>1227590.23</v>
      </c>
      <c r="Y36" s="129">
        <v>32089</v>
      </c>
      <c r="Z36" s="230">
        <v>1619500.23</v>
      </c>
      <c r="AA36" s="230">
        <v>38277</v>
      </c>
      <c r="AB36" s="230">
        <v>23208</v>
      </c>
      <c r="AC36" s="230">
        <v>530099.34</v>
      </c>
      <c r="AD36" s="230">
        <v>172085.7</v>
      </c>
      <c r="AF36" s="230">
        <v>2</v>
      </c>
      <c r="AH36" s="200">
        <f t="shared" si="1"/>
        <v>601220.89999999991</v>
      </c>
      <c r="AI36" s="201">
        <f t="shared" si="2"/>
        <v>22822.69</v>
      </c>
      <c r="AJ36" s="202">
        <f t="shared" si="3"/>
        <v>578398.21</v>
      </c>
      <c r="AK36" s="137">
        <f t="shared" si="4"/>
        <v>2592853.9</v>
      </c>
      <c r="AL36" s="136">
        <f t="shared" si="5"/>
        <v>2383172.27</v>
      </c>
      <c r="AM36" s="207">
        <f t="shared" si="6"/>
        <v>209681.62999999989</v>
      </c>
    </row>
    <row r="37" spans="1:39">
      <c r="A37" s="106" t="s">
        <v>698</v>
      </c>
      <c r="B37" s="106" t="s">
        <v>699</v>
      </c>
      <c r="C37" s="269">
        <v>2559</v>
      </c>
      <c r="D37" s="132" t="s">
        <v>710</v>
      </c>
      <c r="E37" s="199" t="s">
        <v>710</v>
      </c>
      <c r="F37" s="135">
        <v>291754.78000000003</v>
      </c>
      <c r="G37" s="231">
        <v>531689</v>
      </c>
      <c r="H37" s="135">
        <v>76653.56</v>
      </c>
      <c r="J37" s="132">
        <v>383308.26</v>
      </c>
      <c r="K37" s="289">
        <v>164754.96</v>
      </c>
      <c r="L37" s="290">
        <v>0</v>
      </c>
      <c r="M37" s="291">
        <v>20900</v>
      </c>
      <c r="O37" s="291">
        <v>374.2</v>
      </c>
      <c r="R37" s="130">
        <v>-695673.33</v>
      </c>
      <c r="S37" s="130">
        <v>1714982.69</v>
      </c>
      <c r="T37" s="129">
        <v>1485068.1</v>
      </c>
      <c r="U37" s="129">
        <v>86775</v>
      </c>
      <c r="V37" s="129">
        <v>643.97</v>
      </c>
      <c r="W37" s="129">
        <v>3370</v>
      </c>
      <c r="X37" s="129">
        <v>1139200.3400000001</v>
      </c>
      <c r="Y37" s="129">
        <v>27298</v>
      </c>
      <c r="Z37" s="230">
        <v>1530220.34</v>
      </c>
      <c r="AA37" s="230">
        <v>26081</v>
      </c>
      <c r="AB37" s="230">
        <v>6664</v>
      </c>
      <c r="AC37" s="230">
        <v>599973.43000000005</v>
      </c>
      <c r="AD37" s="230">
        <v>171838.64</v>
      </c>
      <c r="AF37" s="230">
        <v>1</v>
      </c>
      <c r="AH37" s="200">
        <f t="shared" si="1"/>
        <v>900097.34000000008</v>
      </c>
      <c r="AI37" s="201">
        <f t="shared" si="2"/>
        <v>21274.2</v>
      </c>
      <c r="AJ37" s="202">
        <f t="shared" si="3"/>
        <v>878823.14000000013</v>
      </c>
      <c r="AK37" s="137">
        <f t="shared" si="4"/>
        <v>2742355.41</v>
      </c>
      <c r="AL37" s="136">
        <f t="shared" si="5"/>
        <v>2334778.41</v>
      </c>
      <c r="AM37" s="207">
        <f t="shared" si="6"/>
        <v>407577</v>
      </c>
    </row>
    <row r="38" spans="1:39">
      <c r="A38" s="106" t="s">
        <v>698</v>
      </c>
      <c r="B38" s="106" t="s">
        <v>699</v>
      </c>
      <c r="C38" s="269">
        <v>1951</v>
      </c>
      <c r="D38" s="132" t="s">
        <v>711</v>
      </c>
      <c r="E38" s="199" t="s">
        <v>711</v>
      </c>
      <c r="F38" s="135">
        <v>150772.70000000001</v>
      </c>
      <c r="G38" s="231">
        <v>329317</v>
      </c>
      <c r="H38" s="135">
        <v>85449.64</v>
      </c>
      <c r="J38" s="132">
        <v>1384838.06</v>
      </c>
      <c r="K38" s="289">
        <v>249097.95</v>
      </c>
      <c r="L38" s="290">
        <v>0</v>
      </c>
      <c r="M38" s="291">
        <v>23911.1</v>
      </c>
      <c r="O38" s="291">
        <v>273.04000000000002</v>
      </c>
      <c r="R38" s="130">
        <v>-8356.67</v>
      </c>
      <c r="S38" s="130">
        <v>2179663.7000000002</v>
      </c>
      <c r="T38" s="129">
        <v>1340879.49</v>
      </c>
      <c r="U38" s="129">
        <v>78483</v>
      </c>
      <c r="V38" s="129">
        <v>438.11</v>
      </c>
      <c r="W38" s="129">
        <v>530</v>
      </c>
      <c r="X38" s="129">
        <v>1301770.5</v>
      </c>
      <c r="Y38" s="129">
        <v>16406</v>
      </c>
      <c r="Z38" s="230">
        <v>1828685.5</v>
      </c>
      <c r="AA38" s="230">
        <v>22562</v>
      </c>
      <c r="AB38" s="230">
        <v>27462.95</v>
      </c>
      <c r="AC38" s="230">
        <v>460258.1</v>
      </c>
      <c r="AD38" s="230">
        <v>395554.37</v>
      </c>
      <c r="AH38" s="200">
        <f t="shared" si="1"/>
        <v>565539.34</v>
      </c>
      <c r="AI38" s="201">
        <f t="shared" si="2"/>
        <v>24184.14</v>
      </c>
      <c r="AJ38" s="202">
        <f t="shared" si="3"/>
        <v>541355.19999999995</v>
      </c>
      <c r="AK38" s="137">
        <f t="shared" si="4"/>
        <v>2738507.1</v>
      </c>
      <c r="AL38" s="136">
        <f t="shared" si="5"/>
        <v>2734522.92</v>
      </c>
      <c r="AM38" s="207">
        <f t="shared" si="6"/>
        <v>3984.1800000001676</v>
      </c>
    </row>
    <row r="39" spans="1:39">
      <c r="A39" s="106" t="s">
        <v>698</v>
      </c>
      <c r="B39" s="106" t="s">
        <v>699</v>
      </c>
      <c r="C39" s="269">
        <v>3184</v>
      </c>
      <c r="D39" s="132" t="s">
        <v>712</v>
      </c>
      <c r="E39" s="199" t="s">
        <v>712</v>
      </c>
      <c r="F39" s="135">
        <v>716888.61</v>
      </c>
      <c r="G39" s="231">
        <v>659622</v>
      </c>
      <c r="H39" s="135">
        <v>46370.53</v>
      </c>
      <c r="J39" s="132">
        <v>562012.37</v>
      </c>
      <c r="K39" s="289">
        <v>408429.14</v>
      </c>
      <c r="L39" s="290">
        <v>0</v>
      </c>
      <c r="M39" s="291">
        <v>28360</v>
      </c>
      <c r="O39" s="291">
        <v>245</v>
      </c>
      <c r="R39" s="130">
        <v>-316266.55</v>
      </c>
      <c r="S39" s="130">
        <v>1994257.35</v>
      </c>
      <c r="T39" s="129">
        <v>1911129.4</v>
      </c>
      <c r="U39" s="129">
        <v>188300</v>
      </c>
      <c r="V39" s="129">
        <v>1410.8</v>
      </c>
      <c r="W39" s="129">
        <v>2870</v>
      </c>
      <c r="X39" s="129">
        <v>855010</v>
      </c>
      <c r="Y39" s="129">
        <v>22906</v>
      </c>
      <c r="Z39" s="230">
        <v>1457290</v>
      </c>
      <c r="AA39" s="230">
        <v>21171</v>
      </c>
      <c r="AB39" s="230">
        <v>14742</v>
      </c>
      <c r="AC39" s="230">
        <v>553697.07999999996</v>
      </c>
      <c r="AD39" s="230">
        <v>247992.27</v>
      </c>
      <c r="AF39" s="230">
        <v>7</v>
      </c>
      <c r="AH39" s="200">
        <f t="shared" si="1"/>
        <v>1422881.14</v>
      </c>
      <c r="AI39" s="201">
        <f t="shared" si="2"/>
        <v>28605</v>
      </c>
      <c r="AJ39" s="202">
        <f t="shared" si="3"/>
        <v>1394276.14</v>
      </c>
      <c r="AK39" s="137">
        <f t="shared" si="4"/>
        <v>2981626.1999999997</v>
      </c>
      <c r="AL39" s="136">
        <f t="shared" si="5"/>
        <v>2294899.35</v>
      </c>
      <c r="AM39" s="207">
        <f t="shared" si="6"/>
        <v>686726.84999999963</v>
      </c>
    </row>
    <row r="40" spans="1:39">
      <c r="A40" s="106" t="s">
        <v>698</v>
      </c>
      <c r="B40" s="106" t="s">
        <v>699</v>
      </c>
      <c r="C40" s="269">
        <v>2131</v>
      </c>
      <c r="D40" s="132" t="s">
        <v>713</v>
      </c>
      <c r="E40" s="199" t="s">
        <v>713</v>
      </c>
      <c r="F40" s="135">
        <v>387596.11</v>
      </c>
      <c r="G40" s="231">
        <v>218070.93</v>
      </c>
      <c r="H40" s="135">
        <v>51059.46</v>
      </c>
      <c r="J40" s="132">
        <v>906558.34</v>
      </c>
      <c r="K40" s="289">
        <v>511912.07</v>
      </c>
      <c r="L40" s="290">
        <v>0</v>
      </c>
      <c r="M40" s="291">
        <v>26794.39</v>
      </c>
      <c r="O40" s="291">
        <v>0</v>
      </c>
      <c r="R40" s="130">
        <v>598805.72</v>
      </c>
      <c r="S40" s="130">
        <v>1560653.49</v>
      </c>
      <c r="T40" s="129">
        <v>1002677.16</v>
      </c>
      <c r="U40" s="129">
        <v>109720</v>
      </c>
      <c r="V40" s="129">
        <v>792.93</v>
      </c>
      <c r="W40" s="129">
        <v>400</v>
      </c>
      <c r="X40" s="129">
        <v>1615679.21</v>
      </c>
      <c r="Y40" s="129">
        <v>36908</v>
      </c>
      <c r="Z40" s="230">
        <v>1988008.21</v>
      </c>
      <c r="AA40" s="230">
        <v>19972</v>
      </c>
      <c r="AB40" s="230">
        <v>20496</v>
      </c>
      <c r="AC40" s="230">
        <v>547622.56000000006</v>
      </c>
      <c r="AD40" s="230">
        <v>301134.21999999997</v>
      </c>
      <c r="AF40" s="230">
        <v>1</v>
      </c>
      <c r="AH40" s="200">
        <f t="shared" si="1"/>
        <v>656726.5</v>
      </c>
      <c r="AI40" s="201">
        <f t="shared" si="2"/>
        <v>26794.39</v>
      </c>
      <c r="AJ40" s="202">
        <f t="shared" si="3"/>
        <v>629932.11</v>
      </c>
      <c r="AK40" s="137">
        <f t="shared" si="4"/>
        <v>2766177.3</v>
      </c>
      <c r="AL40" s="136">
        <f t="shared" si="5"/>
        <v>2877233.99</v>
      </c>
      <c r="AM40" s="207">
        <f t="shared" si="6"/>
        <v>-111056.69000000041</v>
      </c>
    </row>
    <row r="41" spans="1:39">
      <c r="A41" s="106" t="s">
        <v>698</v>
      </c>
      <c r="B41" s="106" t="s">
        <v>699</v>
      </c>
      <c r="C41" s="269">
        <v>1943</v>
      </c>
      <c r="D41" s="132" t="s">
        <v>714</v>
      </c>
      <c r="E41" s="199" t="s">
        <v>714</v>
      </c>
      <c r="F41" s="135">
        <v>588892.75</v>
      </c>
      <c r="G41" s="231">
        <v>323534</v>
      </c>
      <c r="H41" s="135">
        <v>8892.3799999999992</v>
      </c>
      <c r="J41" s="132">
        <v>760569.76</v>
      </c>
      <c r="K41" s="289">
        <v>137878.21</v>
      </c>
      <c r="L41" s="290">
        <v>0</v>
      </c>
      <c r="M41" s="291">
        <v>25078.36</v>
      </c>
      <c r="O41" s="291">
        <v>381.98</v>
      </c>
      <c r="R41" s="130">
        <v>-64565.27</v>
      </c>
      <c r="S41" s="130">
        <v>1367149.29</v>
      </c>
      <c r="T41" s="129">
        <v>1622200.01</v>
      </c>
      <c r="U41" s="129">
        <v>52900</v>
      </c>
      <c r="V41" s="129">
        <v>705.43</v>
      </c>
      <c r="W41" s="129">
        <v>1010</v>
      </c>
      <c r="X41" s="129">
        <v>822346.11</v>
      </c>
      <c r="Y41" s="129">
        <v>13866</v>
      </c>
      <c r="Z41" s="230">
        <v>1318776.1100000001</v>
      </c>
      <c r="AA41" s="230">
        <v>2130</v>
      </c>
      <c r="AB41" s="230">
        <v>6464</v>
      </c>
      <c r="AC41" s="230">
        <v>506952.3</v>
      </c>
      <c r="AD41" s="230">
        <v>186978.4</v>
      </c>
      <c r="AF41" s="230">
        <v>4</v>
      </c>
      <c r="AH41" s="200">
        <f t="shared" si="1"/>
        <v>921319.13</v>
      </c>
      <c r="AI41" s="201">
        <f t="shared" si="2"/>
        <v>25460.34</v>
      </c>
      <c r="AJ41" s="202">
        <f t="shared" si="3"/>
        <v>895858.79</v>
      </c>
      <c r="AK41" s="137">
        <f t="shared" si="4"/>
        <v>2513027.5499999998</v>
      </c>
      <c r="AL41" s="136">
        <f t="shared" si="5"/>
        <v>2021304.81</v>
      </c>
      <c r="AM41" s="207">
        <f t="shared" si="6"/>
        <v>491722.73999999976</v>
      </c>
    </row>
    <row r="42" spans="1:39">
      <c r="A42" s="106" t="s">
        <v>716</v>
      </c>
      <c r="B42" s="106" t="s">
        <v>717</v>
      </c>
      <c r="C42" s="269">
        <v>3652</v>
      </c>
      <c r="D42" s="132" t="s">
        <v>719</v>
      </c>
      <c r="E42" s="199" t="s">
        <v>719</v>
      </c>
      <c r="F42" s="135">
        <v>1221488.44</v>
      </c>
      <c r="G42" s="231">
        <v>8730</v>
      </c>
      <c r="H42" s="135">
        <v>33554.18</v>
      </c>
      <c r="J42" s="132">
        <v>345471.39</v>
      </c>
      <c r="K42" s="289">
        <v>134350.21</v>
      </c>
      <c r="L42" s="290">
        <v>0</v>
      </c>
      <c r="M42" s="291">
        <v>7023.4</v>
      </c>
      <c r="O42" s="291">
        <v>199.76</v>
      </c>
      <c r="R42" s="130">
        <v>-398578.5</v>
      </c>
      <c r="S42" s="130">
        <v>1747176.74</v>
      </c>
      <c r="T42" s="129">
        <v>1303906.71</v>
      </c>
      <c r="U42" s="129">
        <v>370950</v>
      </c>
      <c r="V42" s="129">
        <v>1528.27</v>
      </c>
      <c r="X42" s="129">
        <v>585868.4</v>
      </c>
      <c r="Y42" s="129">
        <v>137500</v>
      </c>
      <c r="Z42" s="230">
        <v>1380553.4</v>
      </c>
      <c r="AA42" s="230">
        <v>6130</v>
      </c>
      <c r="AB42" s="230">
        <v>14470</v>
      </c>
      <c r="AC42" s="230">
        <v>415465.35</v>
      </c>
      <c r="AD42" s="230">
        <v>195361.81</v>
      </c>
      <c r="AH42" s="200">
        <f t="shared" si="1"/>
        <v>1263772.6199999999</v>
      </c>
      <c r="AI42" s="201">
        <f t="shared" si="2"/>
        <v>7223.16</v>
      </c>
      <c r="AJ42" s="202">
        <f t="shared" si="3"/>
        <v>1256549.46</v>
      </c>
      <c r="AK42" s="137">
        <f t="shared" si="4"/>
        <v>2399753.38</v>
      </c>
      <c r="AL42" s="136">
        <f t="shared" si="5"/>
        <v>2011980.56</v>
      </c>
      <c r="AM42" s="207">
        <f t="shared" si="6"/>
        <v>387772.81999999983</v>
      </c>
    </row>
    <row r="43" spans="1:39">
      <c r="A43" s="106" t="s">
        <v>716</v>
      </c>
      <c r="B43" s="106" t="s">
        <v>717</v>
      </c>
      <c r="C43" s="269">
        <v>4998</v>
      </c>
      <c r="D43" s="132" t="s">
        <v>720</v>
      </c>
      <c r="E43" s="199" t="s">
        <v>720</v>
      </c>
      <c r="F43" s="135">
        <v>185343.64</v>
      </c>
      <c r="G43" s="231">
        <v>0</v>
      </c>
      <c r="H43" s="135">
        <v>150909.56</v>
      </c>
      <c r="J43" s="132">
        <v>641550.15</v>
      </c>
      <c r="K43" s="289">
        <v>110321.72</v>
      </c>
      <c r="L43" s="290">
        <v>0</v>
      </c>
      <c r="M43" s="291">
        <v>17409.98</v>
      </c>
      <c r="O43" s="291">
        <v>0</v>
      </c>
      <c r="R43" s="130">
        <v>-1302074.54</v>
      </c>
      <c r="S43" s="130">
        <v>2580473.12</v>
      </c>
      <c r="T43" s="129">
        <v>2274705.41</v>
      </c>
      <c r="V43" s="129">
        <v>442.82</v>
      </c>
      <c r="W43" s="129">
        <v>200</v>
      </c>
      <c r="X43" s="129">
        <v>1041449.74</v>
      </c>
      <c r="Y43" s="129">
        <v>87000</v>
      </c>
      <c r="Z43" s="230">
        <v>1871768.74</v>
      </c>
      <c r="AA43" s="230">
        <v>7160</v>
      </c>
      <c r="AB43" s="230">
        <v>34666</v>
      </c>
      <c r="AC43" s="230">
        <v>1414573.51</v>
      </c>
      <c r="AD43" s="230">
        <v>228313.21</v>
      </c>
      <c r="AG43" s="230">
        <v>55000</v>
      </c>
      <c r="AH43" s="200">
        <f t="shared" si="1"/>
        <v>336253.2</v>
      </c>
      <c r="AI43" s="201">
        <f t="shared" si="2"/>
        <v>17409.98</v>
      </c>
      <c r="AJ43" s="202">
        <f t="shared" si="3"/>
        <v>318843.22000000003</v>
      </c>
      <c r="AK43" s="137">
        <f t="shared" si="4"/>
        <v>3403797.9699999997</v>
      </c>
      <c r="AL43" s="136">
        <f t="shared" si="5"/>
        <v>3611481.46</v>
      </c>
      <c r="AM43" s="207">
        <f t="shared" si="6"/>
        <v>-207683.49000000022</v>
      </c>
    </row>
    <row r="44" spans="1:39">
      <c r="A44" s="106" t="s">
        <v>716</v>
      </c>
      <c r="B44" s="106" t="s">
        <v>717</v>
      </c>
      <c r="C44" s="269">
        <v>3421</v>
      </c>
      <c r="D44" s="132" t="s">
        <v>721</v>
      </c>
      <c r="E44" s="199" t="s">
        <v>721</v>
      </c>
      <c r="F44" s="135">
        <v>507599.21</v>
      </c>
      <c r="G44" s="231">
        <v>0</v>
      </c>
      <c r="H44" s="135">
        <v>112567.15</v>
      </c>
      <c r="J44" s="132">
        <v>392618.14</v>
      </c>
      <c r="K44" s="289">
        <v>58324.2</v>
      </c>
      <c r="L44" s="290">
        <v>0</v>
      </c>
      <c r="M44" s="291">
        <v>8442.1</v>
      </c>
      <c r="O44" s="291">
        <v>2236</v>
      </c>
      <c r="R44" s="130">
        <v>-667483.12</v>
      </c>
      <c r="S44" s="130">
        <v>1682922.85</v>
      </c>
      <c r="T44" s="129">
        <v>1292476.6299999999</v>
      </c>
      <c r="V44" s="129">
        <v>930.41</v>
      </c>
      <c r="X44" s="129">
        <v>888656</v>
      </c>
      <c r="Y44" s="129">
        <v>62202</v>
      </c>
      <c r="Z44" s="230">
        <v>1549098</v>
      </c>
      <c r="AA44" s="230">
        <v>7360</v>
      </c>
      <c r="AB44" s="230">
        <v>32963</v>
      </c>
      <c r="AC44" s="230">
        <v>477595.46</v>
      </c>
      <c r="AD44" s="230">
        <v>132257.71</v>
      </c>
      <c r="AH44" s="200">
        <f t="shared" si="1"/>
        <v>620166.36</v>
      </c>
      <c r="AI44" s="201">
        <f t="shared" si="2"/>
        <v>10678.1</v>
      </c>
      <c r="AJ44" s="202">
        <f t="shared" si="3"/>
        <v>609488.26</v>
      </c>
      <c r="AK44" s="137">
        <f t="shared" si="4"/>
        <v>2244265.04</v>
      </c>
      <c r="AL44" s="136">
        <f t="shared" si="5"/>
        <v>2199274.17</v>
      </c>
      <c r="AM44" s="207">
        <f t="shared" si="6"/>
        <v>44990.870000000112</v>
      </c>
    </row>
    <row r="45" spans="1:39">
      <c r="A45" s="106" t="s">
        <v>716</v>
      </c>
      <c r="B45" s="106" t="s">
        <v>717</v>
      </c>
      <c r="C45" s="269">
        <v>1467</v>
      </c>
      <c r="D45" s="132" t="s">
        <v>722</v>
      </c>
      <c r="E45" s="199" t="s">
        <v>722</v>
      </c>
      <c r="F45" s="135">
        <v>168610.33</v>
      </c>
      <c r="G45" s="231">
        <v>0</v>
      </c>
      <c r="H45" s="135">
        <v>21428.46</v>
      </c>
      <c r="J45" s="132">
        <v>612285.99</v>
      </c>
      <c r="K45" s="289">
        <v>107129.38</v>
      </c>
      <c r="L45" s="290">
        <v>0</v>
      </c>
      <c r="M45" s="291">
        <v>8757.1299999999992</v>
      </c>
      <c r="O45" s="291">
        <v>188.96</v>
      </c>
      <c r="R45" s="130">
        <v>-607982.75</v>
      </c>
      <c r="S45" s="130">
        <v>1664645.88</v>
      </c>
      <c r="T45" s="129">
        <v>778981.38</v>
      </c>
      <c r="V45" s="129">
        <v>395.44</v>
      </c>
      <c r="W45" s="129">
        <v>40</v>
      </c>
      <c r="X45" s="129">
        <v>1163229</v>
      </c>
      <c r="Y45" s="129">
        <v>126570</v>
      </c>
      <c r="Z45" s="230">
        <v>1499812</v>
      </c>
      <c r="AA45" s="230">
        <v>7500</v>
      </c>
      <c r="AB45" s="230">
        <v>67268</v>
      </c>
      <c r="AC45" s="230">
        <v>449661.86</v>
      </c>
      <c r="AD45" s="230">
        <v>201129.02</v>
      </c>
      <c r="AH45" s="200">
        <f t="shared" si="1"/>
        <v>190038.78999999998</v>
      </c>
      <c r="AI45" s="201">
        <f t="shared" si="2"/>
        <v>8946.0899999999983</v>
      </c>
      <c r="AJ45" s="202">
        <f t="shared" si="3"/>
        <v>181092.69999999998</v>
      </c>
      <c r="AK45" s="137">
        <f t="shared" si="4"/>
        <v>2069215.8199999998</v>
      </c>
      <c r="AL45" s="136">
        <f t="shared" si="5"/>
        <v>2225370.88</v>
      </c>
      <c r="AM45" s="207">
        <f t="shared" si="6"/>
        <v>-156155.06000000006</v>
      </c>
    </row>
    <row r="46" spans="1:39">
      <c r="A46" s="106" t="s">
        <v>716</v>
      </c>
      <c r="B46" s="106" t="s">
        <v>717</v>
      </c>
      <c r="C46" s="269">
        <v>4845</v>
      </c>
      <c r="D46" s="132" t="s">
        <v>723</v>
      </c>
      <c r="E46" s="199" t="s">
        <v>723</v>
      </c>
      <c r="F46" s="135">
        <v>341004.05</v>
      </c>
      <c r="G46" s="231">
        <v>0</v>
      </c>
      <c r="H46" s="135">
        <v>80059.429999999993</v>
      </c>
      <c r="J46" s="132">
        <v>3336809.4</v>
      </c>
      <c r="K46" s="289">
        <v>68851.12</v>
      </c>
      <c r="L46" s="290">
        <v>0</v>
      </c>
      <c r="M46" s="291">
        <v>13564</v>
      </c>
      <c r="O46" s="291">
        <v>186.12</v>
      </c>
      <c r="R46" s="130">
        <v>3641385.01</v>
      </c>
      <c r="S46" s="130">
        <v>349948.56</v>
      </c>
      <c r="T46" s="129">
        <v>1366037.41</v>
      </c>
      <c r="U46" s="129">
        <v>192000</v>
      </c>
      <c r="V46" s="129">
        <v>1390.3</v>
      </c>
      <c r="X46" s="129">
        <v>910080.5</v>
      </c>
      <c r="Y46" s="129">
        <v>191000</v>
      </c>
      <c r="Z46" s="230">
        <v>1942445.5</v>
      </c>
      <c r="AA46" s="230">
        <v>4000</v>
      </c>
      <c r="AB46" s="230">
        <v>37891</v>
      </c>
      <c r="AC46" s="230">
        <v>582623.68999999994</v>
      </c>
      <c r="AD46" s="230">
        <v>228227.69</v>
      </c>
      <c r="AG46" s="230">
        <v>43680.02</v>
      </c>
      <c r="AH46" s="200">
        <f t="shared" si="1"/>
        <v>421063.48</v>
      </c>
      <c r="AI46" s="201">
        <f t="shared" si="2"/>
        <v>13750.12</v>
      </c>
      <c r="AJ46" s="202">
        <f t="shared" si="3"/>
        <v>407313.36</v>
      </c>
      <c r="AK46" s="137">
        <f t="shared" si="4"/>
        <v>2660508.21</v>
      </c>
      <c r="AL46" s="136">
        <f t="shared" si="5"/>
        <v>2838867.9</v>
      </c>
      <c r="AM46" s="207">
        <f t="shared" si="6"/>
        <v>-178359.68999999994</v>
      </c>
    </row>
    <row r="47" spans="1:39">
      <c r="A47" s="106" t="s">
        <v>716</v>
      </c>
      <c r="B47" s="106" t="s">
        <v>717</v>
      </c>
      <c r="C47" s="269">
        <v>3469</v>
      </c>
      <c r="D47" s="132" t="s">
        <v>724</v>
      </c>
      <c r="E47" s="199" t="s">
        <v>724</v>
      </c>
      <c r="F47" s="135">
        <v>272779.65999999997</v>
      </c>
      <c r="G47" s="231">
        <v>0</v>
      </c>
      <c r="H47" s="135">
        <v>51242.06</v>
      </c>
      <c r="J47" s="132">
        <v>757777.42</v>
      </c>
      <c r="K47" s="289">
        <v>64327.97</v>
      </c>
      <c r="L47" s="290">
        <v>0</v>
      </c>
      <c r="M47" s="291">
        <v>7755.2</v>
      </c>
      <c r="O47" s="291">
        <v>329.04</v>
      </c>
      <c r="R47" s="130">
        <v>-328144.01</v>
      </c>
      <c r="S47" s="130">
        <v>1610762.41</v>
      </c>
      <c r="T47" s="129">
        <v>1357840.2</v>
      </c>
      <c r="U47" s="129">
        <v>180000</v>
      </c>
      <c r="V47" s="129">
        <v>571.27</v>
      </c>
      <c r="W47" s="129">
        <v>60</v>
      </c>
      <c r="X47" s="129">
        <v>916161.5</v>
      </c>
      <c r="Y47" s="129">
        <v>19000</v>
      </c>
      <c r="Z47" s="230">
        <v>1768170.5</v>
      </c>
      <c r="AA47" s="230">
        <v>7000</v>
      </c>
      <c r="AB47" s="230">
        <v>42267</v>
      </c>
      <c r="AC47" s="230">
        <v>614190.53</v>
      </c>
      <c r="AD47" s="230">
        <v>186580.47</v>
      </c>
      <c r="AH47" s="200">
        <f t="shared" si="1"/>
        <v>324021.71999999997</v>
      </c>
      <c r="AI47" s="201">
        <f t="shared" si="2"/>
        <v>8084.24</v>
      </c>
      <c r="AJ47" s="202">
        <f t="shared" si="3"/>
        <v>315937.48</v>
      </c>
      <c r="AK47" s="137">
        <f t="shared" si="4"/>
        <v>2473632.9699999997</v>
      </c>
      <c r="AL47" s="136">
        <f t="shared" si="5"/>
        <v>2618208.5000000005</v>
      </c>
      <c r="AM47" s="207">
        <f t="shared" si="6"/>
        <v>-144575.53000000073</v>
      </c>
    </row>
    <row r="48" spans="1:39">
      <c r="A48" s="106" t="s">
        <v>716</v>
      </c>
      <c r="B48" s="106" t="s">
        <v>717</v>
      </c>
      <c r="C48" s="269">
        <v>2587</v>
      </c>
      <c r="D48" s="132" t="s">
        <v>725</v>
      </c>
      <c r="E48" s="199" t="s">
        <v>725</v>
      </c>
      <c r="F48" s="135">
        <v>317831.13</v>
      </c>
      <c r="G48" s="231">
        <v>0</v>
      </c>
      <c r="H48" s="135">
        <v>114810.74</v>
      </c>
      <c r="J48" s="132">
        <v>842219.66</v>
      </c>
      <c r="K48" s="289">
        <v>54620.29</v>
      </c>
      <c r="L48" s="290">
        <v>0</v>
      </c>
      <c r="M48" s="291">
        <v>7374.88</v>
      </c>
      <c r="O48" s="291">
        <v>8.4600000000000009</v>
      </c>
      <c r="R48" s="130">
        <v>-1188426.99</v>
      </c>
      <c r="S48" s="130">
        <v>2707380.46</v>
      </c>
      <c r="T48" s="129">
        <v>1058012.3</v>
      </c>
      <c r="U48" s="129">
        <v>180000</v>
      </c>
      <c r="V48" s="129">
        <v>791.66</v>
      </c>
      <c r="W48" s="129">
        <v>1698</v>
      </c>
      <c r="X48" s="129">
        <v>1165269.3899999999</v>
      </c>
      <c r="Y48" s="129">
        <v>71840</v>
      </c>
      <c r="Z48" s="230">
        <v>1837030.39</v>
      </c>
      <c r="AA48" s="230">
        <v>4000</v>
      </c>
      <c r="AB48" s="230">
        <v>23980</v>
      </c>
      <c r="AC48" s="230">
        <v>588374.81000000006</v>
      </c>
      <c r="AD48" s="230">
        <v>221081.14</v>
      </c>
      <c r="AH48" s="200">
        <f t="shared" si="1"/>
        <v>432641.87</v>
      </c>
      <c r="AI48" s="201">
        <f t="shared" si="2"/>
        <v>7383.34</v>
      </c>
      <c r="AJ48" s="202">
        <f t="shared" si="3"/>
        <v>425258.52999999997</v>
      </c>
      <c r="AK48" s="137">
        <f t="shared" si="4"/>
        <v>2477611.3499999996</v>
      </c>
      <c r="AL48" s="136">
        <f t="shared" si="5"/>
        <v>2674466.3400000003</v>
      </c>
      <c r="AM48" s="207">
        <f t="shared" si="6"/>
        <v>-196854.99000000069</v>
      </c>
    </row>
    <row r="49" spans="1:39">
      <c r="A49" s="106" t="s">
        <v>716</v>
      </c>
      <c r="B49" s="106" t="s">
        <v>717</v>
      </c>
      <c r="C49" s="269">
        <v>1576</v>
      </c>
      <c r="D49" s="132" t="s">
        <v>726</v>
      </c>
      <c r="E49" s="199" t="s">
        <v>726</v>
      </c>
      <c r="F49" s="135">
        <v>495995.29</v>
      </c>
      <c r="G49" s="231">
        <v>0</v>
      </c>
      <c r="H49" s="135">
        <v>12534.33</v>
      </c>
      <c r="J49" s="132">
        <v>745054.06</v>
      </c>
      <c r="K49" s="289">
        <v>114400.08</v>
      </c>
      <c r="M49" s="291">
        <v>8504.51</v>
      </c>
      <c r="O49" s="291">
        <v>177.4</v>
      </c>
      <c r="R49" s="130">
        <v>-825363.53</v>
      </c>
      <c r="S49" s="130">
        <v>2321309.19</v>
      </c>
      <c r="T49" s="129">
        <v>543138.03</v>
      </c>
      <c r="V49" s="129">
        <v>1035.52</v>
      </c>
      <c r="X49" s="129">
        <v>603289.5</v>
      </c>
      <c r="Y49" s="129">
        <v>43002</v>
      </c>
      <c r="Z49" s="230">
        <v>803330.5</v>
      </c>
      <c r="AA49" s="230">
        <v>7500</v>
      </c>
      <c r="AB49" s="230">
        <v>38030</v>
      </c>
      <c r="AC49" s="230">
        <v>309105.63</v>
      </c>
      <c r="AD49" s="230">
        <v>169142.73</v>
      </c>
      <c r="AH49" s="200">
        <f t="shared" si="1"/>
        <v>508529.62</v>
      </c>
      <c r="AI49" s="201">
        <f t="shared" si="2"/>
        <v>8681.91</v>
      </c>
      <c r="AJ49" s="202">
        <f t="shared" si="3"/>
        <v>499847.71</v>
      </c>
      <c r="AK49" s="137">
        <f t="shared" si="4"/>
        <v>1190465.05</v>
      </c>
      <c r="AL49" s="136">
        <f t="shared" si="5"/>
        <v>1327108.8599999999</v>
      </c>
      <c r="AM49" s="207">
        <f t="shared" si="6"/>
        <v>-136643.80999999982</v>
      </c>
    </row>
    <row r="50" spans="1:39">
      <c r="A50" s="106" t="s">
        <v>716</v>
      </c>
      <c r="B50" s="106" t="s">
        <v>717</v>
      </c>
      <c r="C50" s="269">
        <v>2113</v>
      </c>
      <c r="D50" s="132" t="s">
        <v>727</v>
      </c>
      <c r="E50" s="199" t="s">
        <v>727</v>
      </c>
      <c r="F50" s="135">
        <v>1040707.11</v>
      </c>
      <c r="G50" s="231">
        <v>20000</v>
      </c>
      <c r="H50" s="135">
        <v>27791.27</v>
      </c>
      <c r="J50" s="132">
        <v>491949.54</v>
      </c>
      <c r="K50" s="289">
        <v>98118.79</v>
      </c>
      <c r="L50" s="290">
        <v>0</v>
      </c>
      <c r="M50" s="291">
        <v>13379.99</v>
      </c>
      <c r="O50" s="291">
        <v>36616.92</v>
      </c>
      <c r="R50" s="130">
        <v>355468.56</v>
      </c>
      <c r="S50" s="130">
        <v>991778.49</v>
      </c>
      <c r="T50" s="129">
        <v>529124.55000000005</v>
      </c>
      <c r="U50" s="129">
        <v>75580</v>
      </c>
      <c r="V50" s="129">
        <v>1473.68</v>
      </c>
      <c r="X50" s="129">
        <v>756375.9</v>
      </c>
      <c r="Y50" s="129">
        <v>182000</v>
      </c>
      <c r="Z50" s="230">
        <v>854233.9</v>
      </c>
      <c r="AB50" s="230">
        <v>23264</v>
      </c>
      <c r="AC50" s="230">
        <v>276314.03999999998</v>
      </c>
      <c r="AD50" s="230">
        <v>72046.39</v>
      </c>
      <c r="AG50" s="230">
        <v>37373.050000000003</v>
      </c>
      <c r="AH50" s="200">
        <f t="shared" si="1"/>
        <v>1088498.3799999999</v>
      </c>
      <c r="AI50" s="201">
        <f t="shared" si="2"/>
        <v>49996.909999999996</v>
      </c>
      <c r="AJ50" s="202">
        <f t="shared" si="3"/>
        <v>1038501.4699999999</v>
      </c>
      <c r="AK50" s="137">
        <f t="shared" si="4"/>
        <v>1544554.1300000001</v>
      </c>
      <c r="AL50" s="136">
        <f t="shared" si="5"/>
        <v>1263231.3799999999</v>
      </c>
      <c r="AM50" s="207">
        <f t="shared" si="6"/>
        <v>281322.75000000023</v>
      </c>
    </row>
    <row r="51" spans="1:39">
      <c r="A51" s="106" t="s">
        <v>716</v>
      </c>
      <c r="B51" s="106" t="s">
        <v>717</v>
      </c>
      <c r="C51" s="269">
        <v>1780</v>
      </c>
      <c r="D51" s="132" t="s">
        <v>728</v>
      </c>
      <c r="E51" s="199" t="s">
        <v>728</v>
      </c>
      <c r="F51" s="135">
        <v>286166.2</v>
      </c>
      <c r="G51" s="231">
        <v>0</v>
      </c>
      <c r="H51" s="135">
        <v>16102.55</v>
      </c>
      <c r="J51" s="132">
        <v>2851118.65</v>
      </c>
      <c r="K51" s="289">
        <v>103547.96</v>
      </c>
      <c r="L51" s="290">
        <v>0</v>
      </c>
      <c r="M51" s="291">
        <v>16444.3</v>
      </c>
      <c r="O51" s="291">
        <v>232.79</v>
      </c>
      <c r="R51" s="130">
        <v>2577629.42</v>
      </c>
      <c r="S51" s="130">
        <v>667821.93000000005</v>
      </c>
      <c r="T51" s="129">
        <v>617699.02</v>
      </c>
      <c r="U51" s="129">
        <v>77000</v>
      </c>
      <c r="V51" s="129">
        <v>462.82</v>
      </c>
      <c r="X51" s="129">
        <v>938721.3</v>
      </c>
      <c r="Y51" s="129">
        <v>168700</v>
      </c>
      <c r="Z51" s="230">
        <v>1128813.3</v>
      </c>
      <c r="AA51" s="230">
        <v>3500</v>
      </c>
      <c r="AB51" s="230">
        <v>40474</v>
      </c>
      <c r="AC51" s="230">
        <v>422999.05</v>
      </c>
      <c r="AD51" s="230">
        <v>211989.87</v>
      </c>
      <c r="AH51" s="200">
        <f t="shared" si="1"/>
        <v>302268.75</v>
      </c>
      <c r="AI51" s="201">
        <f t="shared" si="2"/>
        <v>16677.09</v>
      </c>
      <c r="AJ51" s="202">
        <f t="shared" si="3"/>
        <v>285591.65999999997</v>
      </c>
      <c r="AK51" s="137">
        <f t="shared" si="4"/>
        <v>1802583.1400000001</v>
      </c>
      <c r="AL51" s="136">
        <f t="shared" si="5"/>
        <v>1807776.2200000002</v>
      </c>
      <c r="AM51" s="207">
        <f t="shared" si="6"/>
        <v>-5193.0800000000745</v>
      </c>
    </row>
    <row r="52" spans="1:39">
      <c r="A52" s="106" t="s">
        <v>689</v>
      </c>
      <c r="B52" s="106" t="s">
        <v>731</v>
      </c>
      <c r="C52" s="269">
        <v>1148</v>
      </c>
      <c r="D52" s="132" t="s">
        <v>733</v>
      </c>
      <c r="E52" s="199" t="s">
        <v>733</v>
      </c>
      <c r="F52" s="135">
        <v>232698.74</v>
      </c>
      <c r="G52" s="231">
        <v>42879</v>
      </c>
      <c r="H52" s="135">
        <v>7745.32</v>
      </c>
      <c r="J52" s="132">
        <v>1052285.29</v>
      </c>
      <c r="K52" s="289">
        <v>273991.03000000003</v>
      </c>
      <c r="L52" s="290">
        <v>0</v>
      </c>
      <c r="M52" s="291">
        <v>11565.21</v>
      </c>
      <c r="O52" s="291">
        <v>2388</v>
      </c>
      <c r="R52" s="130">
        <v>-445421.24</v>
      </c>
      <c r="S52" s="130">
        <v>2139773.89</v>
      </c>
      <c r="T52" s="129">
        <v>735773.13</v>
      </c>
      <c r="V52" s="129">
        <v>1196.8399999999999</v>
      </c>
      <c r="X52" s="129">
        <v>473012.1</v>
      </c>
      <c r="Z52" s="230">
        <v>576712.1</v>
      </c>
      <c r="AB52" s="230">
        <v>49488</v>
      </c>
      <c r="AC52" s="230">
        <v>449743.86</v>
      </c>
      <c r="AD52" s="230">
        <v>192444.59</v>
      </c>
      <c r="AG52" s="230">
        <v>40300</v>
      </c>
      <c r="AH52" s="200">
        <f t="shared" si="1"/>
        <v>283323.06</v>
      </c>
      <c r="AI52" s="201">
        <f t="shared" si="2"/>
        <v>13953.21</v>
      </c>
      <c r="AJ52" s="202">
        <f t="shared" si="3"/>
        <v>269369.84999999998</v>
      </c>
      <c r="AK52" s="137">
        <f t="shared" si="4"/>
        <v>1209982.0699999998</v>
      </c>
      <c r="AL52" s="136">
        <f t="shared" si="5"/>
        <v>1308688.55</v>
      </c>
      <c r="AM52" s="207">
        <f t="shared" si="6"/>
        <v>-98706.480000000214</v>
      </c>
    </row>
    <row r="53" spans="1:39">
      <c r="A53" s="106" t="s">
        <v>689</v>
      </c>
      <c r="B53" s="106" t="s">
        <v>731</v>
      </c>
      <c r="C53" s="269">
        <v>600</v>
      </c>
      <c r="D53" s="132" t="s">
        <v>734</v>
      </c>
      <c r="E53" s="199" t="s">
        <v>734</v>
      </c>
      <c r="F53" s="135">
        <v>447893.46</v>
      </c>
      <c r="G53" s="231">
        <v>81429</v>
      </c>
      <c r="H53" s="135">
        <v>14705.13</v>
      </c>
      <c r="J53" s="132">
        <v>451547.88</v>
      </c>
      <c r="K53" s="289">
        <v>164671.28</v>
      </c>
      <c r="L53" s="290">
        <v>0</v>
      </c>
      <c r="M53" s="291">
        <v>17356.52</v>
      </c>
      <c r="O53" s="291">
        <v>10572</v>
      </c>
      <c r="R53" s="130">
        <v>739508.99</v>
      </c>
      <c r="S53" s="130">
        <v>293207.49</v>
      </c>
      <c r="T53" s="129">
        <v>787822.8</v>
      </c>
      <c r="V53" s="129">
        <v>1381.68</v>
      </c>
      <c r="X53" s="129">
        <v>184968</v>
      </c>
      <c r="Z53" s="230">
        <v>462948</v>
      </c>
      <c r="AB53" s="230">
        <v>13638</v>
      </c>
      <c r="AC53" s="230">
        <v>297439.42</v>
      </c>
      <c r="AD53" s="230">
        <v>76545.31</v>
      </c>
      <c r="AG53" s="230">
        <v>24000</v>
      </c>
      <c r="AH53" s="200">
        <f t="shared" si="1"/>
        <v>544027.59</v>
      </c>
      <c r="AI53" s="201">
        <f t="shared" si="2"/>
        <v>27928.52</v>
      </c>
      <c r="AJ53" s="202">
        <f t="shared" si="3"/>
        <v>516099.06999999995</v>
      </c>
      <c r="AK53" s="137">
        <f t="shared" si="4"/>
        <v>974172.4800000001</v>
      </c>
      <c r="AL53" s="136">
        <f t="shared" si="5"/>
        <v>874570.73</v>
      </c>
      <c r="AM53" s="207">
        <f t="shared" si="6"/>
        <v>99601.750000000116</v>
      </c>
    </row>
    <row r="54" spans="1:39">
      <c r="A54" s="106" t="s">
        <v>689</v>
      </c>
      <c r="B54" s="106" t="s">
        <v>731</v>
      </c>
      <c r="C54" s="269">
        <v>1963</v>
      </c>
      <c r="D54" s="132" t="s">
        <v>735</v>
      </c>
      <c r="E54" s="199" t="s">
        <v>735</v>
      </c>
      <c r="F54" s="135">
        <v>296633.17</v>
      </c>
      <c r="G54" s="231">
        <v>51492</v>
      </c>
      <c r="H54" s="135">
        <v>31615.81</v>
      </c>
      <c r="J54" s="132">
        <v>930364.4</v>
      </c>
      <c r="K54" s="289">
        <v>211194.68</v>
      </c>
      <c r="L54" s="290">
        <v>4156</v>
      </c>
      <c r="M54" s="291">
        <v>18861.13</v>
      </c>
      <c r="O54" s="291">
        <v>4204</v>
      </c>
      <c r="R54" s="130">
        <v>-329000.25</v>
      </c>
      <c r="S54" s="130">
        <v>1946315.03</v>
      </c>
      <c r="T54" s="129">
        <v>985266.97</v>
      </c>
      <c r="U54" s="129">
        <v>60155</v>
      </c>
      <c r="V54" s="129">
        <v>1264.17</v>
      </c>
      <c r="X54" s="129">
        <v>731107.5</v>
      </c>
      <c r="Z54" s="230">
        <v>1020807.5</v>
      </c>
      <c r="AA54" s="230">
        <v>3500</v>
      </c>
      <c r="AB54" s="230">
        <v>24098</v>
      </c>
      <c r="AC54" s="230">
        <v>661782.12</v>
      </c>
      <c r="AD54" s="230">
        <v>190841.87</v>
      </c>
      <c r="AH54" s="200">
        <f t="shared" si="1"/>
        <v>379740.98</v>
      </c>
      <c r="AI54" s="201">
        <f t="shared" si="2"/>
        <v>27221.13</v>
      </c>
      <c r="AJ54" s="202">
        <f t="shared" si="3"/>
        <v>352519.85</v>
      </c>
      <c r="AK54" s="137">
        <f t="shared" si="4"/>
        <v>1777793.6400000001</v>
      </c>
      <c r="AL54" s="136">
        <f t="shared" si="5"/>
        <v>1901029.4900000002</v>
      </c>
      <c r="AM54" s="207">
        <f t="shared" si="6"/>
        <v>-123235.85000000009</v>
      </c>
    </row>
    <row r="55" spans="1:39">
      <c r="A55" s="106" t="s">
        <v>689</v>
      </c>
      <c r="B55" s="106" t="s">
        <v>731</v>
      </c>
      <c r="C55" s="269">
        <v>3524</v>
      </c>
      <c r="D55" s="132" t="s">
        <v>736</v>
      </c>
      <c r="E55" s="199" t="s">
        <v>736</v>
      </c>
      <c r="F55" s="135">
        <v>525131.64</v>
      </c>
      <c r="G55" s="231">
        <v>59839.5</v>
      </c>
      <c r="H55" s="135">
        <v>41111.370000000003</v>
      </c>
      <c r="J55" s="132">
        <v>984607.36</v>
      </c>
      <c r="K55" s="289">
        <v>278037.21000000002</v>
      </c>
      <c r="L55" s="290">
        <v>22500</v>
      </c>
      <c r="M55" s="291">
        <v>43437.99</v>
      </c>
      <c r="O55" s="291">
        <v>5187</v>
      </c>
      <c r="R55" s="130">
        <v>-447818.13</v>
      </c>
      <c r="S55" s="130">
        <v>2217512.62</v>
      </c>
      <c r="T55" s="129">
        <v>1380406.53</v>
      </c>
      <c r="U55" s="129">
        <v>80780</v>
      </c>
      <c r="V55" s="129">
        <v>1662.31</v>
      </c>
      <c r="X55" s="129">
        <v>846492.55</v>
      </c>
      <c r="Z55" s="230">
        <v>1282913.55</v>
      </c>
      <c r="AA55" s="230">
        <v>7000</v>
      </c>
      <c r="AB55" s="230">
        <v>15139.5</v>
      </c>
      <c r="AC55" s="230">
        <v>746283.51</v>
      </c>
      <c r="AD55" s="230">
        <v>210097.23</v>
      </c>
      <c r="AH55" s="200">
        <f t="shared" si="1"/>
        <v>626082.51</v>
      </c>
      <c r="AI55" s="201">
        <f t="shared" si="2"/>
        <v>71124.989999999991</v>
      </c>
      <c r="AJ55" s="202">
        <f t="shared" si="3"/>
        <v>554957.52</v>
      </c>
      <c r="AK55" s="137">
        <f t="shared" si="4"/>
        <v>2309341.39</v>
      </c>
      <c r="AL55" s="136">
        <f t="shared" si="5"/>
        <v>2261433.79</v>
      </c>
      <c r="AM55" s="207">
        <f t="shared" si="6"/>
        <v>47907.600000000093</v>
      </c>
    </row>
    <row r="56" spans="1:39">
      <c r="A56" s="106" t="s">
        <v>689</v>
      </c>
      <c r="B56" s="106" t="s">
        <v>731</v>
      </c>
      <c r="C56" s="269">
        <v>4129</v>
      </c>
      <c r="D56" s="132" t="s">
        <v>737</v>
      </c>
      <c r="E56" s="199" t="s">
        <v>737</v>
      </c>
      <c r="F56" s="135">
        <v>441976.47</v>
      </c>
      <c r="G56" s="231">
        <v>92443.5</v>
      </c>
      <c r="H56" s="135">
        <v>36829</v>
      </c>
      <c r="J56" s="132">
        <v>847430.59</v>
      </c>
      <c r="K56" s="289">
        <v>265990.53000000003</v>
      </c>
      <c r="L56" s="290">
        <v>5960</v>
      </c>
      <c r="M56" s="291">
        <v>24832.720000000001</v>
      </c>
      <c r="O56" s="291">
        <v>6967.25</v>
      </c>
      <c r="R56" s="130">
        <v>-260418.92</v>
      </c>
      <c r="S56" s="130">
        <v>1921030.3</v>
      </c>
      <c r="T56" s="129">
        <v>1514238.2</v>
      </c>
      <c r="U56" s="129">
        <v>93821</v>
      </c>
      <c r="V56" s="129">
        <v>1600.19</v>
      </c>
      <c r="X56" s="129">
        <v>721830.5</v>
      </c>
      <c r="Z56" s="230">
        <v>1191464.5</v>
      </c>
      <c r="AA56" s="230">
        <v>24000</v>
      </c>
      <c r="AB56" s="230">
        <v>13228</v>
      </c>
      <c r="AC56" s="230">
        <v>887674.81</v>
      </c>
      <c r="AD56" s="230">
        <v>228823.84</v>
      </c>
      <c r="AH56" s="200">
        <f t="shared" si="1"/>
        <v>571248.97</v>
      </c>
      <c r="AI56" s="201">
        <f t="shared" si="2"/>
        <v>37759.97</v>
      </c>
      <c r="AJ56" s="202">
        <f t="shared" si="3"/>
        <v>533489</v>
      </c>
      <c r="AK56" s="137">
        <f t="shared" si="4"/>
        <v>2331489.8899999997</v>
      </c>
      <c r="AL56" s="136">
        <f t="shared" si="5"/>
        <v>2345191.15</v>
      </c>
      <c r="AM56" s="207">
        <f t="shared" si="6"/>
        <v>-13701.260000000242</v>
      </c>
    </row>
    <row r="57" spans="1:39">
      <c r="A57" s="106" t="s">
        <v>689</v>
      </c>
      <c r="B57" s="106" t="s">
        <v>731</v>
      </c>
      <c r="C57" s="269">
        <v>2325</v>
      </c>
      <c r="D57" s="132" t="s">
        <v>738</v>
      </c>
      <c r="E57" s="199" t="s">
        <v>738</v>
      </c>
      <c r="F57" s="135">
        <v>533128.59</v>
      </c>
      <c r="G57" s="231">
        <v>47108</v>
      </c>
      <c r="H57" s="135">
        <v>72026</v>
      </c>
      <c r="J57" s="132">
        <v>770732.65</v>
      </c>
      <c r="K57" s="289">
        <v>276103.90000000002</v>
      </c>
      <c r="L57" s="290">
        <v>7000</v>
      </c>
      <c r="M57" s="291">
        <v>22557.52</v>
      </c>
      <c r="O57" s="291">
        <v>1158</v>
      </c>
      <c r="R57" s="130">
        <v>-25188.91</v>
      </c>
      <c r="S57" s="130">
        <v>1915444.77</v>
      </c>
      <c r="T57" s="129">
        <v>1111027.51</v>
      </c>
      <c r="U57" s="129">
        <v>35182.050000000003</v>
      </c>
      <c r="V57" s="129">
        <v>1857.72</v>
      </c>
      <c r="X57" s="129">
        <v>1014444.38</v>
      </c>
      <c r="Y57" s="129">
        <v>10000</v>
      </c>
      <c r="Z57" s="230">
        <v>1244602.3799999999</v>
      </c>
      <c r="AB57" s="230">
        <v>43272</v>
      </c>
      <c r="AC57" s="230">
        <v>807142.33</v>
      </c>
      <c r="AD57" s="230">
        <v>249367.19</v>
      </c>
      <c r="AG57" s="230">
        <v>50000</v>
      </c>
      <c r="AH57" s="200">
        <f t="shared" si="1"/>
        <v>652262.59</v>
      </c>
      <c r="AI57" s="201">
        <f t="shared" si="2"/>
        <v>30715.52</v>
      </c>
      <c r="AJ57" s="202">
        <f t="shared" si="3"/>
        <v>621547.06999999995</v>
      </c>
      <c r="AK57" s="137">
        <f t="shared" si="4"/>
        <v>2172511.66</v>
      </c>
      <c r="AL57" s="136">
        <f t="shared" si="5"/>
        <v>2394383.9</v>
      </c>
      <c r="AM57" s="207">
        <f t="shared" si="6"/>
        <v>-221872.23999999976</v>
      </c>
    </row>
    <row r="58" spans="1:39">
      <c r="A58" s="106" t="s">
        <v>689</v>
      </c>
      <c r="B58" s="106" t="s">
        <v>731</v>
      </c>
      <c r="C58" s="269">
        <v>1841</v>
      </c>
      <c r="D58" s="132" t="s">
        <v>739</v>
      </c>
      <c r="E58" s="199" t="s">
        <v>739</v>
      </c>
      <c r="F58" s="135">
        <v>311839.48</v>
      </c>
      <c r="G58" s="231">
        <v>33730</v>
      </c>
      <c r="H58" s="135">
        <v>21820.720000000001</v>
      </c>
      <c r="J58" s="132">
        <v>734691.52</v>
      </c>
      <c r="K58" s="289">
        <v>264577.91999999998</v>
      </c>
      <c r="L58" s="290">
        <v>0</v>
      </c>
      <c r="M58" s="291">
        <v>19481.71</v>
      </c>
      <c r="O58" s="291">
        <v>1809</v>
      </c>
      <c r="R58" s="130">
        <v>-199816.51</v>
      </c>
      <c r="S58" s="130">
        <v>1650781.62</v>
      </c>
      <c r="T58" s="129">
        <v>1315312.77</v>
      </c>
      <c r="V58" s="129">
        <v>1353.76</v>
      </c>
      <c r="X58" s="129">
        <v>375629</v>
      </c>
      <c r="Z58" s="230">
        <v>918744.58</v>
      </c>
      <c r="AA58" s="230">
        <v>39310</v>
      </c>
      <c r="AB58" s="230">
        <v>18078</v>
      </c>
      <c r="AC58" s="230">
        <v>636998.97</v>
      </c>
      <c r="AD58" s="230">
        <v>184760.16</v>
      </c>
      <c r="AH58" s="200">
        <f t="shared" si="1"/>
        <v>367390.19999999995</v>
      </c>
      <c r="AI58" s="201">
        <f t="shared" si="2"/>
        <v>21290.71</v>
      </c>
      <c r="AJ58" s="202">
        <f t="shared" si="3"/>
        <v>346099.48999999993</v>
      </c>
      <c r="AK58" s="137">
        <f t="shared" si="4"/>
        <v>1692295.53</v>
      </c>
      <c r="AL58" s="136">
        <f t="shared" si="5"/>
        <v>1797891.7099999997</v>
      </c>
      <c r="AM58" s="207">
        <f t="shared" si="6"/>
        <v>-105596.1799999997</v>
      </c>
    </row>
    <row r="59" spans="1:39">
      <c r="A59" s="106" t="s">
        <v>689</v>
      </c>
      <c r="B59" s="106" t="s">
        <v>731</v>
      </c>
      <c r="C59" s="269">
        <v>1982</v>
      </c>
      <c r="D59" s="132" t="s">
        <v>740</v>
      </c>
      <c r="E59" s="199" t="s">
        <v>740</v>
      </c>
      <c r="F59" s="135">
        <v>98466.77</v>
      </c>
      <c r="G59" s="231">
        <v>38527</v>
      </c>
      <c r="H59" s="135">
        <v>11436.43</v>
      </c>
      <c r="J59" s="132">
        <v>1134986.21</v>
      </c>
      <c r="K59" s="289">
        <v>225813.8</v>
      </c>
      <c r="L59" s="290">
        <v>1122</v>
      </c>
      <c r="M59" s="291">
        <v>21125.09</v>
      </c>
      <c r="O59" s="291">
        <v>1530.67</v>
      </c>
      <c r="R59" s="130">
        <v>-363361.49</v>
      </c>
      <c r="S59" s="130">
        <v>2032099.69</v>
      </c>
      <c r="T59" s="129">
        <v>1010375.96</v>
      </c>
      <c r="U59" s="129">
        <v>11387</v>
      </c>
      <c r="V59" s="129">
        <v>839.5</v>
      </c>
      <c r="X59" s="129">
        <v>465843</v>
      </c>
      <c r="Z59" s="230">
        <v>897133</v>
      </c>
      <c r="AA59" s="230">
        <v>3500</v>
      </c>
      <c r="AB59" s="230">
        <v>14828</v>
      </c>
      <c r="AC59" s="230">
        <v>541419.32999999996</v>
      </c>
      <c r="AD59" s="230">
        <v>214850.88</v>
      </c>
      <c r="AH59" s="200">
        <f t="shared" si="1"/>
        <v>148430.20000000001</v>
      </c>
      <c r="AI59" s="201">
        <f t="shared" si="2"/>
        <v>23777.760000000002</v>
      </c>
      <c r="AJ59" s="202">
        <f t="shared" si="3"/>
        <v>124652.44</v>
      </c>
      <c r="AK59" s="137">
        <f t="shared" si="4"/>
        <v>1488445.46</v>
      </c>
      <c r="AL59" s="136">
        <f t="shared" si="5"/>
        <v>1671731.21</v>
      </c>
      <c r="AM59" s="207">
        <f t="shared" si="6"/>
        <v>-183285.75</v>
      </c>
    </row>
    <row r="60" spans="1:39">
      <c r="A60" s="106" t="s">
        <v>689</v>
      </c>
      <c r="B60" s="106" t="s">
        <v>731</v>
      </c>
      <c r="C60" s="269">
        <v>4846</v>
      </c>
      <c r="D60" s="132" t="s">
        <v>741</v>
      </c>
      <c r="E60" s="199" t="s">
        <v>741</v>
      </c>
      <c r="F60" s="135">
        <v>154921.60999999999</v>
      </c>
      <c r="G60" s="231">
        <v>105415</v>
      </c>
      <c r="H60" s="135">
        <v>50350</v>
      </c>
      <c r="J60" s="132">
        <v>1665177.65</v>
      </c>
      <c r="K60" s="289">
        <v>273614.8</v>
      </c>
      <c r="L60" s="290">
        <v>14600</v>
      </c>
      <c r="M60" s="291">
        <v>54506.87</v>
      </c>
      <c r="O60" s="291">
        <v>7008</v>
      </c>
      <c r="R60" s="130">
        <v>1053249.73</v>
      </c>
      <c r="S60" s="130">
        <v>1174038.5</v>
      </c>
      <c r="T60" s="129">
        <v>2053294.38</v>
      </c>
      <c r="U60" s="129">
        <v>70305</v>
      </c>
      <c r="V60" s="129">
        <v>1289.96</v>
      </c>
      <c r="X60" s="129">
        <v>696044.5</v>
      </c>
      <c r="Z60" s="230">
        <v>1427681.5</v>
      </c>
      <c r="AB60" s="230">
        <v>13608</v>
      </c>
      <c r="AC60" s="230">
        <v>1194815.8999999999</v>
      </c>
      <c r="AD60" s="230">
        <v>238752.48</v>
      </c>
      <c r="AH60" s="200">
        <f t="shared" si="1"/>
        <v>310686.61</v>
      </c>
      <c r="AI60" s="201">
        <f t="shared" si="2"/>
        <v>76114.87</v>
      </c>
      <c r="AJ60" s="202">
        <f t="shared" si="3"/>
        <v>234571.74</v>
      </c>
      <c r="AK60" s="137">
        <f t="shared" si="4"/>
        <v>2820933.84</v>
      </c>
      <c r="AL60" s="136">
        <f t="shared" si="5"/>
        <v>2874857.88</v>
      </c>
      <c r="AM60" s="207">
        <f t="shared" si="6"/>
        <v>-53924.040000000037</v>
      </c>
    </row>
    <row r="61" spans="1:39">
      <c r="A61" s="106" t="s">
        <v>689</v>
      </c>
      <c r="B61" s="106" t="s">
        <v>731</v>
      </c>
      <c r="C61" s="269">
        <v>5177</v>
      </c>
      <c r="D61" s="132" t="s">
        <v>742</v>
      </c>
      <c r="E61" s="199" t="s">
        <v>742</v>
      </c>
      <c r="F61" s="135">
        <v>862909.67</v>
      </c>
      <c r="G61" s="231">
        <v>201161.5</v>
      </c>
      <c r="H61" s="135">
        <v>59003.35</v>
      </c>
      <c r="J61" s="132">
        <v>1320306.7</v>
      </c>
      <c r="K61" s="289">
        <v>504176.36</v>
      </c>
      <c r="L61" s="290">
        <v>14800</v>
      </c>
      <c r="M61" s="291">
        <v>67111.17</v>
      </c>
      <c r="O61" s="291">
        <v>10427.030000000001</v>
      </c>
      <c r="R61" s="130">
        <v>-989023.48</v>
      </c>
      <c r="S61" s="130">
        <v>3795531.45</v>
      </c>
      <c r="T61" s="129">
        <v>2087593.07</v>
      </c>
      <c r="U61" s="129">
        <v>71730</v>
      </c>
      <c r="V61" s="129">
        <v>2729.87</v>
      </c>
      <c r="X61" s="129">
        <v>1132097.8700000001</v>
      </c>
      <c r="Z61" s="230">
        <v>1901290.55</v>
      </c>
      <c r="AA61" s="230">
        <v>14000</v>
      </c>
      <c r="AB61" s="230">
        <v>35873.68</v>
      </c>
      <c r="AC61" s="230">
        <v>946927.96</v>
      </c>
      <c r="AD61" s="230">
        <v>335347.21000000002</v>
      </c>
      <c r="AG61" s="230">
        <v>12000</v>
      </c>
      <c r="AH61" s="200">
        <f t="shared" si="1"/>
        <v>1123074.52</v>
      </c>
      <c r="AI61" s="201">
        <f t="shared" si="2"/>
        <v>92338.2</v>
      </c>
      <c r="AJ61" s="202">
        <f t="shared" si="3"/>
        <v>1030736.3200000001</v>
      </c>
      <c r="AK61" s="137">
        <f t="shared" si="4"/>
        <v>3294150.8100000005</v>
      </c>
      <c r="AL61" s="136">
        <f t="shared" si="5"/>
        <v>3245439.4</v>
      </c>
      <c r="AM61" s="207">
        <f t="shared" si="6"/>
        <v>48711.410000000615</v>
      </c>
    </row>
    <row r="62" spans="1:39">
      <c r="A62" s="106" t="s">
        <v>689</v>
      </c>
      <c r="B62" s="106" t="s">
        <v>731</v>
      </c>
      <c r="C62" s="269">
        <v>3373</v>
      </c>
      <c r="D62" s="132" t="s">
        <v>743</v>
      </c>
      <c r="E62" s="199" t="s">
        <v>743</v>
      </c>
      <c r="F62" s="135">
        <v>249572.5</v>
      </c>
      <c r="G62" s="231">
        <v>66611</v>
      </c>
      <c r="H62" s="135">
        <v>58177.3</v>
      </c>
      <c r="J62" s="132">
        <v>705801.67</v>
      </c>
      <c r="K62" s="289">
        <v>301065.53000000003</v>
      </c>
      <c r="L62" s="290">
        <v>51480</v>
      </c>
      <c r="M62" s="291">
        <v>30593.51</v>
      </c>
      <c r="O62" s="291">
        <v>4763.29</v>
      </c>
      <c r="R62" s="130">
        <v>-373858.99</v>
      </c>
      <c r="S62" s="130">
        <v>1606269.64</v>
      </c>
      <c r="T62" s="129">
        <v>1438843.74</v>
      </c>
      <c r="V62" s="129">
        <v>1093.45</v>
      </c>
      <c r="X62" s="129">
        <v>720952</v>
      </c>
      <c r="Y62" s="129">
        <v>94000</v>
      </c>
      <c r="Z62" s="230">
        <v>1206914</v>
      </c>
      <c r="AB62" s="230">
        <v>1190</v>
      </c>
      <c r="AC62" s="230">
        <v>783617.42</v>
      </c>
      <c r="AD62" s="230">
        <v>201187.22</v>
      </c>
      <c r="AH62" s="200">
        <f t="shared" si="1"/>
        <v>374360.8</v>
      </c>
      <c r="AI62" s="201">
        <f t="shared" si="2"/>
        <v>86836.799999999988</v>
      </c>
      <c r="AJ62" s="202">
        <f t="shared" si="3"/>
        <v>287524</v>
      </c>
      <c r="AK62" s="137">
        <f t="shared" si="4"/>
        <v>2254889.19</v>
      </c>
      <c r="AL62" s="136">
        <f t="shared" si="5"/>
        <v>2192908.64</v>
      </c>
      <c r="AM62" s="207">
        <f t="shared" si="6"/>
        <v>61980.549999999814</v>
      </c>
    </row>
    <row r="63" spans="1:39">
      <c r="A63" s="106" t="s">
        <v>689</v>
      </c>
      <c r="B63" s="106" t="s">
        <v>731</v>
      </c>
      <c r="C63" s="269">
        <v>2100</v>
      </c>
      <c r="D63" s="132" t="s">
        <v>744</v>
      </c>
      <c r="E63" s="199" t="s">
        <v>744</v>
      </c>
      <c r="F63" s="135">
        <v>229984.18</v>
      </c>
      <c r="G63" s="231">
        <v>118635</v>
      </c>
      <c r="H63" s="135">
        <v>59887</v>
      </c>
      <c r="J63" s="132">
        <v>440143.07</v>
      </c>
      <c r="K63" s="289">
        <v>226096.27</v>
      </c>
      <c r="L63" s="290">
        <v>12000</v>
      </c>
      <c r="M63" s="291">
        <v>26431.3</v>
      </c>
      <c r="O63" s="291">
        <v>10861.43</v>
      </c>
      <c r="R63" s="130">
        <v>-1728594.33</v>
      </c>
      <c r="S63" s="130">
        <v>2640334.33</v>
      </c>
      <c r="T63" s="129">
        <v>1022429.88</v>
      </c>
      <c r="U63" s="129">
        <v>32488</v>
      </c>
      <c r="V63" s="129">
        <v>917.07</v>
      </c>
      <c r="X63" s="129">
        <v>712515</v>
      </c>
      <c r="Z63" s="230">
        <v>832115</v>
      </c>
      <c r="AB63" s="230">
        <v>18140</v>
      </c>
      <c r="AC63" s="230">
        <v>703482.81</v>
      </c>
      <c r="AD63" s="230">
        <v>100899.35</v>
      </c>
      <c r="AH63" s="200">
        <f t="shared" si="1"/>
        <v>408506.18</v>
      </c>
      <c r="AI63" s="201">
        <f t="shared" si="2"/>
        <v>49292.73</v>
      </c>
      <c r="AJ63" s="202">
        <f t="shared" si="3"/>
        <v>359213.45</v>
      </c>
      <c r="AK63" s="137">
        <f t="shared" si="4"/>
        <v>1768349.95</v>
      </c>
      <c r="AL63" s="136">
        <f t="shared" si="5"/>
        <v>1654637.1600000001</v>
      </c>
      <c r="AM63" s="207">
        <f t="shared" si="6"/>
        <v>113712.7899999998</v>
      </c>
    </row>
    <row r="64" spans="1:39">
      <c r="A64" s="106" t="s">
        <v>689</v>
      </c>
      <c r="B64" s="106" t="s">
        <v>731</v>
      </c>
      <c r="C64" s="269">
        <v>4881</v>
      </c>
      <c r="D64" s="132" t="s">
        <v>745</v>
      </c>
      <c r="E64" s="199" t="s">
        <v>745</v>
      </c>
      <c r="F64" s="135">
        <v>207252.68</v>
      </c>
      <c r="G64" s="231">
        <v>44227</v>
      </c>
      <c r="H64" s="135">
        <v>14793.52</v>
      </c>
      <c r="J64" s="132">
        <v>1900106.76</v>
      </c>
      <c r="K64" s="289">
        <v>223648.46</v>
      </c>
      <c r="L64" s="290">
        <v>11656</v>
      </c>
      <c r="M64" s="291">
        <v>26326</v>
      </c>
      <c r="O64" s="291">
        <v>2288</v>
      </c>
      <c r="R64" s="130">
        <v>460522.08</v>
      </c>
      <c r="S64" s="130">
        <v>2029021.21</v>
      </c>
      <c r="T64" s="129">
        <v>713963.09</v>
      </c>
      <c r="V64" s="129">
        <v>872.61</v>
      </c>
      <c r="X64" s="129">
        <v>420304.5</v>
      </c>
      <c r="Y64" s="129">
        <v>24000</v>
      </c>
      <c r="Z64" s="230">
        <v>480304.5</v>
      </c>
      <c r="AB64" s="230">
        <v>12618</v>
      </c>
      <c r="AC64" s="230">
        <v>564742.56999999995</v>
      </c>
      <c r="AD64" s="230">
        <v>241260</v>
      </c>
      <c r="AH64" s="200">
        <f t="shared" si="1"/>
        <v>266273.2</v>
      </c>
      <c r="AI64" s="201">
        <f t="shared" si="2"/>
        <v>40270</v>
      </c>
      <c r="AJ64" s="202">
        <f t="shared" si="3"/>
        <v>226003.20000000001</v>
      </c>
      <c r="AK64" s="137">
        <f t="shared" si="4"/>
        <v>1159140.2</v>
      </c>
      <c r="AL64" s="136">
        <f t="shared" si="5"/>
        <v>1298925.0699999998</v>
      </c>
      <c r="AM64" s="207">
        <f t="shared" si="6"/>
        <v>-139784.86999999988</v>
      </c>
    </row>
    <row r="65" spans="1:39">
      <c r="A65" s="106" t="s">
        <v>747</v>
      </c>
      <c r="B65" s="106" t="s">
        <v>748</v>
      </c>
      <c r="C65" s="269">
        <v>1307</v>
      </c>
      <c r="D65" s="132" t="s">
        <v>750</v>
      </c>
      <c r="E65" s="199" t="s">
        <v>750</v>
      </c>
      <c r="F65" s="135">
        <v>398952.92</v>
      </c>
      <c r="G65" s="231">
        <v>0</v>
      </c>
      <c r="H65" s="135">
        <v>41977.74</v>
      </c>
      <c r="J65" s="132">
        <v>2596900.88</v>
      </c>
      <c r="K65" s="289">
        <v>10228.6</v>
      </c>
      <c r="L65" s="290">
        <v>15110</v>
      </c>
      <c r="M65" s="291">
        <v>28296</v>
      </c>
      <c r="O65" s="291">
        <v>0</v>
      </c>
      <c r="R65" s="130">
        <v>2283176.7799999998</v>
      </c>
      <c r="S65" s="130">
        <v>849648.43</v>
      </c>
      <c r="T65" s="129">
        <v>825581.97</v>
      </c>
      <c r="U65" s="129">
        <v>32593</v>
      </c>
      <c r="V65" s="129">
        <v>655.75</v>
      </c>
      <c r="X65" s="129">
        <v>999960</v>
      </c>
      <c r="Z65" s="230">
        <v>1331460</v>
      </c>
      <c r="AA65" s="230">
        <v>3500</v>
      </c>
      <c r="AB65" s="230">
        <v>56607</v>
      </c>
      <c r="AC65" s="230">
        <v>437225.31</v>
      </c>
      <c r="AD65" s="230">
        <v>158169.48000000001</v>
      </c>
      <c r="AH65" s="200">
        <f t="shared" si="1"/>
        <v>440930.66</v>
      </c>
      <c r="AI65" s="201">
        <f t="shared" si="2"/>
        <v>43406</v>
      </c>
      <c r="AJ65" s="202">
        <f t="shared" si="3"/>
        <v>397524.66</v>
      </c>
      <c r="AK65" s="137">
        <f t="shared" si="4"/>
        <v>1858790.72</v>
      </c>
      <c r="AL65" s="136">
        <f t="shared" si="5"/>
        <v>1986961.79</v>
      </c>
      <c r="AM65" s="207">
        <f t="shared" si="6"/>
        <v>-128171.07000000007</v>
      </c>
    </row>
    <row r="66" spans="1:39">
      <c r="A66" s="106" t="s">
        <v>747</v>
      </c>
      <c r="B66" s="106" t="s">
        <v>748</v>
      </c>
      <c r="C66" s="269">
        <v>1403</v>
      </c>
      <c r="D66" s="132" t="s">
        <v>751</v>
      </c>
      <c r="E66" s="199" t="s">
        <v>751</v>
      </c>
      <c r="F66" s="135">
        <v>491516.03</v>
      </c>
      <c r="G66" s="231">
        <v>0</v>
      </c>
      <c r="H66" s="135">
        <v>18908.8</v>
      </c>
      <c r="J66" s="132">
        <v>880517.48</v>
      </c>
      <c r="K66" s="289">
        <v>81171.14</v>
      </c>
      <c r="O66" s="291">
        <v>174.26</v>
      </c>
      <c r="R66" s="130">
        <v>-930602.08</v>
      </c>
      <c r="S66" s="130">
        <v>2366925.61</v>
      </c>
      <c r="T66" s="129">
        <v>706406.15</v>
      </c>
      <c r="U66" s="129">
        <v>136060</v>
      </c>
      <c r="V66" s="129">
        <v>527.19000000000005</v>
      </c>
      <c r="X66" s="129">
        <v>1034932.61</v>
      </c>
      <c r="Y66" s="129">
        <v>16500</v>
      </c>
      <c r="Z66" s="230">
        <v>1206832.6100000001</v>
      </c>
      <c r="AA66" s="230">
        <v>3500</v>
      </c>
      <c r="AB66" s="230">
        <v>13662</v>
      </c>
      <c r="AC66" s="230">
        <v>426255.83</v>
      </c>
      <c r="AD66" s="230">
        <v>208559.85</v>
      </c>
      <c r="AH66" s="200">
        <f t="shared" si="1"/>
        <v>510424.83</v>
      </c>
      <c r="AI66" s="201">
        <f t="shared" si="2"/>
        <v>174.26</v>
      </c>
      <c r="AJ66" s="202">
        <f t="shared" si="3"/>
        <v>510250.57</v>
      </c>
      <c r="AK66" s="137">
        <f t="shared" si="4"/>
        <v>1894425.95</v>
      </c>
      <c r="AL66" s="136">
        <f t="shared" si="5"/>
        <v>1858810.2900000003</v>
      </c>
      <c r="AM66" s="207">
        <f t="shared" si="6"/>
        <v>35615.659999999683</v>
      </c>
    </row>
    <row r="67" spans="1:39">
      <c r="A67" s="106" t="s">
        <v>747</v>
      </c>
      <c r="B67" s="106" t="s">
        <v>748</v>
      </c>
      <c r="C67" s="269">
        <v>2602</v>
      </c>
      <c r="D67" s="132" t="s">
        <v>752</v>
      </c>
      <c r="E67" s="199" t="s">
        <v>752</v>
      </c>
      <c r="F67" s="135">
        <v>498468.32</v>
      </c>
      <c r="G67" s="231">
        <v>0</v>
      </c>
      <c r="H67" s="135">
        <v>55536.02</v>
      </c>
      <c r="J67" s="132">
        <v>823342.99</v>
      </c>
      <c r="K67" s="289">
        <v>60723.19</v>
      </c>
      <c r="L67" s="290">
        <v>0</v>
      </c>
      <c r="O67" s="291">
        <v>0</v>
      </c>
      <c r="R67" s="130">
        <v>-533530.11</v>
      </c>
      <c r="S67" s="130">
        <v>1982889.72</v>
      </c>
      <c r="T67" s="129">
        <v>929083.53</v>
      </c>
      <c r="U67" s="129">
        <v>51814</v>
      </c>
      <c r="V67" s="129">
        <v>630.57000000000005</v>
      </c>
      <c r="X67" s="129">
        <v>1001964.5</v>
      </c>
      <c r="Y67" s="129">
        <v>11000</v>
      </c>
      <c r="Z67" s="230">
        <v>1314394.5</v>
      </c>
      <c r="AA67" s="230">
        <v>7000</v>
      </c>
      <c r="AB67" s="230">
        <v>72857</v>
      </c>
      <c r="AC67" s="230">
        <v>394506.34</v>
      </c>
      <c r="AD67" s="230">
        <v>164023.85</v>
      </c>
      <c r="AG67" s="230">
        <v>53000</v>
      </c>
      <c r="AH67" s="200">
        <f t="shared" si="1"/>
        <v>554004.34</v>
      </c>
      <c r="AI67" s="201">
        <f t="shared" si="2"/>
        <v>0</v>
      </c>
      <c r="AJ67" s="202">
        <f t="shared" si="3"/>
        <v>554004.34</v>
      </c>
      <c r="AK67" s="137">
        <f t="shared" si="4"/>
        <v>1994492.6</v>
      </c>
      <c r="AL67" s="136">
        <f t="shared" si="5"/>
        <v>2005781.6900000002</v>
      </c>
      <c r="AM67" s="207">
        <f t="shared" si="6"/>
        <v>-11289.090000000084</v>
      </c>
    </row>
    <row r="68" spans="1:39">
      <c r="A68" s="106" t="s">
        <v>747</v>
      </c>
      <c r="B68" s="106" t="s">
        <v>748</v>
      </c>
      <c r="C68" s="269">
        <v>1205</v>
      </c>
      <c r="D68" s="132" t="s">
        <v>753</v>
      </c>
      <c r="E68" s="199" t="s">
        <v>753</v>
      </c>
      <c r="F68" s="135">
        <v>472056.07</v>
      </c>
      <c r="G68" s="231">
        <v>0</v>
      </c>
      <c r="H68" s="135">
        <v>45535.81</v>
      </c>
      <c r="J68" s="132">
        <v>1017683.37</v>
      </c>
      <c r="K68" s="289">
        <v>84404.87</v>
      </c>
      <c r="L68" s="290">
        <v>6500</v>
      </c>
      <c r="M68" s="291">
        <v>57450</v>
      </c>
      <c r="O68" s="291">
        <v>764</v>
      </c>
      <c r="R68" s="130">
        <v>-506095.35</v>
      </c>
      <c r="S68" s="130">
        <v>2283492.7400000002</v>
      </c>
      <c r="T68" s="129">
        <v>758313.52</v>
      </c>
      <c r="U68" s="129">
        <v>24743</v>
      </c>
      <c r="V68" s="129">
        <v>687.05</v>
      </c>
      <c r="X68" s="129">
        <v>1229549.5</v>
      </c>
      <c r="Y68" s="129">
        <v>16500</v>
      </c>
      <c r="Z68" s="230">
        <v>1483659.5</v>
      </c>
      <c r="AA68" s="230">
        <v>3500</v>
      </c>
      <c r="AB68" s="230">
        <v>27179</v>
      </c>
      <c r="AC68" s="230">
        <v>389760.26</v>
      </c>
      <c r="AD68" s="230">
        <v>348125.58</v>
      </c>
      <c r="AH68" s="200">
        <f t="shared" si="1"/>
        <v>517591.88</v>
      </c>
      <c r="AI68" s="201">
        <f t="shared" si="2"/>
        <v>64714</v>
      </c>
      <c r="AJ68" s="202">
        <f t="shared" si="3"/>
        <v>452877.88</v>
      </c>
      <c r="AK68" s="137">
        <f t="shared" si="4"/>
        <v>2029793.07</v>
      </c>
      <c r="AL68" s="136">
        <f t="shared" si="5"/>
        <v>2252224.34</v>
      </c>
      <c r="AM68" s="207">
        <f t="shared" si="6"/>
        <v>-222431.26999999979</v>
      </c>
    </row>
    <row r="69" spans="1:39">
      <c r="A69" s="106" t="s">
        <v>747</v>
      </c>
      <c r="B69" s="106" t="s">
        <v>748</v>
      </c>
      <c r="C69" s="269">
        <v>909</v>
      </c>
      <c r="D69" s="132" t="s">
        <v>754</v>
      </c>
      <c r="E69" s="199" t="s">
        <v>754</v>
      </c>
      <c r="F69" s="135">
        <v>309781.55</v>
      </c>
      <c r="G69" s="231">
        <v>0</v>
      </c>
      <c r="H69" s="135">
        <v>23869.119999999999</v>
      </c>
      <c r="J69" s="132">
        <v>800666.39</v>
      </c>
      <c r="K69" s="289">
        <v>73083.570000000007</v>
      </c>
      <c r="L69" s="290">
        <v>9824</v>
      </c>
      <c r="M69" s="291">
        <v>12540.65</v>
      </c>
      <c r="O69" s="291">
        <v>0</v>
      </c>
      <c r="R69" s="130">
        <v>834263.95</v>
      </c>
      <c r="S69" s="130">
        <v>355552.49</v>
      </c>
      <c r="T69" s="129">
        <v>542311.35</v>
      </c>
      <c r="U69" s="129">
        <v>15087</v>
      </c>
      <c r="V69" s="129">
        <v>316.48</v>
      </c>
      <c r="X69" s="129">
        <v>452758.55</v>
      </c>
      <c r="Z69" s="230">
        <v>484758.55</v>
      </c>
      <c r="AA69" s="230">
        <v>3500</v>
      </c>
      <c r="AB69" s="230">
        <v>21204</v>
      </c>
      <c r="AC69" s="230">
        <v>348952.52</v>
      </c>
      <c r="AD69" s="230">
        <v>156838.76999999999</v>
      </c>
      <c r="AH69" s="200">
        <f t="shared" ref="AH69:AH130" si="7">SUM(F69:I69)</f>
        <v>333650.67</v>
      </c>
      <c r="AI69" s="201">
        <f t="shared" ref="AI69:AI130" si="8">SUM(L69:O69)</f>
        <v>22364.65</v>
      </c>
      <c r="AJ69" s="202">
        <f t="shared" ref="AJ69:AJ130" si="9">AH69-AI69</f>
        <v>311286.01999999996</v>
      </c>
      <c r="AK69" s="137">
        <f t="shared" ref="AK69:AK130" si="10">SUM(T69:Y69)</f>
        <v>1010473.3799999999</v>
      </c>
      <c r="AL69" s="136">
        <f t="shared" ref="AL69:AL130" si="11">SUM(Z69:AG69)</f>
        <v>1015253.8400000001</v>
      </c>
      <c r="AM69" s="207">
        <f t="shared" ref="AM69:AM130" si="12">AK69-AL69</f>
        <v>-4780.4600000001956</v>
      </c>
    </row>
    <row r="70" spans="1:39">
      <c r="A70" s="106" t="s">
        <v>756</v>
      </c>
      <c r="B70" s="106" t="s">
        <v>757</v>
      </c>
      <c r="C70" s="269">
        <v>2174</v>
      </c>
      <c r="D70" s="132" t="s">
        <v>759</v>
      </c>
      <c r="E70" s="199" t="s">
        <v>759</v>
      </c>
      <c r="F70" s="135">
        <v>8726.9500000000007</v>
      </c>
      <c r="G70" s="231">
        <v>4290</v>
      </c>
      <c r="H70" s="135">
        <v>30768.84</v>
      </c>
      <c r="J70" s="132">
        <v>146616.76999999999</v>
      </c>
      <c r="K70" s="289">
        <v>290690.53999999998</v>
      </c>
      <c r="L70" s="290">
        <v>0</v>
      </c>
      <c r="M70" s="291">
        <v>6570</v>
      </c>
      <c r="O70" s="291">
        <v>558.38</v>
      </c>
      <c r="R70" s="130">
        <v>-102005.75</v>
      </c>
      <c r="S70" s="130">
        <v>547255.34</v>
      </c>
      <c r="T70" s="129">
        <v>1049698.8999999999</v>
      </c>
      <c r="U70" s="129">
        <v>40000</v>
      </c>
      <c r="V70" s="129">
        <v>304.05</v>
      </c>
      <c r="X70" s="129">
        <v>805356</v>
      </c>
      <c r="Y70" s="129">
        <v>91300</v>
      </c>
      <c r="Z70" s="230">
        <v>1051806</v>
      </c>
      <c r="AA70" s="230">
        <v>3500</v>
      </c>
      <c r="AB70" s="230">
        <v>29928</v>
      </c>
      <c r="AC70" s="230">
        <v>794996.88</v>
      </c>
      <c r="AD70" s="230">
        <v>74712.94</v>
      </c>
      <c r="AG70" s="230">
        <v>3000</v>
      </c>
      <c r="AH70" s="200">
        <f t="shared" si="7"/>
        <v>43785.79</v>
      </c>
      <c r="AI70" s="201">
        <f t="shared" si="8"/>
        <v>7128.38</v>
      </c>
      <c r="AJ70" s="202">
        <f t="shared" si="9"/>
        <v>36657.410000000003</v>
      </c>
      <c r="AK70" s="137">
        <f t="shared" si="10"/>
        <v>1986658.95</v>
      </c>
      <c r="AL70" s="136">
        <f t="shared" si="11"/>
        <v>1957943.8199999998</v>
      </c>
      <c r="AM70" s="207">
        <f t="shared" si="12"/>
        <v>28715.130000000121</v>
      </c>
    </row>
    <row r="71" spans="1:39">
      <c r="A71" s="106" t="s">
        <v>756</v>
      </c>
      <c r="B71" s="106" t="s">
        <v>757</v>
      </c>
      <c r="C71" s="269">
        <v>3992</v>
      </c>
      <c r="D71" s="132" t="s">
        <v>760</v>
      </c>
      <c r="E71" s="199" t="s">
        <v>760</v>
      </c>
      <c r="F71" s="135">
        <v>625715.98</v>
      </c>
      <c r="G71" s="231">
        <v>369538</v>
      </c>
      <c r="H71" s="135">
        <v>47120.47</v>
      </c>
      <c r="J71" s="132">
        <v>567928.68000000005</v>
      </c>
      <c r="K71" s="289">
        <v>198929.82</v>
      </c>
      <c r="L71" s="290">
        <v>3500</v>
      </c>
      <c r="M71" s="291">
        <v>82240</v>
      </c>
      <c r="O71" s="291">
        <v>97.09</v>
      </c>
      <c r="R71" s="130">
        <v>-1394800.1</v>
      </c>
      <c r="S71" s="130">
        <v>2767861</v>
      </c>
      <c r="T71" s="129">
        <v>2443810.8199999998</v>
      </c>
      <c r="V71" s="129">
        <v>472.98</v>
      </c>
      <c r="X71" s="129">
        <v>980490.71</v>
      </c>
      <c r="Y71" s="129">
        <v>35000</v>
      </c>
      <c r="Z71" s="230">
        <v>1874416.71</v>
      </c>
      <c r="AA71" s="230">
        <v>10000</v>
      </c>
      <c r="AB71" s="230">
        <v>46956</v>
      </c>
      <c r="AC71" s="230">
        <v>906458.09</v>
      </c>
      <c r="AD71" s="230">
        <v>235538.75</v>
      </c>
      <c r="AG71" s="230">
        <v>36070</v>
      </c>
      <c r="AH71" s="200">
        <f t="shared" si="7"/>
        <v>1042374.45</v>
      </c>
      <c r="AI71" s="201">
        <f t="shared" si="8"/>
        <v>85837.09</v>
      </c>
      <c r="AJ71" s="202">
        <f t="shared" si="9"/>
        <v>956537.36</v>
      </c>
      <c r="AK71" s="137">
        <f t="shared" si="10"/>
        <v>3459774.51</v>
      </c>
      <c r="AL71" s="136">
        <f t="shared" si="11"/>
        <v>3109439.55</v>
      </c>
      <c r="AM71" s="207">
        <f t="shared" si="12"/>
        <v>350334.95999999996</v>
      </c>
    </row>
    <row r="72" spans="1:39">
      <c r="A72" s="106" t="s">
        <v>756</v>
      </c>
      <c r="B72" s="106" t="s">
        <v>757</v>
      </c>
      <c r="C72" s="269">
        <v>1495</v>
      </c>
      <c r="D72" s="132" t="s">
        <v>761</v>
      </c>
      <c r="E72" s="199" t="s">
        <v>761</v>
      </c>
      <c r="F72" s="135">
        <v>2481.71</v>
      </c>
      <c r="G72" s="231">
        <v>2300</v>
      </c>
      <c r="H72" s="135">
        <v>37184.11</v>
      </c>
      <c r="J72" s="132">
        <v>84710.41</v>
      </c>
      <c r="K72" s="289">
        <v>233908.22</v>
      </c>
      <c r="L72" s="290">
        <v>0</v>
      </c>
      <c r="M72" s="291">
        <v>16658.71</v>
      </c>
      <c r="O72" s="291">
        <v>58.48</v>
      </c>
      <c r="R72" s="130">
        <v>83706.880000000005</v>
      </c>
      <c r="S72" s="130">
        <v>432862.99</v>
      </c>
      <c r="T72" s="129">
        <v>672646.46</v>
      </c>
      <c r="U72" s="129">
        <v>400</v>
      </c>
      <c r="V72" s="129">
        <v>333.85</v>
      </c>
      <c r="X72" s="129">
        <v>904612.5</v>
      </c>
      <c r="Y72" s="129">
        <v>78870</v>
      </c>
      <c r="Z72" s="230">
        <v>1003012.5</v>
      </c>
      <c r="AA72" s="230">
        <v>14480</v>
      </c>
      <c r="AB72" s="230">
        <v>18062</v>
      </c>
      <c r="AC72" s="230">
        <v>701046.45</v>
      </c>
      <c r="AD72" s="230">
        <v>92964.47</v>
      </c>
      <c r="AH72" s="200">
        <f t="shared" si="7"/>
        <v>41965.82</v>
      </c>
      <c r="AI72" s="201">
        <f t="shared" si="8"/>
        <v>16717.189999999999</v>
      </c>
      <c r="AJ72" s="202">
        <f t="shared" si="9"/>
        <v>25248.63</v>
      </c>
      <c r="AK72" s="137">
        <f t="shared" si="10"/>
        <v>1656862.81</v>
      </c>
      <c r="AL72" s="136">
        <f t="shared" si="11"/>
        <v>1829565.42</v>
      </c>
      <c r="AM72" s="207">
        <f t="shared" si="12"/>
        <v>-172702.60999999987</v>
      </c>
    </row>
    <row r="73" spans="1:39">
      <c r="A73" s="106" t="s">
        <v>756</v>
      </c>
      <c r="B73" s="106" t="s">
        <v>757</v>
      </c>
      <c r="C73" s="269">
        <v>1450</v>
      </c>
      <c r="D73" s="132" t="s">
        <v>762</v>
      </c>
      <c r="E73" s="199" t="s">
        <v>762</v>
      </c>
      <c r="F73" s="135">
        <v>121571.53</v>
      </c>
      <c r="G73" s="231">
        <v>22055</v>
      </c>
      <c r="H73" s="135">
        <v>28322.26</v>
      </c>
      <c r="J73" s="132">
        <v>467715.72</v>
      </c>
      <c r="K73" s="289">
        <v>125126.15</v>
      </c>
      <c r="L73" s="290">
        <v>0</v>
      </c>
      <c r="O73" s="291">
        <v>0</v>
      </c>
      <c r="R73" s="130">
        <v>-42499.46</v>
      </c>
      <c r="S73" s="130">
        <v>923490.75</v>
      </c>
      <c r="T73" s="129">
        <v>840191.54</v>
      </c>
      <c r="V73" s="129">
        <v>346.52</v>
      </c>
      <c r="X73" s="129">
        <v>1042865.5</v>
      </c>
      <c r="Y73" s="129">
        <v>35000</v>
      </c>
      <c r="Z73" s="230">
        <v>1348315.5</v>
      </c>
      <c r="AA73" s="230">
        <v>3500</v>
      </c>
      <c r="AB73" s="230">
        <v>21546</v>
      </c>
      <c r="AC73" s="230">
        <v>546517.99</v>
      </c>
      <c r="AD73" s="230">
        <v>110724.7</v>
      </c>
      <c r="AG73" s="230">
        <v>4000</v>
      </c>
      <c r="AH73" s="200">
        <f t="shared" si="7"/>
        <v>171948.79</v>
      </c>
      <c r="AI73" s="201">
        <f t="shared" si="8"/>
        <v>0</v>
      </c>
      <c r="AJ73" s="202">
        <f t="shared" si="9"/>
        <v>171948.79</v>
      </c>
      <c r="AK73" s="137">
        <f t="shared" si="10"/>
        <v>1918403.56</v>
      </c>
      <c r="AL73" s="136">
        <f t="shared" si="11"/>
        <v>2034604.19</v>
      </c>
      <c r="AM73" s="207">
        <f t="shared" si="12"/>
        <v>-116200.62999999989</v>
      </c>
    </row>
    <row r="74" spans="1:39">
      <c r="A74" s="106" t="s">
        <v>756</v>
      </c>
      <c r="B74" s="106" t="s">
        <v>757</v>
      </c>
      <c r="C74" s="269">
        <v>1869</v>
      </c>
      <c r="D74" s="132" t="s">
        <v>763</v>
      </c>
      <c r="E74" s="199" t="s">
        <v>763</v>
      </c>
      <c r="F74" s="135">
        <v>268859.84999999998</v>
      </c>
      <c r="G74" s="231">
        <v>2380</v>
      </c>
      <c r="H74" s="135">
        <v>17547.72</v>
      </c>
      <c r="J74" s="132">
        <v>125344.12</v>
      </c>
      <c r="K74" s="289">
        <v>164173.95000000001</v>
      </c>
      <c r="L74" s="290">
        <v>0</v>
      </c>
      <c r="O74" s="291">
        <v>257.43</v>
      </c>
      <c r="R74" s="130">
        <v>-72560.320000000007</v>
      </c>
      <c r="S74" s="130">
        <v>599181.84</v>
      </c>
      <c r="T74" s="129">
        <v>975263.38</v>
      </c>
      <c r="V74" s="129">
        <v>547.39</v>
      </c>
      <c r="X74" s="129">
        <v>909846.4</v>
      </c>
      <c r="Y74" s="129">
        <v>199605</v>
      </c>
      <c r="Z74" s="230">
        <v>1280841.3999999999</v>
      </c>
      <c r="AA74" s="230">
        <v>20578</v>
      </c>
      <c r="AB74" s="230">
        <v>29272</v>
      </c>
      <c r="AC74" s="230">
        <v>631315.84</v>
      </c>
      <c r="AD74" s="230">
        <v>68628.240000000005</v>
      </c>
      <c r="AG74" s="230">
        <v>3200</v>
      </c>
      <c r="AH74" s="200">
        <f t="shared" si="7"/>
        <v>288787.56999999995</v>
      </c>
      <c r="AI74" s="201">
        <f t="shared" si="8"/>
        <v>257.43</v>
      </c>
      <c r="AJ74" s="202">
        <f t="shared" si="9"/>
        <v>288530.13999999996</v>
      </c>
      <c r="AK74" s="137">
        <f t="shared" si="10"/>
        <v>2085262.17</v>
      </c>
      <c r="AL74" s="136">
        <f t="shared" si="11"/>
        <v>2033835.4799999997</v>
      </c>
      <c r="AM74" s="207">
        <f t="shared" si="12"/>
        <v>51426.690000000177</v>
      </c>
    </row>
    <row r="75" spans="1:39">
      <c r="A75" s="106" t="s">
        <v>756</v>
      </c>
      <c r="B75" s="106" t="s">
        <v>757</v>
      </c>
      <c r="C75" s="269">
        <v>2414</v>
      </c>
      <c r="D75" s="132" t="s">
        <v>764</v>
      </c>
      <c r="E75" s="199" t="s">
        <v>764</v>
      </c>
      <c r="F75" s="135">
        <v>164850.92000000001</v>
      </c>
      <c r="G75" s="231">
        <v>115398</v>
      </c>
      <c r="H75" s="135">
        <v>42126.57</v>
      </c>
      <c r="J75" s="132">
        <v>194135.39</v>
      </c>
      <c r="K75" s="289">
        <v>209541.44</v>
      </c>
      <c r="L75" s="290">
        <v>0</v>
      </c>
      <c r="M75" s="291">
        <v>16000</v>
      </c>
      <c r="O75" s="291">
        <v>274.11</v>
      </c>
      <c r="R75" s="130">
        <v>-1092347.67</v>
      </c>
      <c r="S75" s="130">
        <v>1832865.74</v>
      </c>
      <c r="T75" s="129">
        <v>833130.3</v>
      </c>
      <c r="U75" s="129">
        <v>25615</v>
      </c>
      <c r="V75" s="129">
        <v>391.08</v>
      </c>
      <c r="X75" s="129">
        <v>1114010</v>
      </c>
      <c r="Y75" s="129">
        <v>592664</v>
      </c>
      <c r="Z75" s="230">
        <v>1700524</v>
      </c>
      <c r="AA75" s="230">
        <v>3000</v>
      </c>
      <c r="AB75" s="230">
        <v>3900</v>
      </c>
      <c r="AC75" s="230">
        <v>681197.99</v>
      </c>
      <c r="AD75" s="230">
        <v>204228.25</v>
      </c>
      <c r="AG75" s="230">
        <v>3700</v>
      </c>
      <c r="AH75" s="200">
        <f t="shared" si="7"/>
        <v>322375.49000000005</v>
      </c>
      <c r="AI75" s="201">
        <f t="shared" si="8"/>
        <v>16274.11</v>
      </c>
      <c r="AJ75" s="202">
        <f t="shared" si="9"/>
        <v>306101.38000000006</v>
      </c>
      <c r="AK75" s="137">
        <f t="shared" si="10"/>
        <v>2565810.38</v>
      </c>
      <c r="AL75" s="136">
        <f t="shared" si="11"/>
        <v>2596550.2400000002</v>
      </c>
      <c r="AM75" s="207">
        <f t="shared" si="12"/>
        <v>-30739.860000000335</v>
      </c>
    </row>
    <row r="76" spans="1:39">
      <c r="A76" s="106" t="s">
        <v>766</v>
      </c>
      <c r="B76" s="106" t="s">
        <v>767</v>
      </c>
      <c r="C76" s="269">
        <v>1730</v>
      </c>
      <c r="D76" s="132" t="s">
        <v>769</v>
      </c>
      <c r="E76" s="199" t="s">
        <v>769</v>
      </c>
      <c r="F76" s="135">
        <v>140860.31</v>
      </c>
      <c r="G76" s="231">
        <v>28000</v>
      </c>
      <c r="H76" s="135">
        <v>33726.31</v>
      </c>
      <c r="J76" s="132">
        <v>864397.03</v>
      </c>
      <c r="K76" s="289">
        <v>109631.05</v>
      </c>
      <c r="L76" s="290">
        <v>2300</v>
      </c>
      <c r="M76" s="291">
        <v>24789.7</v>
      </c>
      <c r="N76" s="291">
        <v>30100</v>
      </c>
      <c r="O76" s="291">
        <v>2056.88</v>
      </c>
      <c r="R76" s="130">
        <v>-474533.87</v>
      </c>
      <c r="S76" s="130">
        <v>1701541.88</v>
      </c>
      <c r="T76" s="129">
        <v>626912.49</v>
      </c>
      <c r="V76" s="129">
        <v>608.09</v>
      </c>
      <c r="X76" s="129">
        <v>734646.35</v>
      </c>
      <c r="Y76" s="129">
        <v>253140</v>
      </c>
      <c r="Z76" s="230">
        <v>1061376.3500000001</v>
      </c>
      <c r="AB76" s="230">
        <v>15950</v>
      </c>
      <c r="AC76" s="230">
        <v>548197.80000000005</v>
      </c>
      <c r="AD76" s="230">
        <v>96922.67</v>
      </c>
      <c r="AG76" s="230">
        <v>2500</v>
      </c>
      <c r="AH76" s="200">
        <f t="shared" si="7"/>
        <v>202586.62</v>
      </c>
      <c r="AI76" s="201">
        <f t="shared" si="8"/>
        <v>59246.579999999994</v>
      </c>
      <c r="AJ76" s="202">
        <f t="shared" si="9"/>
        <v>143340.04</v>
      </c>
      <c r="AK76" s="137">
        <f t="shared" si="10"/>
        <v>1615306.93</v>
      </c>
      <c r="AL76" s="136">
        <f t="shared" si="11"/>
        <v>1724946.82</v>
      </c>
      <c r="AM76" s="207">
        <f t="shared" si="12"/>
        <v>-109639.89000000013</v>
      </c>
    </row>
    <row r="77" spans="1:39">
      <c r="A77" s="106" t="s">
        <v>766</v>
      </c>
      <c r="B77" s="106" t="s">
        <v>767</v>
      </c>
      <c r="C77" s="269">
        <v>2378</v>
      </c>
      <c r="D77" s="132" t="s">
        <v>770</v>
      </c>
      <c r="E77" s="199" t="s">
        <v>770</v>
      </c>
      <c r="F77" s="135">
        <v>469011.54</v>
      </c>
      <c r="G77" s="231">
        <v>74000</v>
      </c>
      <c r="H77" s="135">
        <v>19021.849999999999</v>
      </c>
      <c r="J77" s="132">
        <v>341913.68</v>
      </c>
      <c r="K77" s="289">
        <v>45812.79</v>
      </c>
      <c r="L77" s="290">
        <v>1300</v>
      </c>
      <c r="M77" s="291">
        <v>27687.040000000001</v>
      </c>
      <c r="N77" s="291">
        <v>71950</v>
      </c>
      <c r="O77" s="291">
        <v>2750.55</v>
      </c>
      <c r="R77" s="130">
        <v>-1234397.96</v>
      </c>
      <c r="S77" s="130">
        <v>2052419.41</v>
      </c>
      <c r="T77" s="129">
        <v>827074.94</v>
      </c>
      <c r="V77" s="129">
        <v>959.07</v>
      </c>
      <c r="X77" s="129">
        <v>1373710.5</v>
      </c>
      <c r="Y77" s="129">
        <v>656676</v>
      </c>
      <c r="Z77" s="230">
        <v>2055741.5</v>
      </c>
      <c r="AB77" s="230">
        <v>40206</v>
      </c>
      <c r="AC77" s="230">
        <v>600047.92000000004</v>
      </c>
      <c r="AD77" s="230">
        <v>131874.26999999999</v>
      </c>
      <c r="AG77" s="230">
        <v>2500</v>
      </c>
      <c r="AH77" s="200">
        <f t="shared" si="7"/>
        <v>562033.39</v>
      </c>
      <c r="AI77" s="201">
        <f t="shared" si="8"/>
        <v>103687.59000000001</v>
      </c>
      <c r="AJ77" s="202">
        <f t="shared" si="9"/>
        <v>458345.8</v>
      </c>
      <c r="AK77" s="137">
        <f t="shared" si="10"/>
        <v>2858420.51</v>
      </c>
      <c r="AL77" s="136">
        <f t="shared" si="11"/>
        <v>2830369.69</v>
      </c>
      <c r="AM77" s="207">
        <f t="shared" si="12"/>
        <v>28050.819999999832</v>
      </c>
    </row>
    <row r="78" spans="1:39">
      <c r="A78" s="106" t="s">
        <v>766</v>
      </c>
      <c r="B78" s="106" t="s">
        <v>767</v>
      </c>
      <c r="C78" s="269">
        <v>2982</v>
      </c>
      <c r="D78" s="132" t="s">
        <v>771</v>
      </c>
      <c r="E78" s="199" t="s">
        <v>771</v>
      </c>
      <c r="F78" s="135">
        <v>390088.51</v>
      </c>
      <c r="G78" s="231">
        <v>28000</v>
      </c>
      <c r="H78" s="135">
        <v>26963.360000000001</v>
      </c>
      <c r="J78" s="132">
        <v>346516.77</v>
      </c>
      <c r="K78" s="289">
        <v>26203.54</v>
      </c>
      <c r="L78" s="290">
        <v>500</v>
      </c>
      <c r="M78" s="291">
        <v>68637.240000000005</v>
      </c>
      <c r="N78" s="291">
        <v>113700</v>
      </c>
      <c r="O78" s="291">
        <v>767</v>
      </c>
      <c r="R78" s="130">
        <v>-1190892.1299999999</v>
      </c>
      <c r="S78" s="130">
        <v>2038156.59</v>
      </c>
      <c r="T78" s="129">
        <v>612101.61</v>
      </c>
      <c r="V78" s="129">
        <v>935.19</v>
      </c>
      <c r="X78" s="129">
        <v>861987</v>
      </c>
      <c r="Y78" s="129">
        <v>257920</v>
      </c>
      <c r="Z78" s="230">
        <v>1238877</v>
      </c>
      <c r="AB78" s="230">
        <v>22350</v>
      </c>
      <c r="AC78" s="230">
        <v>584167.91</v>
      </c>
      <c r="AD78" s="230">
        <v>98145.41</v>
      </c>
      <c r="AG78" s="230">
        <v>2500</v>
      </c>
      <c r="AH78" s="200">
        <f t="shared" si="7"/>
        <v>445051.87</v>
      </c>
      <c r="AI78" s="201">
        <f t="shared" si="8"/>
        <v>183604.24</v>
      </c>
      <c r="AJ78" s="202">
        <f t="shared" si="9"/>
        <v>261447.63</v>
      </c>
      <c r="AK78" s="137">
        <f t="shared" si="10"/>
        <v>1732943.7999999998</v>
      </c>
      <c r="AL78" s="136">
        <f t="shared" si="11"/>
        <v>1946040.3200000001</v>
      </c>
      <c r="AM78" s="207">
        <f t="shared" si="12"/>
        <v>-213096.52000000025</v>
      </c>
    </row>
    <row r="79" spans="1:39">
      <c r="A79" s="106" t="s">
        <v>766</v>
      </c>
      <c r="B79" s="106" t="s">
        <v>767</v>
      </c>
      <c r="C79" s="269">
        <v>2602</v>
      </c>
      <c r="D79" s="132" t="s">
        <v>772</v>
      </c>
      <c r="E79" s="199" t="s">
        <v>772</v>
      </c>
      <c r="F79" s="135">
        <v>461821.2</v>
      </c>
      <c r="G79" s="231">
        <v>25200</v>
      </c>
      <c r="H79" s="135">
        <v>13681.81</v>
      </c>
      <c r="J79" s="132">
        <v>1027982.83</v>
      </c>
      <c r="K79" s="289">
        <v>63431.85</v>
      </c>
      <c r="L79" s="290">
        <v>0</v>
      </c>
      <c r="M79" s="291">
        <v>23716.97</v>
      </c>
      <c r="O79" s="291">
        <v>1757.26</v>
      </c>
      <c r="R79" s="130">
        <v>-407471.16</v>
      </c>
      <c r="S79" s="130">
        <v>2089445.48</v>
      </c>
      <c r="T79" s="129">
        <v>673052.84</v>
      </c>
      <c r="V79" s="129">
        <v>1236.92</v>
      </c>
      <c r="X79" s="129">
        <v>875840</v>
      </c>
      <c r="Y79" s="129">
        <v>274550</v>
      </c>
      <c r="Z79" s="230">
        <v>1219510</v>
      </c>
      <c r="AA79" s="230">
        <v>9152</v>
      </c>
      <c r="AB79" s="230">
        <v>43906</v>
      </c>
      <c r="AC79" s="230">
        <v>535363.36</v>
      </c>
      <c r="AD79" s="230">
        <v>129579.26</v>
      </c>
      <c r="AG79" s="230">
        <v>2500</v>
      </c>
      <c r="AH79" s="200">
        <f t="shared" si="7"/>
        <v>500703.01</v>
      </c>
      <c r="AI79" s="201">
        <f t="shared" si="8"/>
        <v>25474.23</v>
      </c>
      <c r="AJ79" s="202">
        <f t="shared" si="9"/>
        <v>475228.78</v>
      </c>
      <c r="AK79" s="137">
        <f t="shared" si="10"/>
        <v>1824679.76</v>
      </c>
      <c r="AL79" s="136">
        <f t="shared" si="11"/>
        <v>1940010.6199999999</v>
      </c>
      <c r="AM79" s="207">
        <f t="shared" si="12"/>
        <v>-115330.85999999987</v>
      </c>
    </row>
    <row r="80" spans="1:39">
      <c r="A80" s="106" t="s">
        <v>766</v>
      </c>
      <c r="B80" s="106" t="s">
        <v>767</v>
      </c>
      <c r="C80" s="269">
        <v>4361</v>
      </c>
      <c r="D80" s="132" t="s">
        <v>773</v>
      </c>
      <c r="E80" s="199" t="s">
        <v>773</v>
      </c>
      <c r="F80" s="135">
        <v>632815.09</v>
      </c>
      <c r="G80" s="231">
        <v>0</v>
      </c>
      <c r="H80" s="135">
        <v>7241.22</v>
      </c>
      <c r="J80" s="132">
        <v>540606.55000000005</v>
      </c>
      <c r="K80" s="289">
        <v>105514.86</v>
      </c>
      <c r="M80" s="291">
        <v>24780.3</v>
      </c>
      <c r="O80" s="291">
        <v>2066</v>
      </c>
      <c r="R80" s="130">
        <v>-716817.05</v>
      </c>
      <c r="S80" s="130">
        <v>1725194.64</v>
      </c>
      <c r="T80" s="129">
        <v>802572.62</v>
      </c>
      <c r="V80" s="129">
        <v>1137.92</v>
      </c>
      <c r="X80" s="129">
        <v>1370125</v>
      </c>
      <c r="Y80" s="129">
        <v>448220</v>
      </c>
      <c r="Z80" s="230">
        <v>1923260</v>
      </c>
      <c r="AB80" s="230">
        <v>26452</v>
      </c>
      <c r="AC80" s="230">
        <v>305064.88</v>
      </c>
      <c r="AD80" s="230">
        <v>116324.83</v>
      </c>
      <c r="AH80" s="200">
        <f t="shared" si="7"/>
        <v>640056.30999999994</v>
      </c>
      <c r="AI80" s="201">
        <f t="shared" si="8"/>
        <v>26846.3</v>
      </c>
      <c r="AJ80" s="202">
        <f t="shared" si="9"/>
        <v>613210.00999999989</v>
      </c>
      <c r="AK80" s="137">
        <f t="shared" si="10"/>
        <v>2622055.54</v>
      </c>
      <c r="AL80" s="136">
        <f t="shared" si="11"/>
        <v>2371101.71</v>
      </c>
      <c r="AM80" s="207">
        <f t="shared" si="12"/>
        <v>250953.83000000007</v>
      </c>
    </row>
    <row r="81" spans="1:39">
      <c r="A81" s="106" t="s">
        <v>766</v>
      </c>
      <c r="B81" s="106" t="s">
        <v>767</v>
      </c>
      <c r="C81" s="269">
        <v>2692</v>
      </c>
      <c r="D81" s="132" t="s">
        <v>774</v>
      </c>
      <c r="E81" s="199" t="s">
        <v>774</v>
      </c>
      <c r="F81" s="135">
        <v>353856.31</v>
      </c>
      <c r="G81" s="231">
        <v>0</v>
      </c>
      <c r="H81" s="135">
        <v>24015.38</v>
      </c>
      <c r="J81" s="132">
        <v>165999.04000000001</v>
      </c>
      <c r="K81" s="289">
        <v>-25734.94</v>
      </c>
      <c r="L81" s="290">
        <v>300</v>
      </c>
      <c r="M81" s="291">
        <v>25831.03</v>
      </c>
      <c r="N81" s="291">
        <v>60000</v>
      </c>
      <c r="O81" s="291">
        <v>761.85</v>
      </c>
      <c r="R81" s="130">
        <v>-273172.99</v>
      </c>
      <c r="S81" s="130">
        <v>613262.28</v>
      </c>
      <c r="T81" s="129">
        <v>580646.05000000005</v>
      </c>
      <c r="V81" s="129">
        <v>558.9</v>
      </c>
      <c r="X81" s="129">
        <v>1324861.5</v>
      </c>
      <c r="Y81" s="129">
        <v>304520</v>
      </c>
      <c r="Z81" s="230">
        <v>1707852.5</v>
      </c>
      <c r="AB81" s="230">
        <v>23490</v>
      </c>
      <c r="AC81" s="230">
        <v>333493.65000000002</v>
      </c>
      <c r="AD81" s="230">
        <v>52096.68</v>
      </c>
      <c r="AG81" s="230">
        <v>2500</v>
      </c>
      <c r="AH81" s="200">
        <f t="shared" si="7"/>
        <v>377871.69</v>
      </c>
      <c r="AI81" s="201">
        <f t="shared" si="8"/>
        <v>86892.88</v>
      </c>
      <c r="AJ81" s="202">
        <f t="shared" si="9"/>
        <v>290978.81</v>
      </c>
      <c r="AK81" s="137">
        <f t="shared" si="10"/>
        <v>2210586.4500000002</v>
      </c>
      <c r="AL81" s="136">
        <f t="shared" si="11"/>
        <v>2119432.83</v>
      </c>
      <c r="AM81" s="207">
        <f t="shared" si="12"/>
        <v>91153.620000000112</v>
      </c>
    </row>
    <row r="82" spans="1:39">
      <c r="A82" s="106" t="s">
        <v>766</v>
      </c>
      <c r="B82" s="106" t="s">
        <v>767</v>
      </c>
      <c r="C82" s="269">
        <v>718</v>
      </c>
      <c r="D82" s="132" t="s">
        <v>775</v>
      </c>
      <c r="E82" s="199" t="s">
        <v>775</v>
      </c>
      <c r="F82" s="135">
        <v>307256.95</v>
      </c>
      <c r="G82" s="231">
        <v>28000</v>
      </c>
      <c r="H82" s="135">
        <v>17586.8</v>
      </c>
      <c r="J82" s="132">
        <v>222531.19</v>
      </c>
      <c r="K82" s="289">
        <v>84617.55</v>
      </c>
      <c r="L82" s="290">
        <v>2100</v>
      </c>
      <c r="M82" s="291">
        <v>18805.7</v>
      </c>
      <c r="O82" s="291">
        <v>776.34</v>
      </c>
      <c r="R82" s="130">
        <v>-125462.23</v>
      </c>
      <c r="S82" s="130">
        <v>788047.76</v>
      </c>
      <c r="T82" s="129">
        <v>499762.29</v>
      </c>
      <c r="U82" s="129">
        <v>4000</v>
      </c>
      <c r="V82" s="129">
        <v>579.24</v>
      </c>
      <c r="X82" s="129">
        <v>534192</v>
      </c>
      <c r="Y82" s="129">
        <v>236040</v>
      </c>
      <c r="Z82" s="230">
        <v>842272</v>
      </c>
      <c r="AA82" s="230">
        <v>6872</v>
      </c>
      <c r="AB82" s="230">
        <v>16250</v>
      </c>
      <c r="AC82" s="230">
        <v>242250.84</v>
      </c>
      <c r="AD82" s="230">
        <v>188703.77</v>
      </c>
      <c r="AG82" s="230">
        <v>2500</v>
      </c>
      <c r="AH82" s="200">
        <f t="shared" si="7"/>
        <v>352843.75</v>
      </c>
      <c r="AI82" s="201">
        <f t="shared" si="8"/>
        <v>21682.04</v>
      </c>
      <c r="AJ82" s="202">
        <f t="shared" si="9"/>
        <v>331161.71000000002</v>
      </c>
      <c r="AK82" s="137">
        <f t="shared" si="10"/>
        <v>1274573.53</v>
      </c>
      <c r="AL82" s="136">
        <f t="shared" si="11"/>
        <v>1298848.6100000001</v>
      </c>
      <c r="AM82" s="207">
        <f t="shared" si="12"/>
        <v>-24275.080000000075</v>
      </c>
    </row>
    <row r="83" spans="1:39">
      <c r="A83" s="106" t="s">
        <v>766</v>
      </c>
      <c r="B83" s="106" t="s">
        <v>767</v>
      </c>
      <c r="C83" s="269">
        <v>699</v>
      </c>
      <c r="D83" s="132" t="s">
        <v>776</v>
      </c>
      <c r="E83" s="199" t="s">
        <v>776</v>
      </c>
      <c r="F83" s="135">
        <v>387676.49</v>
      </c>
      <c r="G83" s="231">
        <v>0</v>
      </c>
      <c r="H83" s="135">
        <v>21045.82</v>
      </c>
      <c r="J83" s="132">
        <v>327667.52</v>
      </c>
      <c r="K83" s="289">
        <v>36711.81</v>
      </c>
      <c r="L83" s="290">
        <v>0</v>
      </c>
      <c r="M83" s="291">
        <v>13529</v>
      </c>
      <c r="O83" s="291">
        <v>942.31</v>
      </c>
      <c r="R83" s="130">
        <v>572098.26</v>
      </c>
      <c r="S83" s="130">
        <v>123193.16</v>
      </c>
      <c r="T83" s="129">
        <v>464575.97</v>
      </c>
      <c r="V83" s="129">
        <v>822.59</v>
      </c>
      <c r="X83" s="129">
        <v>793021.91</v>
      </c>
      <c r="Y83" s="129">
        <v>261930</v>
      </c>
      <c r="Z83" s="230">
        <v>1126231.9099999999</v>
      </c>
      <c r="AA83" s="230">
        <v>9252</v>
      </c>
      <c r="AC83" s="230">
        <v>285958.13</v>
      </c>
      <c r="AD83" s="230">
        <v>33069.519999999997</v>
      </c>
      <c r="AG83" s="230">
        <v>2500</v>
      </c>
      <c r="AH83" s="200">
        <f t="shared" si="7"/>
        <v>408722.31</v>
      </c>
      <c r="AI83" s="201">
        <f t="shared" si="8"/>
        <v>14471.31</v>
      </c>
      <c r="AJ83" s="202">
        <f t="shared" si="9"/>
        <v>394251</v>
      </c>
      <c r="AK83" s="137">
        <f t="shared" si="10"/>
        <v>1520350.47</v>
      </c>
      <c r="AL83" s="136">
        <f t="shared" si="11"/>
        <v>1457011.56</v>
      </c>
      <c r="AM83" s="207">
        <f t="shared" si="12"/>
        <v>63338.909999999916</v>
      </c>
    </row>
    <row r="84" spans="1:39">
      <c r="A84" s="106" t="s">
        <v>766</v>
      </c>
      <c r="B84" s="106" t="s">
        <v>767</v>
      </c>
      <c r="C84" s="269">
        <v>768</v>
      </c>
      <c r="D84" s="132" t="s">
        <v>777</v>
      </c>
      <c r="E84" s="199" t="s">
        <v>777</v>
      </c>
      <c r="F84" s="135">
        <v>356810.93</v>
      </c>
      <c r="G84" s="231">
        <v>19800</v>
      </c>
      <c r="H84" s="135">
        <v>9453.59</v>
      </c>
      <c r="J84" s="132">
        <v>525227.93999999994</v>
      </c>
      <c r="K84" s="289">
        <v>39981.26</v>
      </c>
      <c r="L84" s="290">
        <v>0</v>
      </c>
      <c r="M84" s="291">
        <v>23793.41</v>
      </c>
      <c r="N84" s="291">
        <v>15360</v>
      </c>
      <c r="O84" s="291">
        <v>1250.5</v>
      </c>
      <c r="R84" s="130">
        <v>-1105945.18</v>
      </c>
      <c r="S84" s="130">
        <v>2101746.27</v>
      </c>
      <c r="T84" s="129">
        <v>487662.5</v>
      </c>
      <c r="V84" s="129">
        <v>845.89</v>
      </c>
      <c r="X84" s="129">
        <v>686577.5</v>
      </c>
      <c r="Y84" s="129">
        <v>254220</v>
      </c>
      <c r="Z84" s="230">
        <v>1013097.5</v>
      </c>
      <c r="AA84" s="230">
        <v>9152</v>
      </c>
      <c r="AB84" s="230">
        <v>11170</v>
      </c>
      <c r="AC84" s="230">
        <v>369092.11</v>
      </c>
      <c r="AD84" s="230">
        <v>107350.56</v>
      </c>
      <c r="AG84" s="230">
        <v>4375</v>
      </c>
      <c r="AH84" s="200">
        <f t="shared" si="7"/>
        <v>386064.52</v>
      </c>
      <c r="AI84" s="201">
        <f t="shared" si="8"/>
        <v>40403.910000000003</v>
      </c>
      <c r="AJ84" s="202">
        <f t="shared" si="9"/>
        <v>345660.61</v>
      </c>
      <c r="AK84" s="137">
        <f t="shared" si="10"/>
        <v>1429305.8900000001</v>
      </c>
      <c r="AL84" s="136">
        <f t="shared" si="11"/>
        <v>1514237.17</v>
      </c>
      <c r="AM84" s="207">
        <f t="shared" si="12"/>
        <v>-84931.279999999795</v>
      </c>
    </row>
    <row r="85" spans="1:39">
      <c r="A85" s="106" t="s">
        <v>779</v>
      </c>
      <c r="B85" s="106" t="s">
        <v>780</v>
      </c>
      <c r="C85" s="269">
        <v>3815</v>
      </c>
      <c r="D85" s="132" t="s">
        <v>782</v>
      </c>
      <c r="E85" s="199" t="s">
        <v>782</v>
      </c>
      <c r="F85" s="135">
        <v>366004.93</v>
      </c>
      <c r="G85" s="231">
        <v>0</v>
      </c>
      <c r="H85" s="135">
        <v>44926.400000000001</v>
      </c>
      <c r="J85" s="132">
        <v>1010172.11</v>
      </c>
      <c r="K85" s="289">
        <v>125484.41</v>
      </c>
      <c r="M85" s="291">
        <v>8310</v>
      </c>
      <c r="O85" s="291">
        <v>0</v>
      </c>
      <c r="P85" s="130">
        <v>21</v>
      </c>
      <c r="R85" s="130">
        <v>428369.16</v>
      </c>
      <c r="S85" s="130">
        <v>1047464</v>
      </c>
      <c r="T85" s="129">
        <v>904765.34</v>
      </c>
      <c r="U85" s="129">
        <v>228596.5</v>
      </c>
      <c r="V85" s="129">
        <v>593.95000000000005</v>
      </c>
      <c r="X85" s="129">
        <v>710435.31</v>
      </c>
      <c r="Z85" s="230">
        <v>1016775.31</v>
      </c>
      <c r="AB85" s="230">
        <v>65016</v>
      </c>
      <c r="AC85" s="230">
        <v>578540.01</v>
      </c>
      <c r="AD85" s="230">
        <v>121636.09</v>
      </c>
      <c r="AH85" s="200">
        <f t="shared" si="7"/>
        <v>410931.33</v>
      </c>
      <c r="AI85" s="201">
        <f t="shared" si="8"/>
        <v>8310</v>
      </c>
      <c r="AJ85" s="202">
        <f t="shared" si="9"/>
        <v>402621.33</v>
      </c>
      <c r="AK85" s="137">
        <f t="shared" si="10"/>
        <v>1844391.0999999999</v>
      </c>
      <c r="AL85" s="136">
        <f t="shared" si="11"/>
        <v>1781967.4100000001</v>
      </c>
      <c r="AM85" s="207">
        <f t="shared" si="12"/>
        <v>62423.689999999711</v>
      </c>
    </row>
    <row r="86" spans="1:39">
      <c r="A86" s="106" t="s">
        <v>779</v>
      </c>
      <c r="B86" s="106" t="s">
        <v>780</v>
      </c>
      <c r="C86" s="269">
        <v>7508</v>
      </c>
      <c r="D86" s="132" t="s">
        <v>783</v>
      </c>
      <c r="E86" s="199" t="s">
        <v>783</v>
      </c>
      <c r="F86" s="135">
        <v>735710.25</v>
      </c>
      <c r="G86" s="231">
        <v>0</v>
      </c>
      <c r="H86" s="135">
        <v>107065.98</v>
      </c>
      <c r="J86" s="132">
        <v>2961265.84</v>
      </c>
      <c r="K86" s="289">
        <v>1085217.79</v>
      </c>
      <c r="L86" s="290">
        <v>30030</v>
      </c>
      <c r="O86" s="291">
        <v>186864.98</v>
      </c>
      <c r="P86" s="130">
        <v>54</v>
      </c>
      <c r="Q86" s="130">
        <v>4578987.6500000004</v>
      </c>
      <c r="R86" s="130">
        <v>1311.9</v>
      </c>
      <c r="T86" s="129">
        <v>1549972.36</v>
      </c>
      <c r="U86" s="129">
        <v>565246</v>
      </c>
      <c r="V86" s="129">
        <v>617.95000000000005</v>
      </c>
      <c r="X86" s="129">
        <v>1602590</v>
      </c>
      <c r="Y86" s="129">
        <v>4332</v>
      </c>
      <c r="Z86" s="230">
        <v>2600404</v>
      </c>
      <c r="AB86" s="230">
        <v>42198</v>
      </c>
      <c r="AC86" s="230">
        <v>551722.88</v>
      </c>
      <c r="AD86" s="230">
        <v>436422.1</v>
      </c>
      <c r="AH86" s="200">
        <f t="shared" si="7"/>
        <v>842776.23</v>
      </c>
      <c r="AI86" s="201">
        <f t="shared" si="8"/>
        <v>216894.98</v>
      </c>
      <c r="AJ86" s="202">
        <f t="shared" si="9"/>
        <v>625881.25</v>
      </c>
      <c r="AK86" s="137">
        <f t="shared" si="10"/>
        <v>3722758.3100000005</v>
      </c>
      <c r="AL86" s="136">
        <f t="shared" si="11"/>
        <v>3630746.98</v>
      </c>
      <c r="AM86" s="207">
        <f t="shared" si="12"/>
        <v>92011.33000000054</v>
      </c>
    </row>
    <row r="87" spans="1:39">
      <c r="A87" s="106" t="s">
        <v>779</v>
      </c>
      <c r="B87" s="106" t="s">
        <v>780</v>
      </c>
      <c r="C87" s="269">
        <v>7132</v>
      </c>
      <c r="D87" s="132" t="s">
        <v>784</v>
      </c>
      <c r="E87" s="199" t="s">
        <v>784</v>
      </c>
      <c r="F87" s="135">
        <v>405069.11</v>
      </c>
      <c r="G87" s="231"/>
      <c r="H87" s="135">
        <v>208391.66</v>
      </c>
      <c r="J87" s="132">
        <v>1273328.78</v>
      </c>
      <c r="K87" s="289">
        <v>3628562.72</v>
      </c>
      <c r="M87" s="291">
        <v>78040.95</v>
      </c>
      <c r="O87" s="291">
        <v>5434</v>
      </c>
      <c r="R87" s="130">
        <v>4089977.85</v>
      </c>
      <c r="S87" s="130">
        <v>1212550.31</v>
      </c>
      <c r="T87" s="129">
        <v>2318688.0699999998</v>
      </c>
      <c r="U87" s="129">
        <v>183118.5</v>
      </c>
      <c r="V87" s="129">
        <v>1338.85</v>
      </c>
      <c r="X87" s="129">
        <v>1960227.5</v>
      </c>
      <c r="Z87" s="230">
        <v>3268715.5</v>
      </c>
      <c r="AB87" s="230">
        <v>10414</v>
      </c>
      <c r="AC87" s="230">
        <v>819491.37</v>
      </c>
      <c r="AD87" s="230">
        <v>235402.89</v>
      </c>
      <c r="AH87" s="200">
        <f t="shared" si="7"/>
        <v>613460.77</v>
      </c>
      <c r="AI87" s="201">
        <f t="shared" si="8"/>
        <v>83474.95</v>
      </c>
      <c r="AJ87" s="202">
        <f t="shared" si="9"/>
        <v>529985.82000000007</v>
      </c>
      <c r="AK87" s="137">
        <f t="shared" si="10"/>
        <v>4463372.92</v>
      </c>
      <c r="AL87" s="136">
        <f t="shared" si="11"/>
        <v>4334023.76</v>
      </c>
      <c r="AM87" s="207">
        <f t="shared" si="12"/>
        <v>129349.16000000015</v>
      </c>
    </row>
    <row r="88" spans="1:39">
      <c r="A88" s="106" t="s">
        <v>779</v>
      </c>
      <c r="B88" s="106" t="s">
        <v>780</v>
      </c>
      <c r="C88" s="269">
        <v>4586</v>
      </c>
      <c r="D88" s="132" t="s">
        <v>785</v>
      </c>
      <c r="E88" s="199" t="s">
        <v>785</v>
      </c>
      <c r="F88" s="135">
        <v>394248.95</v>
      </c>
      <c r="G88" s="231">
        <v>90</v>
      </c>
      <c r="H88" s="135">
        <v>105232.65</v>
      </c>
      <c r="J88" s="132">
        <v>1116026.3500000001</v>
      </c>
      <c r="K88" s="289">
        <v>231151.27</v>
      </c>
      <c r="L88" s="290">
        <v>18835</v>
      </c>
      <c r="M88" s="291">
        <v>57196.98</v>
      </c>
      <c r="O88" s="291">
        <v>8541</v>
      </c>
      <c r="Q88" s="130">
        <v>603642.86</v>
      </c>
      <c r="S88" s="130">
        <v>1047464</v>
      </c>
      <c r="T88" s="129">
        <v>1238759.6100000001</v>
      </c>
      <c r="U88" s="129">
        <v>110916</v>
      </c>
      <c r="V88" s="129">
        <v>692.82</v>
      </c>
      <c r="X88" s="129">
        <v>493675</v>
      </c>
      <c r="Z88" s="230">
        <v>965280</v>
      </c>
      <c r="AA88" s="230">
        <v>36666</v>
      </c>
      <c r="AB88" s="230">
        <v>5696</v>
      </c>
      <c r="AC88" s="230">
        <v>673395.91</v>
      </c>
      <c r="AD88" s="230">
        <v>51936.14</v>
      </c>
      <c r="AH88" s="200">
        <f t="shared" si="7"/>
        <v>499571.6</v>
      </c>
      <c r="AI88" s="201">
        <f t="shared" si="8"/>
        <v>84572.98000000001</v>
      </c>
      <c r="AJ88" s="202">
        <f t="shared" si="9"/>
        <v>414998.62</v>
      </c>
      <c r="AK88" s="137">
        <f t="shared" si="10"/>
        <v>1844043.4300000002</v>
      </c>
      <c r="AL88" s="136">
        <f t="shared" si="11"/>
        <v>1732974.05</v>
      </c>
      <c r="AM88" s="207">
        <f t="shared" si="12"/>
        <v>111069.38000000012</v>
      </c>
    </row>
    <row r="89" spans="1:39">
      <c r="A89" s="106" t="s">
        <v>779</v>
      </c>
      <c r="B89" s="106" t="s">
        <v>780</v>
      </c>
      <c r="C89" s="269">
        <v>3953</v>
      </c>
      <c r="D89" s="132" t="s">
        <v>786</v>
      </c>
      <c r="E89" s="199" t="s">
        <v>786</v>
      </c>
      <c r="F89" s="135">
        <v>265983.05</v>
      </c>
      <c r="G89" s="231">
        <v>0</v>
      </c>
      <c r="H89" s="135">
        <v>388645.61</v>
      </c>
      <c r="J89" s="132">
        <v>1442242.44</v>
      </c>
      <c r="K89" s="289">
        <v>-759783.96</v>
      </c>
      <c r="L89" s="290">
        <v>0</v>
      </c>
      <c r="N89" s="291">
        <v>124584</v>
      </c>
      <c r="O89" s="291">
        <v>93</v>
      </c>
      <c r="P89" s="130">
        <v>100</v>
      </c>
      <c r="R89" s="130">
        <v>1320565.05</v>
      </c>
      <c r="T89" s="129">
        <v>1208078.04</v>
      </c>
      <c r="U89" s="129">
        <v>69200</v>
      </c>
      <c r="V89" s="129">
        <v>415.22</v>
      </c>
      <c r="X89" s="129">
        <v>888020</v>
      </c>
      <c r="Z89" s="230">
        <v>1637608</v>
      </c>
      <c r="AA89" s="230">
        <v>7120</v>
      </c>
      <c r="AB89" s="230">
        <v>8737</v>
      </c>
      <c r="AC89" s="230">
        <v>433639.8</v>
      </c>
      <c r="AD89" s="230">
        <v>186863.37</v>
      </c>
      <c r="AH89" s="200">
        <f t="shared" si="7"/>
        <v>654628.65999999992</v>
      </c>
      <c r="AI89" s="201">
        <f t="shared" si="8"/>
        <v>124677</v>
      </c>
      <c r="AJ89" s="202">
        <f t="shared" si="9"/>
        <v>529951.65999999992</v>
      </c>
      <c r="AK89" s="137">
        <f t="shared" si="10"/>
        <v>2165713.2599999998</v>
      </c>
      <c r="AL89" s="136">
        <f t="shared" si="11"/>
        <v>2273968.17</v>
      </c>
      <c r="AM89" s="207">
        <f t="shared" si="12"/>
        <v>-108254.91000000015</v>
      </c>
    </row>
    <row r="90" spans="1:39">
      <c r="A90" s="106" t="s">
        <v>779</v>
      </c>
      <c r="B90" s="106" t="s">
        <v>780</v>
      </c>
      <c r="C90" s="269">
        <v>1775</v>
      </c>
      <c r="D90" s="132" t="s">
        <v>787</v>
      </c>
      <c r="E90" s="199" t="s">
        <v>787</v>
      </c>
      <c r="F90" s="135">
        <v>217432.29</v>
      </c>
      <c r="G90" s="231">
        <v>6147</v>
      </c>
      <c r="H90" s="135">
        <v>27892.86</v>
      </c>
      <c r="J90" s="132">
        <v>361500.33</v>
      </c>
      <c r="K90" s="289">
        <v>146443.78</v>
      </c>
      <c r="M90" s="291">
        <v>30483</v>
      </c>
      <c r="O90" s="291">
        <v>0</v>
      </c>
      <c r="R90" s="130">
        <v>-381875.23</v>
      </c>
      <c r="S90" s="130">
        <v>1047464</v>
      </c>
      <c r="T90" s="129">
        <v>719177.5</v>
      </c>
      <c r="U90" s="129">
        <v>39525</v>
      </c>
      <c r="V90" s="129">
        <v>390.13</v>
      </c>
      <c r="X90" s="129">
        <v>480170</v>
      </c>
      <c r="Z90" s="230">
        <v>693402</v>
      </c>
      <c r="AA90" s="230">
        <v>45848</v>
      </c>
      <c r="AC90" s="230">
        <v>238094.56</v>
      </c>
      <c r="AD90" s="230">
        <v>76573.58</v>
      </c>
      <c r="AG90" s="230">
        <v>122000</v>
      </c>
      <c r="AH90" s="200">
        <f t="shared" si="7"/>
        <v>251472.15000000002</v>
      </c>
      <c r="AI90" s="201">
        <f t="shared" si="8"/>
        <v>30483</v>
      </c>
      <c r="AJ90" s="202">
        <f t="shared" si="9"/>
        <v>220989.15000000002</v>
      </c>
      <c r="AK90" s="137">
        <f t="shared" si="10"/>
        <v>1239262.6299999999</v>
      </c>
      <c r="AL90" s="136">
        <f t="shared" si="11"/>
        <v>1175918.1400000001</v>
      </c>
      <c r="AM90" s="207">
        <f t="shared" si="12"/>
        <v>63344.489999999758</v>
      </c>
    </row>
    <row r="91" spans="1:39">
      <c r="A91" s="106" t="s">
        <v>779</v>
      </c>
      <c r="B91" s="106" t="s">
        <v>780</v>
      </c>
      <c r="C91" s="269">
        <v>5971</v>
      </c>
      <c r="D91" s="132" t="s">
        <v>788</v>
      </c>
      <c r="E91" s="199" t="s">
        <v>788</v>
      </c>
      <c r="F91" s="135">
        <v>464285.06</v>
      </c>
      <c r="G91" s="231">
        <v>0</v>
      </c>
      <c r="H91" s="135">
        <v>161580.9</v>
      </c>
      <c r="J91" s="132">
        <v>8887794.0999999996</v>
      </c>
      <c r="K91" s="289">
        <v>199124.44</v>
      </c>
      <c r="L91" s="290">
        <v>0</v>
      </c>
      <c r="M91" s="291">
        <v>46425</v>
      </c>
      <c r="N91" s="291">
        <v>190765.5</v>
      </c>
      <c r="O91" s="291">
        <v>0.27</v>
      </c>
      <c r="R91" s="130">
        <v>8100709.4000000004</v>
      </c>
      <c r="S91" s="130">
        <v>1215671.21</v>
      </c>
      <c r="T91" s="129">
        <v>2031132.48</v>
      </c>
      <c r="U91" s="129">
        <v>1800</v>
      </c>
      <c r="V91" s="129">
        <v>617.41999999999996</v>
      </c>
      <c r="X91" s="129">
        <v>1599520</v>
      </c>
      <c r="Y91" s="129">
        <v>36</v>
      </c>
      <c r="Z91" s="230">
        <v>2650846</v>
      </c>
      <c r="AA91" s="230">
        <v>25722</v>
      </c>
      <c r="AB91" s="230">
        <v>10126</v>
      </c>
      <c r="AC91" s="230">
        <v>357507.62</v>
      </c>
      <c r="AD91" s="230">
        <v>238691.16</v>
      </c>
      <c r="AG91" s="230">
        <v>191000</v>
      </c>
      <c r="AH91" s="200">
        <f t="shared" si="7"/>
        <v>625865.96</v>
      </c>
      <c r="AI91" s="201">
        <f t="shared" si="8"/>
        <v>237190.77</v>
      </c>
      <c r="AJ91" s="202">
        <f t="shared" si="9"/>
        <v>388675.18999999994</v>
      </c>
      <c r="AK91" s="137">
        <f t="shared" si="10"/>
        <v>3633105.9</v>
      </c>
      <c r="AL91" s="136">
        <f t="shared" si="11"/>
        <v>3473892.7800000003</v>
      </c>
      <c r="AM91" s="207">
        <f t="shared" si="12"/>
        <v>159213.11999999965</v>
      </c>
    </row>
    <row r="92" spans="1:39">
      <c r="A92" s="106" t="s">
        <v>779</v>
      </c>
      <c r="B92" s="106" t="s">
        <v>780</v>
      </c>
      <c r="C92" s="269">
        <v>1682</v>
      </c>
      <c r="D92" s="132" t="s">
        <v>789</v>
      </c>
      <c r="E92" s="199" t="s">
        <v>789</v>
      </c>
      <c r="F92" s="135">
        <v>191324.16</v>
      </c>
      <c r="G92" s="231">
        <v>50</v>
      </c>
      <c r="H92" s="135">
        <v>12178.69</v>
      </c>
      <c r="J92" s="132">
        <v>1299859.8600000001</v>
      </c>
      <c r="K92" s="289">
        <v>134805.87</v>
      </c>
      <c r="L92" s="290">
        <v>0</v>
      </c>
      <c r="M92" s="291">
        <v>18824</v>
      </c>
      <c r="N92" s="291">
        <v>18</v>
      </c>
      <c r="O92" s="291">
        <v>0</v>
      </c>
      <c r="R92" s="130">
        <v>-134654.38</v>
      </c>
      <c r="S92" s="130">
        <v>1849378.08</v>
      </c>
      <c r="T92" s="129">
        <v>526217.72</v>
      </c>
      <c r="U92" s="129">
        <v>60962</v>
      </c>
      <c r="V92" s="129">
        <v>448.6</v>
      </c>
      <c r="X92" s="129">
        <v>1065250</v>
      </c>
      <c r="Z92" s="230">
        <v>1270228</v>
      </c>
      <c r="AA92" s="230">
        <v>24000</v>
      </c>
      <c r="AB92" s="230">
        <v>16986</v>
      </c>
      <c r="AC92" s="230">
        <v>263455.68</v>
      </c>
      <c r="AD92" s="230">
        <v>173555.76</v>
      </c>
      <c r="AH92" s="200">
        <f t="shared" si="7"/>
        <v>203552.85</v>
      </c>
      <c r="AI92" s="201">
        <f t="shared" si="8"/>
        <v>18842</v>
      </c>
      <c r="AJ92" s="202">
        <f t="shared" si="9"/>
        <v>184710.85</v>
      </c>
      <c r="AK92" s="137">
        <f t="shared" si="10"/>
        <v>1652878.3199999998</v>
      </c>
      <c r="AL92" s="136">
        <f t="shared" si="11"/>
        <v>1748225.44</v>
      </c>
      <c r="AM92" s="207">
        <f t="shared" si="12"/>
        <v>-95347.120000000112</v>
      </c>
    </row>
    <row r="93" spans="1:39">
      <c r="A93" s="106" t="s">
        <v>779</v>
      </c>
      <c r="B93" s="106" t="s">
        <v>780</v>
      </c>
      <c r="C93" s="269">
        <v>3610</v>
      </c>
      <c r="D93" s="132" t="s">
        <v>790</v>
      </c>
      <c r="E93" s="199" t="s">
        <v>790</v>
      </c>
      <c r="F93" s="135">
        <v>328821.40999999997</v>
      </c>
      <c r="G93" s="231">
        <v>2422</v>
      </c>
      <c r="H93" s="135">
        <v>40525.230000000003</v>
      </c>
      <c r="J93" s="132">
        <v>1637128.62</v>
      </c>
      <c r="K93" s="289">
        <v>265718.26</v>
      </c>
      <c r="L93" s="290">
        <v>1780.5</v>
      </c>
      <c r="M93" s="291">
        <v>45001.71</v>
      </c>
      <c r="N93" s="291">
        <v>18</v>
      </c>
      <c r="O93" s="291">
        <v>1232.67</v>
      </c>
      <c r="R93" s="130">
        <v>41179.82</v>
      </c>
      <c r="S93" s="130">
        <v>2450678.29</v>
      </c>
      <c r="T93" s="129">
        <v>1033814.68</v>
      </c>
      <c r="U93" s="129">
        <v>92406</v>
      </c>
      <c r="Z93" s="230">
        <v>597363</v>
      </c>
      <c r="AA93" s="230">
        <v>28072</v>
      </c>
      <c r="AB93" s="230">
        <v>25142</v>
      </c>
      <c r="AC93" s="230">
        <v>467628.56</v>
      </c>
      <c r="AD93" s="230">
        <v>273290.59000000003</v>
      </c>
      <c r="AH93" s="200">
        <f t="shared" si="7"/>
        <v>371768.63999999996</v>
      </c>
      <c r="AI93" s="201">
        <f t="shared" si="8"/>
        <v>48032.88</v>
      </c>
      <c r="AJ93" s="202">
        <f t="shared" si="9"/>
        <v>323735.75999999995</v>
      </c>
      <c r="AK93" s="137">
        <f t="shared" si="10"/>
        <v>1126220.6800000002</v>
      </c>
      <c r="AL93" s="136">
        <f t="shared" si="11"/>
        <v>1391496.1500000001</v>
      </c>
      <c r="AM93" s="207">
        <f t="shared" si="12"/>
        <v>-265275.46999999997</v>
      </c>
    </row>
    <row r="94" spans="1:39">
      <c r="A94" s="106" t="s">
        <v>779</v>
      </c>
      <c r="B94" s="106" t="s">
        <v>780</v>
      </c>
      <c r="C94" s="269">
        <v>3334</v>
      </c>
      <c r="D94" s="132" t="s">
        <v>791</v>
      </c>
      <c r="E94" s="199" t="s">
        <v>791</v>
      </c>
      <c r="F94" s="135">
        <v>208090.59</v>
      </c>
      <c r="G94" s="231">
        <v>804</v>
      </c>
      <c r="H94" s="135">
        <v>162085.1</v>
      </c>
      <c r="J94" s="132">
        <v>1425781.4</v>
      </c>
      <c r="K94" s="289">
        <v>361006.27</v>
      </c>
      <c r="N94" s="291">
        <v>5113</v>
      </c>
      <c r="O94" s="291">
        <v>16402</v>
      </c>
      <c r="R94" s="130">
        <v>-659044.78</v>
      </c>
      <c r="S94" s="130">
        <v>2812906.16</v>
      </c>
      <c r="T94" s="129">
        <v>713853.43</v>
      </c>
      <c r="V94" s="129">
        <v>305.37</v>
      </c>
      <c r="X94" s="129">
        <v>1110910</v>
      </c>
      <c r="Z94" s="230">
        <v>1314116</v>
      </c>
      <c r="AB94" s="230">
        <v>25540</v>
      </c>
      <c r="AC94" s="230">
        <v>245958.74</v>
      </c>
      <c r="AD94" s="230">
        <v>257063.08</v>
      </c>
      <c r="AH94" s="200">
        <f t="shared" si="7"/>
        <v>370979.69</v>
      </c>
      <c r="AI94" s="201">
        <f t="shared" si="8"/>
        <v>21515</v>
      </c>
      <c r="AJ94" s="202">
        <f t="shared" si="9"/>
        <v>349464.69</v>
      </c>
      <c r="AK94" s="137">
        <f t="shared" si="10"/>
        <v>1825068.8</v>
      </c>
      <c r="AL94" s="136">
        <f t="shared" si="11"/>
        <v>1842677.82</v>
      </c>
      <c r="AM94" s="207">
        <f t="shared" si="12"/>
        <v>-17609.020000000019</v>
      </c>
    </row>
    <row r="95" spans="1:39">
      <c r="A95" s="106" t="s">
        <v>779</v>
      </c>
      <c r="B95" s="106" t="s">
        <v>780</v>
      </c>
      <c r="C95" s="269">
        <v>3092</v>
      </c>
      <c r="D95" s="132" t="s">
        <v>792</v>
      </c>
      <c r="E95" s="199" t="s">
        <v>792</v>
      </c>
      <c r="F95" s="135">
        <v>454957.28</v>
      </c>
      <c r="G95" s="231">
        <v>50</v>
      </c>
      <c r="H95" s="135">
        <v>35438.1</v>
      </c>
      <c r="J95" s="132">
        <v>3401681.71</v>
      </c>
      <c r="K95" s="289">
        <v>25214.560000000001</v>
      </c>
      <c r="L95" s="290">
        <v>69850</v>
      </c>
      <c r="M95" s="291">
        <v>250</v>
      </c>
      <c r="N95" s="291">
        <v>108</v>
      </c>
      <c r="O95" s="291">
        <v>0</v>
      </c>
      <c r="P95" s="130">
        <v>5000</v>
      </c>
      <c r="R95" s="130">
        <v>3051206.69</v>
      </c>
      <c r="S95" s="130">
        <v>1047464</v>
      </c>
      <c r="T95" s="129">
        <v>933501.85</v>
      </c>
      <c r="U95" s="129">
        <v>139906.6</v>
      </c>
      <c r="V95" s="129">
        <v>967.53</v>
      </c>
      <c r="X95" s="129">
        <v>741724</v>
      </c>
      <c r="Z95" s="230">
        <v>1340633</v>
      </c>
      <c r="AA95" s="230">
        <v>27641</v>
      </c>
      <c r="AB95" s="230">
        <v>12256</v>
      </c>
      <c r="AC95" s="230">
        <v>367370.92</v>
      </c>
      <c r="AD95" s="230">
        <v>324736.09999999998</v>
      </c>
      <c r="AH95" s="200">
        <f t="shared" si="7"/>
        <v>490445.38</v>
      </c>
      <c r="AI95" s="201">
        <f t="shared" si="8"/>
        <v>70208</v>
      </c>
      <c r="AJ95" s="202">
        <f t="shared" si="9"/>
        <v>420237.38</v>
      </c>
      <c r="AK95" s="137">
        <f t="shared" si="10"/>
        <v>1816099.98</v>
      </c>
      <c r="AL95" s="136">
        <f t="shared" si="11"/>
        <v>2072637.02</v>
      </c>
      <c r="AM95" s="207">
        <f t="shared" si="12"/>
        <v>-256537.04000000004</v>
      </c>
    </row>
    <row r="96" spans="1:39">
      <c r="A96" s="106" t="s">
        <v>779</v>
      </c>
      <c r="B96" s="106" t="s">
        <v>780</v>
      </c>
      <c r="C96" s="269">
        <v>4180</v>
      </c>
      <c r="D96" s="132" t="s">
        <v>793</v>
      </c>
      <c r="E96" s="199" t="s">
        <v>793</v>
      </c>
      <c r="F96" s="135">
        <v>283551.31</v>
      </c>
      <c r="G96" s="231">
        <v>13720</v>
      </c>
      <c r="H96" s="135">
        <v>110287.5</v>
      </c>
      <c r="J96" s="132">
        <v>1221507.44</v>
      </c>
      <c r="K96" s="289">
        <v>131779.29</v>
      </c>
      <c r="L96" s="290">
        <v>133922.13</v>
      </c>
      <c r="M96" s="291">
        <v>75526.92</v>
      </c>
      <c r="O96" s="291">
        <v>0</v>
      </c>
      <c r="R96" s="130">
        <v>598176.24</v>
      </c>
      <c r="S96" s="130">
        <v>1334838.29</v>
      </c>
      <c r="T96" s="129">
        <v>1022126.56</v>
      </c>
      <c r="U96" s="129">
        <v>74760</v>
      </c>
      <c r="V96" s="129">
        <v>1308.1600000000001</v>
      </c>
      <c r="Y96" s="129">
        <v>6000</v>
      </c>
      <c r="Z96" s="230">
        <v>652185</v>
      </c>
      <c r="AB96" s="230">
        <v>17870</v>
      </c>
      <c r="AC96" s="230">
        <v>638907.78</v>
      </c>
      <c r="AD96" s="230">
        <v>174719.98</v>
      </c>
      <c r="AG96" s="230">
        <v>2130</v>
      </c>
      <c r="AH96" s="200">
        <f t="shared" si="7"/>
        <v>407558.81</v>
      </c>
      <c r="AI96" s="201">
        <f t="shared" si="8"/>
        <v>209449.05</v>
      </c>
      <c r="AJ96" s="202">
        <f t="shared" si="9"/>
        <v>198109.76</v>
      </c>
      <c r="AK96" s="137">
        <f t="shared" si="10"/>
        <v>1104194.72</v>
      </c>
      <c r="AL96" s="136">
        <f t="shared" si="11"/>
        <v>1485812.76</v>
      </c>
      <c r="AM96" s="207">
        <f t="shared" si="12"/>
        <v>-381618.04000000004</v>
      </c>
    </row>
    <row r="97" spans="1:39">
      <c r="A97" s="106" t="s">
        <v>779</v>
      </c>
      <c r="B97" s="106" t="s">
        <v>780</v>
      </c>
      <c r="C97" s="269">
        <v>5871</v>
      </c>
      <c r="D97" s="132" t="s">
        <v>794</v>
      </c>
      <c r="E97" s="199" t="s">
        <v>794</v>
      </c>
      <c r="F97" s="135">
        <v>404206.87</v>
      </c>
      <c r="G97" s="231">
        <v>0</v>
      </c>
      <c r="H97" s="135">
        <v>185082.35</v>
      </c>
      <c r="I97" s="135">
        <v>3500</v>
      </c>
      <c r="J97" s="132">
        <v>-3239610.47</v>
      </c>
      <c r="K97" s="289">
        <v>-710782.86</v>
      </c>
      <c r="L97" s="290">
        <v>14927.92</v>
      </c>
      <c r="M97" s="291">
        <v>50742</v>
      </c>
      <c r="O97" s="291">
        <v>101578.37</v>
      </c>
      <c r="R97" s="130">
        <v>-4291556.4800000004</v>
      </c>
      <c r="S97" s="130">
        <v>613325.81999999995</v>
      </c>
      <c r="T97" s="129">
        <v>1388903.99</v>
      </c>
      <c r="V97" s="129">
        <v>565.77</v>
      </c>
      <c r="X97" s="129">
        <v>734800</v>
      </c>
      <c r="Z97" s="230">
        <v>1537187</v>
      </c>
      <c r="AB97" s="230">
        <v>13870</v>
      </c>
      <c r="AC97" s="230">
        <v>347997.94</v>
      </c>
      <c r="AD97" s="230">
        <v>71836.56</v>
      </c>
      <c r="AH97" s="200">
        <f t="shared" si="7"/>
        <v>592789.22</v>
      </c>
      <c r="AI97" s="201">
        <f t="shared" si="8"/>
        <v>167248.28999999998</v>
      </c>
      <c r="AJ97" s="202">
        <f t="shared" si="9"/>
        <v>425540.93</v>
      </c>
      <c r="AK97" s="137">
        <f t="shared" si="10"/>
        <v>2124269.7599999998</v>
      </c>
      <c r="AL97" s="136">
        <f t="shared" si="11"/>
        <v>1970891.5</v>
      </c>
      <c r="AM97" s="207">
        <f t="shared" si="12"/>
        <v>153378.25999999978</v>
      </c>
    </row>
    <row r="98" spans="1:39">
      <c r="A98" s="106" t="s">
        <v>779</v>
      </c>
      <c r="B98" s="106" t="s">
        <v>780</v>
      </c>
      <c r="C98" s="269">
        <v>3758</v>
      </c>
      <c r="D98" s="132" t="s">
        <v>795</v>
      </c>
      <c r="E98" s="199" t="s">
        <v>795</v>
      </c>
      <c r="F98" s="135">
        <v>301473.81</v>
      </c>
      <c r="G98" s="231">
        <v>0</v>
      </c>
      <c r="H98" s="135">
        <v>54066.720000000001</v>
      </c>
      <c r="J98" s="132">
        <v>810788.96</v>
      </c>
      <c r="K98" s="289">
        <v>881634.59</v>
      </c>
      <c r="M98" s="291">
        <v>40722</v>
      </c>
      <c r="O98" s="291">
        <v>0</v>
      </c>
      <c r="R98" s="130">
        <v>-140002.91</v>
      </c>
      <c r="S98" s="130">
        <v>1790978.12</v>
      </c>
      <c r="T98" s="129">
        <v>1126158.5</v>
      </c>
      <c r="U98" s="129">
        <v>182491</v>
      </c>
      <c r="V98" s="129">
        <v>580.84</v>
      </c>
      <c r="X98" s="129">
        <v>1415650</v>
      </c>
      <c r="Y98" s="129">
        <v>354775</v>
      </c>
      <c r="Z98" s="230">
        <v>1792656</v>
      </c>
      <c r="AB98" s="230">
        <v>39490</v>
      </c>
      <c r="AC98" s="230">
        <v>749861.83</v>
      </c>
      <c r="AD98" s="230">
        <v>122964.64</v>
      </c>
      <c r="AG98" s="230">
        <v>18416</v>
      </c>
      <c r="AH98" s="200">
        <f t="shared" si="7"/>
        <v>355540.53</v>
      </c>
      <c r="AI98" s="201">
        <f t="shared" si="8"/>
        <v>40722</v>
      </c>
      <c r="AJ98" s="202">
        <f t="shared" si="9"/>
        <v>314818.53000000003</v>
      </c>
      <c r="AK98" s="137">
        <f t="shared" si="10"/>
        <v>3079655.34</v>
      </c>
      <c r="AL98" s="136">
        <f t="shared" si="11"/>
        <v>2723388.47</v>
      </c>
      <c r="AM98" s="207">
        <f t="shared" si="12"/>
        <v>356266.86999999965</v>
      </c>
    </row>
    <row r="99" spans="1:39">
      <c r="A99" s="106" t="s">
        <v>779</v>
      </c>
      <c r="B99" s="106" t="s">
        <v>780</v>
      </c>
      <c r="C99" s="269">
        <v>8167</v>
      </c>
      <c r="D99" s="132" t="s">
        <v>796</v>
      </c>
      <c r="E99" s="199" t="s">
        <v>796</v>
      </c>
      <c r="F99" s="135">
        <v>668862.22</v>
      </c>
      <c r="G99" s="231">
        <v>52800</v>
      </c>
      <c r="H99" s="135">
        <v>66210.5</v>
      </c>
      <c r="J99" s="132">
        <v>4084946.57</v>
      </c>
      <c r="K99" s="289">
        <v>1739161.04</v>
      </c>
      <c r="L99" s="290">
        <v>0</v>
      </c>
      <c r="N99" s="291">
        <v>84</v>
      </c>
      <c r="O99" s="291">
        <v>0</v>
      </c>
      <c r="R99" s="130">
        <v>4636819.3499999996</v>
      </c>
      <c r="S99" s="130">
        <v>1047464</v>
      </c>
      <c r="T99" s="129">
        <v>1886206.65</v>
      </c>
      <c r="U99" s="129">
        <v>244325</v>
      </c>
      <c r="V99" s="129">
        <v>1150.2</v>
      </c>
      <c r="X99" s="129">
        <v>1417240</v>
      </c>
      <c r="Y99" s="129">
        <v>1022800</v>
      </c>
      <c r="Z99" s="230">
        <v>2346992</v>
      </c>
      <c r="AA99" s="230">
        <v>6185</v>
      </c>
      <c r="AB99" s="230">
        <v>2072</v>
      </c>
      <c r="AC99" s="230">
        <v>692936.3</v>
      </c>
      <c r="AD99" s="230">
        <v>595920.56999999995</v>
      </c>
      <c r="AF99" s="230">
        <v>3</v>
      </c>
      <c r="AH99" s="200">
        <f t="shared" si="7"/>
        <v>787872.72</v>
      </c>
      <c r="AI99" s="201">
        <f t="shared" si="8"/>
        <v>84</v>
      </c>
      <c r="AJ99" s="202">
        <f t="shared" si="9"/>
        <v>787788.72</v>
      </c>
      <c r="AK99" s="137">
        <f t="shared" si="10"/>
        <v>4571721.8499999996</v>
      </c>
      <c r="AL99" s="136">
        <f t="shared" si="11"/>
        <v>3644108.8699999996</v>
      </c>
      <c r="AM99" s="207">
        <f t="shared" si="12"/>
        <v>927612.98</v>
      </c>
    </row>
    <row r="100" spans="1:39">
      <c r="A100" s="106" t="s">
        <v>779</v>
      </c>
      <c r="B100" s="106" t="s">
        <v>780</v>
      </c>
      <c r="C100" s="269">
        <v>3187</v>
      </c>
      <c r="D100" s="132" t="s">
        <v>797</v>
      </c>
      <c r="E100" s="199" t="s">
        <v>797</v>
      </c>
      <c r="F100" s="135">
        <v>199244.45</v>
      </c>
      <c r="G100" s="231">
        <v>11508</v>
      </c>
      <c r="H100" s="135">
        <v>83893.62</v>
      </c>
      <c r="J100" s="132">
        <v>1005485.8</v>
      </c>
      <c r="K100" s="289">
        <v>-202294.07</v>
      </c>
      <c r="L100" s="290">
        <v>8050</v>
      </c>
      <c r="N100" s="291">
        <v>91915</v>
      </c>
      <c r="O100" s="291">
        <v>0</v>
      </c>
      <c r="R100" s="130">
        <v>-1036763.63</v>
      </c>
      <c r="S100" s="130">
        <v>1768225.65</v>
      </c>
      <c r="T100" s="129">
        <v>1631406.69</v>
      </c>
      <c r="U100" s="129">
        <v>330000</v>
      </c>
      <c r="V100" s="129">
        <v>702.67</v>
      </c>
      <c r="Z100" s="230">
        <v>868394</v>
      </c>
      <c r="AB100" s="230">
        <v>39248</v>
      </c>
      <c r="AC100" s="230">
        <v>597531.71</v>
      </c>
      <c r="AD100" s="230">
        <v>190524.87</v>
      </c>
      <c r="AH100" s="200">
        <f t="shared" si="7"/>
        <v>294646.07</v>
      </c>
      <c r="AI100" s="201">
        <f t="shared" si="8"/>
        <v>99965</v>
      </c>
      <c r="AJ100" s="202">
        <f t="shared" si="9"/>
        <v>194681.07</v>
      </c>
      <c r="AK100" s="137">
        <f t="shared" si="10"/>
        <v>1962109.3599999999</v>
      </c>
      <c r="AL100" s="136">
        <f t="shared" si="11"/>
        <v>1695698.58</v>
      </c>
      <c r="AM100" s="207">
        <f t="shared" si="12"/>
        <v>266410.7799999998</v>
      </c>
    </row>
    <row r="101" spans="1:39">
      <c r="A101" s="106" t="s">
        <v>779</v>
      </c>
      <c r="B101" s="106" t="s">
        <v>780</v>
      </c>
      <c r="C101" s="269">
        <v>4472</v>
      </c>
      <c r="D101" s="132" t="s">
        <v>798</v>
      </c>
      <c r="E101" s="199" t="s">
        <v>798</v>
      </c>
      <c r="F101" s="135">
        <v>391515.99</v>
      </c>
      <c r="G101" s="231">
        <v>0</v>
      </c>
      <c r="H101" s="135">
        <v>58273.33</v>
      </c>
      <c r="J101" s="132">
        <v>1233843.21</v>
      </c>
      <c r="K101" s="289">
        <v>71046.95</v>
      </c>
      <c r="L101" s="290">
        <v>51620</v>
      </c>
      <c r="N101" s="291">
        <v>133752</v>
      </c>
      <c r="O101" s="291">
        <v>3086</v>
      </c>
      <c r="R101" s="130">
        <v>211078.3</v>
      </c>
      <c r="S101" s="130">
        <v>1440650.38</v>
      </c>
      <c r="T101" s="129">
        <v>1098439.1000000001</v>
      </c>
      <c r="V101" s="129">
        <v>744.38</v>
      </c>
      <c r="X101" s="129">
        <v>1929850</v>
      </c>
      <c r="Z101" s="230">
        <v>2426524</v>
      </c>
      <c r="AA101" s="230">
        <v>12690</v>
      </c>
      <c r="AC101" s="230">
        <v>457432.01</v>
      </c>
      <c r="AD101" s="230">
        <v>217894.67</v>
      </c>
      <c r="AH101" s="200">
        <f t="shared" si="7"/>
        <v>449789.32</v>
      </c>
      <c r="AI101" s="201">
        <f t="shared" si="8"/>
        <v>188458</v>
      </c>
      <c r="AJ101" s="202">
        <f t="shared" si="9"/>
        <v>261331.32</v>
      </c>
      <c r="AK101" s="137">
        <f t="shared" si="10"/>
        <v>3029033.48</v>
      </c>
      <c r="AL101" s="136">
        <f t="shared" si="11"/>
        <v>3114540.6799999997</v>
      </c>
      <c r="AM101" s="207">
        <f t="shared" si="12"/>
        <v>-85507.199999999721</v>
      </c>
    </row>
    <row r="102" spans="1:39">
      <c r="A102" s="106" t="s">
        <v>800</v>
      </c>
      <c r="B102" s="106" t="s">
        <v>801</v>
      </c>
      <c r="C102" s="269">
        <v>2684</v>
      </c>
      <c r="D102" s="132" t="s">
        <v>803</v>
      </c>
      <c r="E102" s="199" t="s">
        <v>803</v>
      </c>
      <c r="F102" s="135">
        <v>131356.17000000001</v>
      </c>
      <c r="G102" s="231">
        <v>16668</v>
      </c>
      <c r="H102" s="135">
        <v>65779.89</v>
      </c>
      <c r="J102" s="132">
        <v>1821488.83</v>
      </c>
      <c r="K102" s="289">
        <v>208747.93</v>
      </c>
      <c r="L102" s="290">
        <v>0</v>
      </c>
      <c r="N102" s="291">
        <v>50000</v>
      </c>
      <c r="O102" s="291">
        <v>5153.1000000000004</v>
      </c>
      <c r="R102" s="130">
        <v>-135096</v>
      </c>
      <c r="S102" s="130">
        <v>2439714</v>
      </c>
      <c r="T102" s="129">
        <v>980084.9</v>
      </c>
      <c r="U102" s="129">
        <v>235000</v>
      </c>
      <c r="V102" s="129">
        <v>436.72</v>
      </c>
      <c r="X102" s="129">
        <v>1008400</v>
      </c>
      <c r="Z102" s="230">
        <v>1186142</v>
      </c>
      <c r="AA102" s="230">
        <v>33246</v>
      </c>
      <c r="AB102" s="230">
        <v>8744</v>
      </c>
      <c r="AC102" s="230">
        <v>887591.04</v>
      </c>
      <c r="AD102" s="230">
        <v>223928.86</v>
      </c>
      <c r="AH102" s="200">
        <f t="shared" si="7"/>
        <v>213804.06</v>
      </c>
      <c r="AI102" s="201">
        <f t="shared" si="8"/>
        <v>55153.1</v>
      </c>
      <c r="AJ102" s="202">
        <f t="shared" si="9"/>
        <v>158650.96</v>
      </c>
      <c r="AK102" s="137">
        <f t="shared" si="10"/>
        <v>2223921.62</v>
      </c>
      <c r="AL102" s="136">
        <f t="shared" si="11"/>
        <v>2339651.9</v>
      </c>
      <c r="AM102" s="207">
        <f t="shared" si="12"/>
        <v>-115730.2799999998</v>
      </c>
    </row>
    <row r="103" spans="1:39">
      <c r="A103" s="106" t="s">
        <v>800</v>
      </c>
      <c r="B103" s="106" t="s">
        <v>801</v>
      </c>
      <c r="C103" s="269">
        <v>5109</v>
      </c>
      <c r="D103" s="132" t="s">
        <v>804</v>
      </c>
      <c r="E103" s="199" t="s">
        <v>804</v>
      </c>
      <c r="F103" s="135">
        <v>142114.34</v>
      </c>
      <c r="G103" s="231">
        <v>27828</v>
      </c>
      <c r="H103" s="135">
        <v>145427.53</v>
      </c>
      <c r="J103" s="132">
        <v>1319034.04</v>
      </c>
      <c r="K103" s="289">
        <v>22911.33</v>
      </c>
      <c r="L103" s="290">
        <v>0</v>
      </c>
      <c r="N103" s="291">
        <v>3909</v>
      </c>
      <c r="O103" s="291">
        <v>1564</v>
      </c>
      <c r="R103" s="130">
        <v>-1418000.27</v>
      </c>
      <c r="S103" s="130">
        <v>3137825</v>
      </c>
      <c r="T103" s="129">
        <v>1156751.3799999999</v>
      </c>
      <c r="V103" s="129">
        <v>657.82</v>
      </c>
      <c r="X103" s="129">
        <v>434120</v>
      </c>
      <c r="Z103" s="230">
        <v>959356</v>
      </c>
      <c r="AA103" s="230">
        <v>57914</v>
      </c>
      <c r="AB103" s="230">
        <v>6980</v>
      </c>
      <c r="AC103" s="230">
        <v>420450.58</v>
      </c>
      <c r="AD103" s="230">
        <v>194811.11</v>
      </c>
      <c r="AG103" s="230">
        <v>20000</v>
      </c>
      <c r="AH103" s="200">
        <f t="shared" si="7"/>
        <v>315369.87</v>
      </c>
      <c r="AI103" s="201">
        <f t="shared" si="8"/>
        <v>5473</v>
      </c>
      <c r="AJ103" s="202">
        <f t="shared" si="9"/>
        <v>309896.87</v>
      </c>
      <c r="AK103" s="137">
        <f t="shared" si="10"/>
        <v>1591529.2</v>
      </c>
      <c r="AL103" s="136">
        <f t="shared" si="11"/>
        <v>1659511.69</v>
      </c>
      <c r="AM103" s="207">
        <f t="shared" si="12"/>
        <v>-67982.489999999991</v>
      </c>
    </row>
    <row r="104" spans="1:39">
      <c r="A104" s="106" t="s">
        <v>800</v>
      </c>
      <c r="B104" s="106" t="s">
        <v>801</v>
      </c>
      <c r="C104" s="269">
        <v>3045</v>
      </c>
      <c r="D104" s="132" t="s">
        <v>805</v>
      </c>
      <c r="E104" s="199" t="s">
        <v>805</v>
      </c>
      <c r="F104" s="135">
        <v>265904.09999999998</v>
      </c>
      <c r="G104" s="231">
        <v>15010</v>
      </c>
      <c r="H104" s="135">
        <v>51647.75</v>
      </c>
      <c r="J104" s="132">
        <v>771892.32</v>
      </c>
      <c r="K104" s="289">
        <v>52815.75</v>
      </c>
      <c r="L104" s="290">
        <v>1215</v>
      </c>
      <c r="M104" s="291">
        <v>107</v>
      </c>
      <c r="N104" s="291">
        <v>5122</v>
      </c>
      <c r="O104" s="291">
        <v>3529.09</v>
      </c>
      <c r="R104" s="130">
        <v>-189880.57</v>
      </c>
      <c r="S104" s="130">
        <v>1499736.2</v>
      </c>
      <c r="T104" s="129">
        <v>1209336.18</v>
      </c>
      <c r="U104" s="129">
        <v>68620</v>
      </c>
      <c r="V104" s="129">
        <v>516.13</v>
      </c>
      <c r="X104" s="129">
        <v>1192000</v>
      </c>
      <c r="Z104" s="230">
        <v>1588834</v>
      </c>
      <c r="AA104" s="230">
        <v>14916</v>
      </c>
      <c r="AB104" s="230">
        <v>3112</v>
      </c>
      <c r="AC104" s="230">
        <v>738966.73</v>
      </c>
      <c r="AD104" s="230">
        <v>138702.38</v>
      </c>
      <c r="AG104" s="230">
        <v>148500</v>
      </c>
      <c r="AH104" s="200">
        <f t="shared" si="7"/>
        <v>332561.84999999998</v>
      </c>
      <c r="AI104" s="201">
        <f t="shared" si="8"/>
        <v>9973.09</v>
      </c>
      <c r="AJ104" s="202">
        <f t="shared" si="9"/>
        <v>322588.75999999995</v>
      </c>
      <c r="AK104" s="137">
        <f t="shared" si="10"/>
        <v>2470472.3099999996</v>
      </c>
      <c r="AL104" s="136">
        <f t="shared" si="11"/>
        <v>2633031.11</v>
      </c>
      <c r="AM104" s="207">
        <f t="shared" si="12"/>
        <v>-162558.80000000028</v>
      </c>
    </row>
    <row r="105" spans="1:39">
      <c r="A105" s="106" t="s">
        <v>800</v>
      </c>
      <c r="B105" s="106" t="s">
        <v>801</v>
      </c>
      <c r="C105" s="269">
        <v>3246</v>
      </c>
      <c r="D105" s="132" t="s">
        <v>806</v>
      </c>
      <c r="E105" s="199" t="s">
        <v>806</v>
      </c>
      <c r="F105" s="135">
        <v>228764.19</v>
      </c>
      <c r="G105" s="231">
        <v>7170</v>
      </c>
      <c r="H105" s="135">
        <v>26872.54</v>
      </c>
      <c r="J105" s="132">
        <v>772986.82</v>
      </c>
      <c r="K105" s="289">
        <v>209576.75</v>
      </c>
      <c r="N105" s="291">
        <v>1761</v>
      </c>
      <c r="O105" s="291">
        <v>7779.53</v>
      </c>
      <c r="R105" s="130">
        <v>-979192.13</v>
      </c>
      <c r="S105" s="130">
        <v>2219622</v>
      </c>
      <c r="T105" s="129">
        <v>1452641.17</v>
      </c>
      <c r="V105" s="129">
        <v>309.32</v>
      </c>
      <c r="X105" s="129">
        <v>296610</v>
      </c>
      <c r="Y105" s="129">
        <v>20000</v>
      </c>
      <c r="Z105" s="230">
        <v>1061972</v>
      </c>
      <c r="AA105" s="230">
        <v>66094</v>
      </c>
      <c r="AB105" s="230">
        <v>9786</v>
      </c>
      <c r="AC105" s="230">
        <v>473386.37</v>
      </c>
      <c r="AD105" s="230">
        <v>162922.22</v>
      </c>
      <c r="AH105" s="200">
        <f t="shared" si="7"/>
        <v>262806.73</v>
      </c>
      <c r="AI105" s="201">
        <f t="shared" si="8"/>
        <v>9540.5299999999988</v>
      </c>
      <c r="AJ105" s="202">
        <f t="shared" si="9"/>
        <v>253266.19999999998</v>
      </c>
      <c r="AK105" s="137">
        <f t="shared" si="10"/>
        <v>1769560.49</v>
      </c>
      <c r="AL105" s="136">
        <f t="shared" si="11"/>
        <v>1774160.59</v>
      </c>
      <c r="AM105" s="207">
        <f t="shared" si="12"/>
        <v>-4600.1000000000931</v>
      </c>
    </row>
    <row r="106" spans="1:39">
      <c r="A106" s="106" t="s">
        <v>800</v>
      </c>
      <c r="B106" s="106" t="s">
        <v>801</v>
      </c>
      <c r="C106" s="269">
        <v>4195</v>
      </c>
      <c r="D106" s="132" t="s">
        <v>807</v>
      </c>
      <c r="E106" s="199" t="s">
        <v>807</v>
      </c>
      <c r="F106" s="135">
        <v>135760.60999999999</v>
      </c>
      <c r="G106" s="231">
        <v>85300</v>
      </c>
      <c r="H106" s="135">
        <v>14929.55</v>
      </c>
      <c r="J106" s="132">
        <v>872898.13</v>
      </c>
      <c r="K106" s="289">
        <v>331148.7</v>
      </c>
      <c r="L106" s="290">
        <v>0</v>
      </c>
      <c r="M106" s="291">
        <v>44400</v>
      </c>
      <c r="O106" s="291">
        <v>1829</v>
      </c>
      <c r="P106" s="130">
        <v>3990</v>
      </c>
      <c r="R106" s="130">
        <v>-407728.35</v>
      </c>
      <c r="S106" s="130">
        <v>1687514</v>
      </c>
      <c r="T106" s="129">
        <v>1488969.98</v>
      </c>
      <c r="U106" s="129">
        <v>4500</v>
      </c>
      <c r="V106" s="129">
        <v>353.26</v>
      </c>
      <c r="X106" s="129">
        <v>799240</v>
      </c>
      <c r="Y106" s="129">
        <v>50000</v>
      </c>
      <c r="Z106" s="230">
        <v>1373334</v>
      </c>
      <c r="AA106" s="230">
        <v>7000</v>
      </c>
      <c r="AB106" s="230">
        <v>27572</v>
      </c>
      <c r="AC106" s="230">
        <v>610161.44999999995</v>
      </c>
      <c r="AD106" s="230">
        <v>214963.45</v>
      </c>
      <c r="AH106" s="200">
        <f t="shared" si="7"/>
        <v>235990.15999999997</v>
      </c>
      <c r="AI106" s="201">
        <f t="shared" si="8"/>
        <v>46229</v>
      </c>
      <c r="AJ106" s="202">
        <f t="shared" si="9"/>
        <v>189761.15999999997</v>
      </c>
      <c r="AK106" s="137">
        <f t="shared" si="10"/>
        <v>2343063.2400000002</v>
      </c>
      <c r="AL106" s="136">
        <f t="shared" si="11"/>
        <v>2233030.9</v>
      </c>
      <c r="AM106" s="207">
        <f t="shared" si="12"/>
        <v>110032.34000000032</v>
      </c>
    </row>
    <row r="107" spans="1:39">
      <c r="A107" s="106" t="s">
        <v>809</v>
      </c>
      <c r="B107" s="106" t="s">
        <v>810</v>
      </c>
      <c r="C107" s="269">
        <v>4535</v>
      </c>
      <c r="D107" s="132" t="s">
        <v>812</v>
      </c>
      <c r="E107" s="199" t="s">
        <v>812</v>
      </c>
      <c r="F107" s="135">
        <v>352636.59</v>
      </c>
      <c r="G107" s="231">
        <v>32032</v>
      </c>
      <c r="H107" s="135">
        <v>157102.63</v>
      </c>
      <c r="J107" s="132">
        <v>984558.68</v>
      </c>
      <c r="K107" s="289">
        <v>151881.49</v>
      </c>
      <c r="O107" s="291">
        <v>0</v>
      </c>
      <c r="R107" s="130">
        <v>-2966019.09</v>
      </c>
      <c r="S107" s="130">
        <v>4303318.3099999996</v>
      </c>
      <c r="T107" s="129">
        <v>1217463.05</v>
      </c>
      <c r="V107" s="129">
        <v>378.27</v>
      </c>
      <c r="X107" s="129">
        <v>2193491.9500000002</v>
      </c>
      <c r="Y107" s="129">
        <v>154224</v>
      </c>
      <c r="Z107" s="230">
        <v>2700701.95</v>
      </c>
      <c r="AA107" s="230">
        <v>15664</v>
      </c>
      <c r="AB107" s="230">
        <v>11302</v>
      </c>
      <c r="AC107" s="230">
        <v>395961.86</v>
      </c>
      <c r="AD107" s="230">
        <v>101015.29</v>
      </c>
      <c r="AH107" s="200">
        <f t="shared" si="7"/>
        <v>541771.22</v>
      </c>
      <c r="AI107" s="201">
        <f t="shared" si="8"/>
        <v>0</v>
      </c>
      <c r="AJ107" s="202">
        <f t="shared" si="9"/>
        <v>541771.22</v>
      </c>
      <c r="AK107" s="137">
        <f t="shared" si="10"/>
        <v>3565557.2700000005</v>
      </c>
      <c r="AL107" s="136">
        <f t="shared" si="11"/>
        <v>3224645.1</v>
      </c>
      <c r="AM107" s="207">
        <f t="shared" si="12"/>
        <v>340912.17000000039</v>
      </c>
    </row>
    <row r="108" spans="1:39">
      <c r="A108" s="106" t="s">
        <v>809</v>
      </c>
      <c r="B108" s="106" t="s">
        <v>810</v>
      </c>
      <c r="C108" s="269">
        <v>1430</v>
      </c>
      <c r="D108" s="132" t="s">
        <v>813</v>
      </c>
      <c r="E108" s="199" t="s">
        <v>813</v>
      </c>
      <c r="F108" s="135">
        <v>287240.53999999998</v>
      </c>
      <c r="G108" s="231">
        <v>11614</v>
      </c>
      <c r="H108" s="135">
        <v>50403.61</v>
      </c>
      <c r="J108" s="132">
        <v>941816.7</v>
      </c>
      <c r="K108" s="289">
        <v>144902.54999999999</v>
      </c>
      <c r="L108" s="290">
        <v>0</v>
      </c>
      <c r="M108" s="291">
        <v>5400</v>
      </c>
      <c r="O108" s="291">
        <v>96.51</v>
      </c>
      <c r="R108" s="130">
        <v>-833319.36</v>
      </c>
      <c r="S108" s="130">
        <v>2346487</v>
      </c>
      <c r="T108" s="129">
        <v>713221.59</v>
      </c>
      <c r="V108" s="129">
        <v>659.12</v>
      </c>
      <c r="X108" s="129">
        <v>1127920</v>
      </c>
      <c r="Z108" s="230">
        <v>1266120</v>
      </c>
      <c r="AB108" s="230">
        <v>14058</v>
      </c>
      <c r="AC108" s="230">
        <v>476341.48</v>
      </c>
      <c r="AD108" s="230">
        <v>157967.98000000001</v>
      </c>
      <c r="AG108" s="230">
        <v>10000</v>
      </c>
      <c r="AH108" s="200">
        <f t="shared" si="7"/>
        <v>349258.14999999997</v>
      </c>
      <c r="AI108" s="201">
        <f t="shared" si="8"/>
        <v>5496.51</v>
      </c>
      <c r="AJ108" s="202">
        <f t="shared" si="9"/>
        <v>343761.63999999996</v>
      </c>
      <c r="AK108" s="137">
        <f t="shared" si="10"/>
        <v>1841800.71</v>
      </c>
      <c r="AL108" s="136">
        <f t="shared" si="11"/>
        <v>1924487.46</v>
      </c>
      <c r="AM108" s="207">
        <f t="shared" si="12"/>
        <v>-82686.75</v>
      </c>
    </row>
    <row r="109" spans="1:39">
      <c r="A109" s="106" t="s">
        <v>809</v>
      </c>
      <c r="B109" s="106" t="s">
        <v>810</v>
      </c>
      <c r="C109" s="269">
        <v>3990</v>
      </c>
      <c r="D109" s="132" t="s">
        <v>814</v>
      </c>
      <c r="E109" s="199" t="s">
        <v>814</v>
      </c>
      <c r="F109" s="135">
        <v>469573.84</v>
      </c>
      <c r="G109" s="231">
        <v>16761</v>
      </c>
      <c r="H109" s="135">
        <v>73029.62</v>
      </c>
      <c r="J109" s="132">
        <v>1275315.08</v>
      </c>
      <c r="K109" s="289">
        <v>159161.04</v>
      </c>
      <c r="L109" s="290">
        <v>3000</v>
      </c>
      <c r="M109" s="291">
        <v>8283.17</v>
      </c>
      <c r="O109" s="291">
        <v>350.55</v>
      </c>
      <c r="R109" s="130">
        <v>-289376.46999999997</v>
      </c>
      <c r="S109" s="130">
        <v>2125037.4300000002</v>
      </c>
      <c r="T109" s="129">
        <v>1090349.94</v>
      </c>
      <c r="U109" s="129">
        <v>110840</v>
      </c>
      <c r="V109" s="129">
        <v>640.91</v>
      </c>
      <c r="X109" s="129">
        <v>561695.19999999995</v>
      </c>
      <c r="Y109" s="129">
        <v>401040</v>
      </c>
      <c r="Z109" s="230">
        <v>1124705.2</v>
      </c>
      <c r="AB109" s="230">
        <v>520</v>
      </c>
      <c r="AC109" s="230">
        <v>721105.05</v>
      </c>
      <c r="AD109" s="230">
        <v>151689.9</v>
      </c>
      <c r="AG109" s="230">
        <v>20000</v>
      </c>
      <c r="AH109" s="200">
        <f t="shared" si="7"/>
        <v>559364.46</v>
      </c>
      <c r="AI109" s="201">
        <f t="shared" si="8"/>
        <v>11633.72</v>
      </c>
      <c r="AJ109" s="202">
        <f t="shared" si="9"/>
        <v>547730.74</v>
      </c>
      <c r="AK109" s="137">
        <f t="shared" si="10"/>
        <v>2164566.0499999998</v>
      </c>
      <c r="AL109" s="136">
        <f t="shared" si="11"/>
        <v>2018020.15</v>
      </c>
      <c r="AM109" s="207">
        <f t="shared" si="12"/>
        <v>146545.89999999991</v>
      </c>
    </row>
    <row r="110" spans="1:39">
      <c r="A110" s="106" t="s">
        <v>809</v>
      </c>
      <c r="B110" s="106" t="s">
        <v>810</v>
      </c>
      <c r="C110" s="269">
        <v>3647</v>
      </c>
      <c r="D110" s="132" t="s">
        <v>815</v>
      </c>
      <c r="E110" s="199" t="s">
        <v>815</v>
      </c>
      <c r="F110" s="135">
        <v>633332.47</v>
      </c>
      <c r="G110" s="231">
        <v>21483</v>
      </c>
      <c r="H110" s="135">
        <v>64709.51</v>
      </c>
      <c r="J110" s="132">
        <v>383832.74</v>
      </c>
      <c r="K110" s="289">
        <v>66321.75</v>
      </c>
      <c r="L110" s="290">
        <v>0</v>
      </c>
      <c r="M110" s="291">
        <v>20800</v>
      </c>
      <c r="O110" s="291">
        <v>414.22</v>
      </c>
      <c r="R110" s="130">
        <v>-344412.55</v>
      </c>
      <c r="S110" s="130">
        <v>1196485.3400000001</v>
      </c>
      <c r="T110" s="129">
        <v>1309222.22</v>
      </c>
      <c r="V110" s="129">
        <v>765.77</v>
      </c>
      <c r="X110" s="129">
        <v>877800</v>
      </c>
      <c r="Y110" s="129">
        <v>555264</v>
      </c>
      <c r="Z110" s="230">
        <v>1623580</v>
      </c>
      <c r="AB110" s="230">
        <v>11962</v>
      </c>
      <c r="AC110" s="230">
        <v>704246.02</v>
      </c>
      <c r="AD110" s="230">
        <v>78871.509999999995</v>
      </c>
      <c r="AG110" s="230">
        <v>28000</v>
      </c>
      <c r="AH110" s="200">
        <f t="shared" si="7"/>
        <v>719524.98</v>
      </c>
      <c r="AI110" s="201">
        <f t="shared" si="8"/>
        <v>21214.22</v>
      </c>
      <c r="AJ110" s="202">
        <f t="shared" si="9"/>
        <v>698310.76</v>
      </c>
      <c r="AK110" s="137">
        <f t="shared" si="10"/>
        <v>2743051.99</v>
      </c>
      <c r="AL110" s="136">
        <f t="shared" si="11"/>
        <v>2446659.5299999998</v>
      </c>
      <c r="AM110" s="207">
        <f t="shared" si="12"/>
        <v>296392.46000000043</v>
      </c>
    </row>
    <row r="111" spans="1:39">
      <c r="A111" s="106" t="s">
        <v>809</v>
      </c>
      <c r="B111" s="106" t="s">
        <v>810</v>
      </c>
      <c r="C111" s="269">
        <v>1733</v>
      </c>
      <c r="D111" s="132" t="s">
        <v>816</v>
      </c>
      <c r="E111" s="199" t="s">
        <v>816</v>
      </c>
      <c r="F111" s="135">
        <v>241501.89</v>
      </c>
      <c r="G111" s="231">
        <v>0</v>
      </c>
      <c r="H111" s="135">
        <v>44776.91</v>
      </c>
      <c r="J111" s="132">
        <v>476686.99</v>
      </c>
      <c r="K111" s="289">
        <v>444029.24</v>
      </c>
      <c r="M111" s="291">
        <v>1219.05</v>
      </c>
      <c r="R111" s="130">
        <v>-27448.62</v>
      </c>
      <c r="S111" s="130">
        <v>1169693.49</v>
      </c>
      <c r="T111" s="129">
        <v>746036.65</v>
      </c>
      <c r="V111" s="129">
        <v>241.22</v>
      </c>
      <c r="X111" s="129">
        <v>793212</v>
      </c>
      <c r="Y111" s="129">
        <v>80</v>
      </c>
      <c r="Z111" s="230">
        <v>927412</v>
      </c>
      <c r="AB111" s="230">
        <v>11950</v>
      </c>
      <c r="AC111" s="230">
        <v>367045.29</v>
      </c>
      <c r="AD111" s="230">
        <v>159631.47</v>
      </c>
      <c r="AG111" s="230">
        <v>10000</v>
      </c>
      <c r="AH111" s="200">
        <f t="shared" si="7"/>
        <v>286278.80000000005</v>
      </c>
      <c r="AI111" s="201">
        <f t="shared" si="8"/>
        <v>1219.05</v>
      </c>
      <c r="AJ111" s="202">
        <f t="shared" si="9"/>
        <v>285059.75000000006</v>
      </c>
      <c r="AK111" s="137">
        <f t="shared" si="10"/>
        <v>1539569.87</v>
      </c>
      <c r="AL111" s="136">
        <f t="shared" si="11"/>
        <v>1476038.76</v>
      </c>
      <c r="AM111" s="207">
        <f t="shared" si="12"/>
        <v>63531.110000000102</v>
      </c>
    </row>
    <row r="112" spans="1:39">
      <c r="A112" s="106" t="s">
        <v>818</v>
      </c>
      <c r="B112" s="106" t="s">
        <v>819</v>
      </c>
      <c r="C112" s="269">
        <v>5017</v>
      </c>
      <c r="D112" s="132" t="s">
        <v>821</v>
      </c>
      <c r="E112" s="199" t="s">
        <v>821</v>
      </c>
      <c r="F112" s="135">
        <v>431865.01</v>
      </c>
      <c r="G112" s="231">
        <v>7500</v>
      </c>
      <c r="H112" s="135">
        <v>100333.9</v>
      </c>
      <c r="J112" s="132">
        <v>1767567.09</v>
      </c>
      <c r="K112" s="289">
        <v>130376.89</v>
      </c>
      <c r="O112" s="291">
        <v>36.15</v>
      </c>
      <c r="Q112" s="130">
        <v>665069.73</v>
      </c>
      <c r="R112" s="130">
        <v>-1855939.81</v>
      </c>
      <c r="S112" s="130">
        <v>620039.24</v>
      </c>
      <c r="T112" s="129">
        <v>1909548.54</v>
      </c>
      <c r="U112" s="129">
        <v>98600</v>
      </c>
      <c r="V112" s="129">
        <v>550.39</v>
      </c>
      <c r="X112" s="129">
        <v>1145100</v>
      </c>
      <c r="Y112" s="129">
        <v>3039040</v>
      </c>
      <c r="Z112" s="230">
        <v>1782853</v>
      </c>
      <c r="AA112" s="230">
        <v>9540</v>
      </c>
      <c r="AB112" s="230">
        <v>22650</v>
      </c>
      <c r="AC112" s="230">
        <v>1130910.74</v>
      </c>
      <c r="AD112" s="230">
        <v>238447.61</v>
      </c>
      <c r="AH112" s="200">
        <f t="shared" si="7"/>
        <v>539698.91</v>
      </c>
      <c r="AI112" s="201">
        <f t="shared" si="8"/>
        <v>36.15</v>
      </c>
      <c r="AJ112" s="202">
        <f t="shared" si="9"/>
        <v>539662.76</v>
      </c>
      <c r="AK112" s="137">
        <f t="shared" si="10"/>
        <v>6192838.9299999997</v>
      </c>
      <c r="AL112" s="136">
        <f t="shared" si="11"/>
        <v>3184401.35</v>
      </c>
      <c r="AM112" s="207">
        <f t="shared" si="12"/>
        <v>3008437.5799999996</v>
      </c>
    </row>
    <row r="113" spans="1:39">
      <c r="A113" s="106" t="s">
        <v>818</v>
      </c>
      <c r="B113" s="106" t="s">
        <v>819</v>
      </c>
      <c r="C113" s="269">
        <v>5358</v>
      </c>
      <c r="D113" s="132" t="s">
        <v>822</v>
      </c>
      <c r="E113" s="199" t="s">
        <v>822</v>
      </c>
      <c r="F113" s="135">
        <v>391242.21</v>
      </c>
      <c r="G113" s="231">
        <v>0</v>
      </c>
      <c r="H113" s="135">
        <v>57867.94</v>
      </c>
      <c r="J113" s="132">
        <v>889019.97</v>
      </c>
      <c r="K113" s="289">
        <v>90567.48</v>
      </c>
      <c r="N113" s="291">
        <v>118600</v>
      </c>
      <c r="O113" s="291">
        <v>37.83</v>
      </c>
      <c r="Q113" s="130">
        <v>-1202706.3799999999</v>
      </c>
      <c r="S113" s="130">
        <v>3271774.09</v>
      </c>
      <c r="T113" s="129">
        <v>1427423.54</v>
      </c>
      <c r="V113" s="129">
        <v>2090.92</v>
      </c>
      <c r="X113" s="129">
        <v>805500</v>
      </c>
      <c r="Y113" s="129">
        <v>300</v>
      </c>
      <c r="Z113" s="230">
        <v>1522442</v>
      </c>
      <c r="AB113" s="230">
        <v>29212</v>
      </c>
      <c r="AC113" s="230">
        <v>1226865.67</v>
      </c>
      <c r="AD113" s="230">
        <v>204064.73</v>
      </c>
      <c r="AE113" s="230">
        <v>11738</v>
      </c>
      <c r="AH113" s="200">
        <f t="shared" si="7"/>
        <v>449110.15</v>
      </c>
      <c r="AI113" s="201">
        <f t="shared" si="8"/>
        <v>118637.83</v>
      </c>
      <c r="AJ113" s="202">
        <f t="shared" si="9"/>
        <v>330472.32000000001</v>
      </c>
      <c r="AK113" s="137">
        <f t="shared" si="10"/>
        <v>2235314.46</v>
      </c>
      <c r="AL113" s="136">
        <f t="shared" si="11"/>
        <v>2994322.4</v>
      </c>
      <c r="AM113" s="207">
        <f t="shared" si="12"/>
        <v>-759007.94</v>
      </c>
    </row>
    <row r="114" spans="1:39">
      <c r="A114" s="106" t="s">
        <v>818</v>
      </c>
      <c r="B114" s="106" t="s">
        <v>819</v>
      </c>
      <c r="C114" s="269">
        <v>2628</v>
      </c>
      <c r="D114" s="132" t="s">
        <v>823</v>
      </c>
      <c r="E114" s="199" t="s">
        <v>823</v>
      </c>
      <c r="F114" s="135">
        <v>416297.54</v>
      </c>
      <c r="G114" s="231">
        <v>5400</v>
      </c>
      <c r="H114" s="135">
        <v>45924.800000000003</v>
      </c>
      <c r="J114" s="132">
        <v>690958.08</v>
      </c>
      <c r="K114" s="289">
        <v>350101.69</v>
      </c>
      <c r="N114" s="291">
        <v>9000</v>
      </c>
      <c r="O114" s="291">
        <v>1</v>
      </c>
      <c r="Q114" s="130">
        <v>854384.67</v>
      </c>
      <c r="R114" s="130">
        <v>-951</v>
      </c>
      <c r="S114" s="130">
        <v>679737.85</v>
      </c>
      <c r="T114" s="129">
        <v>1206440.5900000001</v>
      </c>
      <c r="V114" s="129">
        <v>893.94</v>
      </c>
      <c r="X114" s="129">
        <v>600550</v>
      </c>
      <c r="Z114" s="230">
        <v>1170002</v>
      </c>
      <c r="AA114" s="230">
        <v>15883</v>
      </c>
      <c r="AB114" s="230">
        <v>1828</v>
      </c>
      <c r="AC114" s="230">
        <v>579757.32999999996</v>
      </c>
      <c r="AD114" s="230">
        <v>73904.61</v>
      </c>
      <c r="AH114" s="200">
        <f t="shared" si="7"/>
        <v>467622.33999999997</v>
      </c>
      <c r="AI114" s="201">
        <f t="shared" si="8"/>
        <v>9001</v>
      </c>
      <c r="AJ114" s="202">
        <f t="shared" si="9"/>
        <v>458621.33999999997</v>
      </c>
      <c r="AK114" s="137">
        <f t="shared" si="10"/>
        <v>1807884.53</v>
      </c>
      <c r="AL114" s="136">
        <f t="shared" si="11"/>
        <v>1841374.9400000002</v>
      </c>
      <c r="AM114" s="207">
        <f t="shared" si="12"/>
        <v>-33490.410000000149</v>
      </c>
    </row>
    <row r="115" spans="1:39">
      <c r="A115" s="106" t="s">
        <v>818</v>
      </c>
      <c r="B115" s="106" t="s">
        <v>819</v>
      </c>
      <c r="C115" s="269">
        <v>4567</v>
      </c>
      <c r="D115" s="132" t="s">
        <v>824</v>
      </c>
      <c r="E115" s="199" t="s">
        <v>824</v>
      </c>
      <c r="F115" s="135">
        <v>312469.55</v>
      </c>
      <c r="G115" s="231">
        <v>21892</v>
      </c>
      <c r="H115" s="135">
        <v>61387.15</v>
      </c>
      <c r="J115" s="132">
        <v>1190603.58</v>
      </c>
      <c r="K115" s="289">
        <v>325576.78999999998</v>
      </c>
      <c r="O115" s="291">
        <v>15.19</v>
      </c>
      <c r="Q115" s="130">
        <v>334607.40000000002</v>
      </c>
      <c r="S115" s="130">
        <v>1731639.01</v>
      </c>
      <c r="T115" s="129">
        <v>1603285.16</v>
      </c>
      <c r="U115" s="129">
        <v>76720</v>
      </c>
      <c r="V115" s="129">
        <v>769.31</v>
      </c>
      <c r="X115" s="129">
        <v>1720630</v>
      </c>
      <c r="Y115" s="129">
        <v>300</v>
      </c>
      <c r="Z115" s="230">
        <v>2455570</v>
      </c>
      <c r="AB115" s="230">
        <v>70160</v>
      </c>
      <c r="AC115" s="230">
        <v>803017.28</v>
      </c>
      <c r="AD115" s="230">
        <v>210579.72</v>
      </c>
      <c r="AG115" s="230">
        <v>16710</v>
      </c>
      <c r="AH115" s="200">
        <f t="shared" si="7"/>
        <v>395748.7</v>
      </c>
      <c r="AI115" s="201">
        <f t="shared" si="8"/>
        <v>15.19</v>
      </c>
      <c r="AJ115" s="202">
        <f t="shared" si="9"/>
        <v>395733.51</v>
      </c>
      <c r="AK115" s="137">
        <f t="shared" si="10"/>
        <v>3401704.4699999997</v>
      </c>
      <c r="AL115" s="136">
        <f t="shared" si="11"/>
        <v>3556037.0000000005</v>
      </c>
      <c r="AM115" s="207">
        <f t="shared" si="12"/>
        <v>-154332.53000000073</v>
      </c>
    </row>
    <row r="116" spans="1:39">
      <c r="A116" s="106" t="s">
        <v>818</v>
      </c>
      <c r="B116" s="106" t="s">
        <v>819</v>
      </c>
      <c r="C116" s="269">
        <v>1328</v>
      </c>
      <c r="D116" s="132" t="s">
        <v>825</v>
      </c>
      <c r="E116" s="199" t="s">
        <v>825</v>
      </c>
      <c r="F116" s="135">
        <v>52800.94</v>
      </c>
      <c r="G116" s="231">
        <v>30532</v>
      </c>
      <c r="H116" s="135">
        <v>35004.339999999997</v>
      </c>
      <c r="J116" s="132">
        <v>467112.28</v>
      </c>
      <c r="K116" s="289">
        <v>318638.11</v>
      </c>
      <c r="L116" s="290">
        <v>0</v>
      </c>
      <c r="N116" s="291">
        <v>11577</v>
      </c>
      <c r="O116" s="291">
        <v>0</v>
      </c>
      <c r="Q116" s="130">
        <v>-1236077.0900000001</v>
      </c>
      <c r="S116" s="130">
        <v>2353915.73</v>
      </c>
      <c r="T116" s="129">
        <v>592470.86</v>
      </c>
      <c r="U116" s="129">
        <v>71790</v>
      </c>
      <c r="V116" s="129">
        <v>683.78</v>
      </c>
      <c r="X116" s="129">
        <v>7487370</v>
      </c>
      <c r="Z116" s="230">
        <v>7621100</v>
      </c>
      <c r="AA116" s="230">
        <v>9758</v>
      </c>
      <c r="AB116" s="230">
        <v>3058</v>
      </c>
      <c r="AC116" s="230">
        <v>580459.71</v>
      </c>
      <c r="AD116" s="230">
        <v>159480.9</v>
      </c>
      <c r="AE116" s="230">
        <v>3786</v>
      </c>
      <c r="AH116" s="200">
        <f t="shared" si="7"/>
        <v>118337.28</v>
      </c>
      <c r="AI116" s="201">
        <f t="shared" si="8"/>
        <v>11577</v>
      </c>
      <c r="AJ116" s="202">
        <f t="shared" si="9"/>
        <v>106760.28</v>
      </c>
      <c r="AK116" s="137">
        <f t="shared" si="10"/>
        <v>8152314.6399999997</v>
      </c>
      <c r="AL116" s="136">
        <f t="shared" si="11"/>
        <v>8377642.6100000003</v>
      </c>
      <c r="AM116" s="207">
        <f t="shared" si="12"/>
        <v>-225327.97000000067</v>
      </c>
    </row>
    <row r="117" spans="1:39">
      <c r="A117" s="106" t="s">
        <v>818</v>
      </c>
      <c r="B117" s="106" t="s">
        <v>819</v>
      </c>
      <c r="C117" s="269">
        <v>4776</v>
      </c>
      <c r="D117" s="132" t="s">
        <v>826</v>
      </c>
      <c r="E117" s="199" t="s">
        <v>826</v>
      </c>
      <c r="F117" s="135">
        <v>627226.51</v>
      </c>
      <c r="G117" s="231">
        <v>0</v>
      </c>
      <c r="H117" s="135">
        <v>25683.74</v>
      </c>
      <c r="J117" s="132">
        <v>72287.59</v>
      </c>
      <c r="K117" s="289">
        <v>220184.25</v>
      </c>
      <c r="L117" s="290">
        <v>0</v>
      </c>
      <c r="O117" s="291">
        <v>60.03</v>
      </c>
      <c r="Q117" s="130">
        <v>-243609.08</v>
      </c>
      <c r="R117" s="130">
        <v>91</v>
      </c>
      <c r="S117" s="130">
        <v>1221990.08</v>
      </c>
      <c r="T117" s="129">
        <v>2119935.15</v>
      </c>
      <c r="U117" s="129">
        <v>316692</v>
      </c>
      <c r="V117" s="129">
        <v>1401.41</v>
      </c>
      <c r="X117" s="129">
        <v>976250</v>
      </c>
      <c r="Y117" s="129">
        <v>291479.71999999997</v>
      </c>
      <c r="Z117" s="230">
        <v>1850115</v>
      </c>
      <c r="AB117" s="230">
        <v>76942</v>
      </c>
      <c r="AC117" s="230">
        <v>1755360.27</v>
      </c>
      <c r="AD117" s="230">
        <v>56490.95</v>
      </c>
      <c r="AH117" s="200">
        <f t="shared" si="7"/>
        <v>652910.25</v>
      </c>
      <c r="AI117" s="201">
        <f t="shared" si="8"/>
        <v>60.03</v>
      </c>
      <c r="AJ117" s="202">
        <f t="shared" si="9"/>
        <v>652850.22</v>
      </c>
      <c r="AK117" s="137">
        <f t="shared" si="10"/>
        <v>3705758.2800000003</v>
      </c>
      <c r="AL117" s="136">
        <f t="shared" si="11"/>
        <v>3738908.22</v>
      </c>
      <c r="AM117" s="207">
        <f t="shared" si="12"/>
        <v>-33149.939999999944</v>
      </c>
    </row>
    <row r="118" spans="1:39">
      <c r="A118" s="106" t="s">
        <v>828</v>
      </c>
      <c r="B118" s="106" t="s">
        <v>829</v>
      </c>
      <c r="C118" s="269">
        <v>3623</v>
      </c>
      <c r="D118" s="132" t="s">
        <v>831</v>
      </c>
      <c r="E118" s="199" t="s">
        <v>831</v>
      </c>
      <c r="F118" s="135">
        <v>434470.8</v>
      </c>
      <c r="G118" s="231">
        <v>71260</v>
      </c>
      <c r="H118" s="135">
        <v>75655.179999999993</v>
      </c>
      <c r="J118" s="132">
        <v>1164616.3899999999</v>
      </c>
      <c r="K118" s="289">
        <v>55760.29</v>
      </c>
      <c r="M118" s="291">
        <v>88361.600000000006</v>
      </c>
      <c r="N118" s="291">
        <v>780</v>
      </c>
      <c r="O118" s="291">
        <v>5671</v>
      </c>
      <c r="R118" s="130">
        <v>136880.88</v>
      </c>
      <c r="S118" s="130">
        <v>1488507.55</v>
      </c>
      <c r="T118" s="129">
        <v>1443215.28</v>
      </c>
      <c r="U118" s="129">
        <v>29400</v>
      </c>
      <c r="V118" s="129">
        <v>513.29999999999995</v>
      </c>
      <c r="X118" s="129">
        <v>844317.2</v>
      </c>
      <c r="Y118" s="129">
        <v>60000</v>
      </c>
      <c r="Z118" s="230">
        <v>1741936.11</v>
      </c>
      <c r="AA118" s="230">
        <v>37572</v>
      </c>
      <c r="AB118" s="230">
        <v>15656</v>
      </c>
      <c r="AC118" s="230">
        <v>344395.08</v>
      </c>
      <c r="AD118" s="230">
        <v>156324.96</v>
      </c>
      <c r="AH118" s="200">
        <f t="shared" si="7"/>
        <v>581385.98</v>
      </c>
      <c r="AI118" s="201">
        <f t="shared" si="8"/>
        <v>94812.6</v>
      </c>
      <c r="AJ118" s="202">
        <f t="shared" si="9"/>
        <v>486573.38</v>
      </c>
      <c r="AK118" s="137">
        <f t="shared" si="10"/>
        <v>2377445.7800000003</v>
      </c>
      <c r="AL118" s="136">
        <f t="shared" si="11"/>
        <v>2295884.15</v>
      </c>
      <c r="AM118" s="207">
        <f t="shared" si="12"/>
        <v>81561.630000000354</v>
      </c>
    </row>
    <row r="119" spans="1:39">
      <c r="A119" s="106" t="s">
        <v>828</v>
      </c>
      <c r="B119" s="106" t="s">
        <v>829</v>
      </c>
      <c r="C119" s="269">
        <v>3433</v>
      </c>
      <c r="D119" s="132" t="s">
        <v>832</v>
      </c>
      <c r="E119" s="199" t="s">
        <v>832</v>
      </c>
      <c r="F119" s="135">
        <v>445987.32</v>
      </c>
      <c r="G119" s="231">
        <v>97304</v>
      </c>
      <c r="H119" s="135">
        <v>52569.91</v>
      </c>
      <c r="J119" s="132">
        <v>731067.71</v>
      </c>
      <c r="K119" s="289">
        <v>234232.83</v>
      </c>
      <c r="M119" s="291">
        <v>78200</v>
      </c>
      <c r="N119" s="291">
        <v>5430</v>
      </c>
      <c r="O119" s="291">
        <v>1557.3</v>
      </c>
      <c r="R119" s="130">
        <v>37219.26</v>
      </c>
      <c r="S119" s="130">
        <v>1247302.3600000001</v>
      </c>
      <c r="T119" s="129">
        <v>1000733.6</v>
      </c>
      <c r="U119" s="129">
        <v>227988</v>
      </c>
      <c r="V119" s="129">
        <v>567.23</v>
      </c>
      <c r="X119" s="129">
        <v>851403.4</v>
      </c>
      <c r="Z119" s="230">
        <v>1300178.3999999999</v>
      </c>
      <c r="AA119" s="230">
        <v>13866</v>
      </c>
      <c r="AB119" s="230">
        <v>6910</v>
      </c>
      <c r="AC119" s="230">
        <v>432123.67</v>
      </c>
      <c r="AD119" s="230">
        <v>136161.31</v>
      </c>
      <c r="AH119" s="200">
        <f t="shared" si="7"/>
        <v>595861.2300000001</v>
      </c>
      <c r="AI119" s="201">
        <f t="shared" si="8"/>
        <v>85187.3</v>
      </c>
      <c r="AJ119" s="202">
        <f t="shared" si="9"/>
        <v>510673.93000000011</v>
      </c>
      <c r="AK119" s="137">
        <f t="shared" si="10"/>
        <v>2080692.23</v>
      </c>
      <c r="AL119" s="136">
        <f t="shared" si="11"/>
        <v>1889239.38</v>
      </c>
      <c r="AM119" s="207">
        <f t="shared" si="12"/>
        <v>191452.85000000009</v>
      </c>
    </row>
    <row r="120" spans="1:39">
      <c r="A120" s="106" t="s">
        <v>828</v>
      </c>
      <c r="B120" s="106" t="s">
        <v>829</v>
      </c>
      <c r="C120" s="269">
        <v>3692</v>
      </c>
      <c r="D120" s="132" t="s">
        <v>833</v>
      </c>
      <c r="E120" s="199" t="s">
        <v>833</v>
      </c>
      <c r="F120" s="135">
        <v>569492.19999999995</v>
      </c>
      <c r="G120" s="231">
        <v>52000</v>
      </c>
      <c r="H120" s="135">
        <v>10764.95</v>
      </c>
      <c r="J120" s="132">
        <v>684543.5</v>
      </c>
      <c r="K120" s="289">
        <v>58949.02</v>
      </c>
      <c r="L120" s="290">
        <v>0</v>
      </c>
      <c r="M120" s="291">
        <v>87562.51</v>
      </c>
      <c r="N120" s="291">
        <v>87</v>
      </c>
      <c r="O120" s="291">
        <v>7090.4</v>
      </c>
      <c r="R120" s="130">
        <v>-326880.7</v>
      </c>
      <c r="S120" s="130">
        <v>1693308.65</v>
      </c>
      <c r="T120" s="129">
        <v>967999.02</v>
      </c>
      <c r="U120" s="129">
        <v>54954.5</v>
      </c>
      <c r="V120" s="129">
        <v>961.32</v>
      </c>
      <c r="X120" s="129">
        <v>1080807.8400000001</v>
      </c>
      <c r="Z120" s="230">
        <v>1520173.84</v>
      </c>
      <c r="AB120" s="230">
        <v>53629</v>
      </c>
      <c r="AC120" s="230">
        <v>453333.7</v>
      </c>
      <c r="AD120" s="230">
        <v>162624.32999999999</v>
      </c>
      <c r="AE120" s="230">
        <v>380</v>
      </c>
      <c r="AH120" s="200">
        <f t="shared" si="7"/>
        <v>632257.14999999991</v>
      </c>
      <c r="AI120" s="201">
        <f t="shared" si="8"/>
        <v>94739.909999999989</v>
      </c>
      <c r="AJ120" s="202">
        <f t="shared" si="9"/>
        <v>537517.23999999987</v>
      </c>
      <c r="AK120" s="137">
        <f t="shared" si="10"/>
        <v>2104722.6800000002</v>
      </c>
      <c r="AL120" s="136">
        <f t="shared" si="11"/>
        <v>2190140.87</v>
      </c>
      <c r="AM120" s="207">
        <f t="shared" si="12"/>
        <v>-85418.189999999944</v>
      </c>
    </row>
    <row r="121" spans="1:39">
      <c r="A121" s="106" t="s">
        <v>828</v>
      </c>
      <c r="B121" s="106" t="s">
        <v>829</v>
      </c>
      <c r="C121" s="269">
        <v>4263</v>
      </c>
      <c r="D121" s="132" t="s">
        <v>834</v>
      </c>
      <c r="E121" s="199" t="s">
        <v>834</v>
      </c>
      <c r="F121" s="135">
        <v>170504.76</v>
      </c>
      <c r="G121" s="231">
        <v>120704</v>
      </c>
      <c r="H121" s="135">
        <v>86643.83</v>
      </c>
      <c r="J121" s="132">
        <v>1150077.75</v>
      </c>
      <c r="K121" s="289">
        <v>157345.43</v>
      </c>
      <c r="L121" s="290">
        <v>0</v>
      </c>
      <c r="M121" s="291">
        <v>100820.83</v>
      </c>
      <c r="N121" s="291">
        <v>0</v>
      </c>
      <c r="O121" s="291">
        <v>0.74</v>
      </c>
      <c r="R121" s="130">
        <v>-355217.83</v>
      </c>
      <c r="S121" s="130">
        <v>2084116.46</v>
      </c>
      <c r="T121" s="129">
        <v>1213307.49</v>
      </c>
      <c r="U121" s="129">
        <v>73236</v>
      </c>
      <c r="V121" s="129">
        <v>491.51</v>
      </c>
      <c r="X121" s="129">
        <v>904351.9</v>
      </c>
      <c r="Y121" s="129">
        <v>30800</v>
      </c>
      <c r="Z121" s="230">
        <v>1500181.9</v>
      </c>
      <c r="AA121" s="230">
        <v>7016</v>
      </c>
      <c r="AB121" s="230">
        <v>19746</v>
      </c>
      <c r="AC121" s="230">
        <v>623501.15</v>
      </c>
      <c r="AD121" s="230">
        <v>216186.28</v>
      </c>
      <c r="AH121" s="200">
        <f t="shared" si="7"/>
        <v>377852.59</v>
      </c>
      <c r="AI121" s="201">
        <f t="shared" si="8"/>
        <v>100821.57</v>
      </c>
      <c r="AJ121" s="202">
        <f t="shared" si="9"/>
        <v>277031.02</v>
      </c>
      <c r="AK121" s="137">
        <f t="shared" si="10"/>
        <v>2222186.9</v>
      </c>
      <c r="AL121" s="136">
        <f t="shared" si="11"/>
        <v>2366631.3299999996</v>
      </c>
      <c r="AM121" s="207">
        <f t="shared" si="12"/>
        <v>-144444.4299999997</v>
      </c>
    </row>
    <row r="122" spans="1:39">
      <c r="A122" s="106" t="s">
        <v>828</v>
      </c>
      <c r="B122" s="106" t="s">
        <v>829</v>
      </c>
      <c r="C122" s="269">
        <v>1404</v>
      </c>
      <c r="D122" s="132" t="s">
        <v>835</v>
      </c>
      <c r="E122" s="199" t="s">
        <v>835</v>
      </c>
      <c r="F122" s="135">
        <v>248244.24</v>
      </c>
      <c r="G122" s="231">
        <v>94956</v>
      </c>
      <c r="H122" s="135">
        <v>34538.050000000003</v>
      </c>
      <c r="J122" s="132">
        <v>349913.2</v>
      </c>
      <c r="K122" s="289">
        <v>20151.400000000001</v>
      </c>
      <c r="L122" s="290">
        <v>0</v>
      </c>
      <c r="M122" s="291">
        <v>53300</v>
      </c>
      <c r="N122" s="291">
        <v>1032</v>
      </c>
      <c r="O122" s="291">
        <v>3199</v>
      </c>
      <c r="R122" s="130">
        <v>75048.070000000007</v>
      </c>
      <c r="S122" s="130">
        <v>345503.07</v>
      </c>
      <c r="T122" s="129">
        <v>899279.68</v>
      </c>
      <c r="U122" s="129">
        <v>75000</v>
      </c>
      <c r="V122" s="129">
        <v>259.77999999999997</v>
      </c>
      <c r="X122" s="129">
        <v>674853.9</v>
      </c>
      <c r="Y122" s="129">
        <v>50000</v>
      </c>
      <c r="Z122" s="230">
        <v>1146573.8999999999</v>
      </c>
      <c r="AA122" s="230">
        <v>6894</v>
      </c>
      <c r="AB122" s="230">
        <v>16212</v>
      </c>
      <c r="AC122" s="230">
        <v>208805.79</v>
      </c>
      <c r="AD122" s="230">
        <v>51186.92</v>
      </c>
      <c r="AH122" s="200">
        <f t="shared" si="7"/>
        <v>377738.29</v>
      </c>
      <c r="AI122" s="201">
        <f t="shared" si="8"/>
        <v>57531</v>
      </c>
      <c r="AJ122" s="202">
        <f t="shared" si="9"/>
        <v>320207.28999999998</v>
      </c>
      <c r="AK122" s="137">
        <f t="shared" si="10"/>
        <v>1699393.36</v>
      </c>
      <c r="AL122" s="136">
        <f t="shared" si="11"/>
        <v>1429672.6099999999</v>
      </c>
      <c r="AM122" s="207">
        <f t="shared" si="12"/>
        <v>269720.75000000023</v>
      </c>
    </row>
    <row r="123" spans="1:39">
      <c r="A123" s="106" t="s">
        <v>828</v>
      </c>
      <c r="B123" s="106" t="s">
        <v>829</v>
      </c>
      <c r="C123" s="269">
        <v>2290</v>
      </c>
      <c r="D123" s="132" t="s">
        <v>836</v>
      </c>
      <c r="E123" s="199" t="s">
        <v>836</v>
      </c>
      <c r="F123" s="135">
        <v>372794.79</v>
      </c>
      <c r="G123" s="231">
        <v>63000</v>
      </c>
      <c r="H123" s="135">
        <v>74767.97</v>
      </c>
      <c r="J123" s="132">
        <v>737226.43</v>
      </c>
      <c r="K123" s="289">
        <v>90473.61</v>
      </c>
      <c r="M123" s="291">
        <v>252047.5</v>
      </c>
      <c r="N123" s="291">
        <v>1193.5</v>
      </c>
      <c r="O123" s="291">
        <v>0</v>
      </c>
      <c r="R123" s="130">
        <v>-1164766.23</v>
      </c>
      <c r="S123" s="130">
        <v>2439641.09</v>
      </c>
      <c r="T123" s="129">
        <v>635306.87</v>
      </c>
      <c r="U123" s="129">
        <v>33368.879999999997</v>
      </c>
      <c r="V123" s="129">
        <v>744.28</v>
      </c>
      <c r="X123" s="129">
        <v>1278054.3999999999</v>
      </c>
      <c r="Z123" s="230">
        <v>1568373.4</v>
      </c>
      <c r="AA123" s="230">
        <v>4622</v>
      </c>
      <c r="AB123" s="230">
        <v>51608</v>
      </c>
      <c r="AC123" s="230">
        <v>289407.19</v>
      </c>
      <c r="AD123" s="230">
        <v>223316.9</v>
      </c>
      <c r="AH123" s="200">
        <f t="shared" si="7"/>
        <v>510562.76</v>
      </c>
      <c r="AI123" s="201">
        <f t="shared" si="8"/>
        <v>253241</v>
      </c>
      <c r="AJ123" s="202">
        <f t="shared" si="9"/>
        <v>257321.76</v>
      </c>
      <c r="AK123" s="137">
        <f t="shared" si="10"/>
        <v>1947474.43</v>
      </c>
      <c r="AL123" s="136">
        <f t="shared" si="11"/>
        <v>2137327.4899999998</v>
      </c>
      <c r="AM123" s="207">
        <f t="shared" si="12"/>
        <v>-189853.05999999982</v>
      </c>
    </row>
    <row r="124" spans="1:39">
      <c r="A124" s="106" t="s">
        <v>828</v>
      </c>
      <c r="B124" s="106" t="s">
        <v>829</v>
      </c>
      <c r="C124" s="269">
        <v>3061</v>
      </c>
      <c r="D124" s="132" t="s">
        <v>837</v>
      </c>
      <c r="E124" s="199" t="s">
        <v>837</v>
      </c>
      <c r="F124" s="135">
        <v>329229.61</v>
      </c>
      <c r="G124" s="231">
        <v>84116</v>
      </c>
      <c r="H124" s="135">
        <v>55303.56</v>
      </c>
      <c r="J124" s="132">
        <v>972363.62</v>
      </c>
      <c r="K124" s="289">
        <v>194694.15</v>
      </c>
      <c r="M124" s="291">
        <v>76300</v>
      </c>
      <c r="N124" s="291">
        <v>520</v>
      </c>
      <c r="O124" s="291">
        <v>3366.86</v>
      </c>
      <c r="Q124" s="130">
        <v>-1455617.82</v>
      </c>
      <c r="R124" s="130">
        <v>250</v>
      </c>
      <c r="S124" s="130">
        <v>3028722.67</v>
      </c>
      <c r="T124" s="129">
        <v>924564.84</v>
      </c>
      <c r="V124" s="129">
        <v>536.05999999999995</v>
      </c>
      <c r="X124" s="129">
        <v>1272842.6000000001</v>
      </c>
      <c r="Y124" s="129">
        <v>15400</v>
      </c>
      <c r="Z124" s="230">
        <v>1705712.6</v>
      </c>
      <c r="AA124" s="230">
        <v>21978</v>
      </c>
      <c r="AB124" s="230">
        <v>5636</v>
      </c>
      <c r="AC124" s="230">
        <v>300775.51</v>
      </c>
      <c r="AD124" s="230">
        <v>197076.16</v>
      </c>
      <c r="AH124" s="200">
        <f t="shared" si="7"/>
        <v>468649.17</v>
      </c>
      <c r="AI124" s="201">
        <f t="shared" si="8"/>
        <v>80186.86</v>
      </c>
      <c r="AJ124" s="202">
        <f t="shared" si="9"/>
        <v>388462.31</v>
      </c>
      <c r="AK124" s="137">
        <f t="shared" si="10"/>
        <v>2213343.5</v>
      </c>
      <c r="AL124" s="136">
        <f t="shared" si="11"/>
        <v>2231178.27</v>
      </c>
      <c r="AM124" s="207">
        <f t="shared" si="12"/>
        <v>-17834.770000000019</v>
      </c>
    </row>
    <row r="125" spans="1:39">
      <c r="A125" s="106" t="s">
        <v>828</v>
      </c>
      <c r="B125" s="106" t="s">
        <v>829</v>
      </c>
      <c r="C125" s="269">
        <v>2521</v>
      </c>
      <c r="D125" s="132" t="s">
        <v>838</v>
      </c>
      <c r="E125" s="199" t="s">
        <v>838</v>
      </c>
      <c r="F125" s="135">
        <v>143821.29</v>
      </c>
      <c r="G125" s="231">
        <v>61200</v>
      </c>
      <c r="H125" s="135">
        <v>25865.1</v>
      </c>
      <c r="J125" s="132">
        <v>1241140.1499999999</v>
      </c>
      <c r="K125" s="289">
        <v>38324.53</v>
      </c>
      <c r="M125" s="291">
        <v>63805.61</v>
      </c>
      <c r="O125" s="291">
        <v>0</v>
      </c>
      <c r="R125" s="130">
        <v>-1496319.95</v>
      </c>
      <c r="S125" s="130">
        <v>3118920.11</v>
      </c>
      <c r="T125" s="129">
        <v>862218.33</v>
      </c>
      <c r="U125" s="129">
        <v>80000</v>
      </c>
      <c r="V125" s="129">
        <v>333.21</v>
      </c>
      <c r="X125" s="129">
        <v>1178730.3999999999</v>
      </c>
      <c r="Z125" s="230">
        <v>1516753.4</v>
      </c>
      <c r="AC125" s="230">
        <v>604513.94999999995</v>
      </c>
      <c r="AD125" s="230">
        <v>174122.29</v>
      </c>
      <c r="AG125" s="230">
        <v>1947</v>
      </c>
      <c r="AH125" s="200">
        <f t="shared" si="7"/>
        <v>230886.39</v>
      </c>
      <c r="AI125" s="201">
        <f t="shared" si="8"/>
        <v>63805.61</v>
      </c>
      <c r="AJ125" s="202">
        <f t="shared" si="9"/>
        <v>167080.78000000003</v>
      </c>
      <c r="AK125" s="137">
        <f t="shared" si="10"/>
        <v>2121281.94</v>
      </c>
      <c r="AL125" s="136">
        <f t="shared" si="11"/>
        <v>2297336.6399999997</v>
      </c>
      <c r="AM125" s="207">
        <f t="shared" si="12"/>
        <v>-176054.69999999972</v>
      </c>
    </row>
    <row r="126" spans="1:39">
      <c r="A126" s="106" t="s">
        <v>840</v>
      </c>
      <c r="B126" s="106" t="s">
        <v>841</v>
      </c>
      <c r="C126" s="269">
        <v>5126</v>
      </c>
      <c r="D126" s="132" t="s">
        <v>843</v>
      </c>
      <c r="E126" s="199" t="s">
        <v>843</v>
      </c>
      <c r="F126" s="135">
        <v>530967.19999999995</v>
      </c>
      <c r="G126" s="231">
        <v>27000</v>
      </c>
      <c r="H126" s="135">
        <v>41746.97</v>
      </c>
      <c r="J126" s="132">
        <v>1030105.17</v>
      </c>
      <c r="K126" s="289">
        <v>103639.9</v>
      </c>
      <c r="L126" s="290">
        <v>0</v>
      </c>
      <c r="M126" s="291">
        <v>51869</v>
      </c>
      <c r="O126" s="291">
        <v>2671.92</v>
      </c>
      <c r="R126" s="130">
        <v>1819948.97</v>
      </c>
      <c r="T126" s="129">
        <v>1691352.74</v>
      </c>
      <c r="U126" s="129">
        <v>147610</v>
      </c>
      <c r="V126" s="129">
        <v>932.27</v>
      </c>
      <c r="X126" s="129">
        <v>1275740.5</v>
      </c>
      <c r="Y126" s="129">
        <v>151005</v>
      </c>
      <c r="Z126" s="230">
        <v>2242055.5</v>
      </c>
      <c r="AA126" s="230">
        <v>10720</v>
      </c>
      <c r="AB126" s="230">
        <v>32960</v>
      </c>
      <c r="AC126" s="230">
        <v>923703.93</v>
      </c>
      <c r="AD126" s="230">
        <v>198231.73</v>
      </c>
      <c r="AH126" s="200">
        <f t="shared" si="7"/>
        <v>599714.16999999993</v>
      </c>
      <c r="AI126" s="201">
        <f t="shared" si="8"/>
        <v>54540.92</v>
      </c>
      <c r="AJ126" s="202">
        <f t="shared" si="9"/>
        <v>545173.24999999988</v>
      </c>
      <c r="AK126" s="137">
        <f t="shared" si="10"/>
        <v>3266640.51</v>
      </c>
      <c r="AL126" s="136">
        <f t="shared" si="11"/>
        <v>3407671.16</v>
      </c>
      <c r="AM126" s="207">
        <f t="shared" si="12"/>
        <v>-141030.65000000037</v>
      </c>
    </row>
    <row r="127" spans="1:39">
      <c r="A127" s="106" t="s">
        <v>840</v>
      </c>
      <c r="B127" s="106" t="s">
        <v>841</v>
      </c>
      <c r="C127" s="269">
        <v>2740</v>
      </c>
      <c r="D127" s="132" t="s">
        <v>844</v>
      </c>
      <c r="E127" s="199" t="s">
        <v>844</v>
      </c>
      <c r="F127" s="135">
        <v>277714.27</v>
      </c>
      <c r="G127" s="231">
        <v>0</v>
      </c>
      <c r="H127" s="135">
        <v>15540.32</v>
      </c>
      <c r="J127" s="132">
        <v>244628.12</v>
      </c>
      <c r="K127" s="289">
        <v>62970.49</v>
      </c>
      <c r="M127" s="291">
        <v>71581.289999999994</v>
      </c>
      <c r="O127" s="291">
        <v>637</v>
      </c>
      <c r="R127" s="130">
        <v>786530.08</v>
      </c>
      <c r="T127" s="129">
        <v>741717.44</v>
      </c>
      <c r="V127" s="129">
        <v>673.19</v>
      </c>
      <c r="X127" s="129">
        <v>1201079.8999999999</v>
      </c>
      <c r="Y127" s="129">
        <v>17605</v>
      </c>
      <c r="Z127" s="230">
        <v>1630105.9</v>
      </c>
      <c r="AA127" s="230">
        <v>4490</v>
      </c>
      <c r="AB127" s="230">
        <v>12464</v>
      </c>
      <c r="AC127" s="230">
        <v>410467.32</v>
      </c>
      <c r="AD127" s="230">
        <v>161443.48000000001</v>
      </c>
      <c r="AH127" s="200">
        <f t="shared" si="7"/>
        <v>293254.59000000003</v>
      </c>
      <c r="AI127" s="201">
        <f t="shared" si="8"/>
        <v>72218.289999999994</v>
      </c>
      <c r="AJ127" s="202">
        <f t="shared" si="9"/>
        <v>221036.30000000005</v>
      </c>
      <c r="AK127" s="137">
        <f t="shared" si="10"/>
        <v>1961075.5299999998</v>
      </c>
      <c r="AL127" s="136">
        <f t="shared" si="11"/>
        <v>2218970.7000000002</v>
      </c>
      <c r="AM127" s="207">
        <f t="shared" si="12"/>
        <v>-257895.17000000039</v>
      </c>
    </row>
    <row r="128" spans="1:39">
      <c r="A128" s="106" t="s">
        <v>840</v>
      </c>
      <c r="B128" s="106" t="s">
        <v>841</v>
      </c>
      <c r="C128" s="269">
        <v>5577</v>
      </c>
      <c r="D128" s="132" t="s">
        <v>845</v>
      </c>
      <c r="E128" s="199" t="s">
        <v>845</v>
      </c>
      <c r="F128" s="135">
        <v>230679.55</v>
      </c>
      <c r="G128" s="231">
        <v>0</v>
      </c>
      <c r="H128" s="135">
        <v>3030.76</v>
      </c>
      <c r="J128" s="132">
        <v>5699499.7300000004</v>
      </c>
      <c r="K128" s="289">
        <v>61962.12</v>
      </c>
      <c r="L128" s="290">
        <v>5000</v>
      </c>
      <c r="M128" s="291">
        <v>142367.01999999999</v>
      </c>
      <c r="N128" s="291">
        <v>6</v>
      </c>
      <c r="O128" s="291">
        <v>4</v>
      </c>
      <c r="R128" s="130">
        <v>6644119.9500000002</v>
      </c>
      <c r="T128" s="129">
        <v>1464920.19</v>
      </c>
      <c r="U128" s="129">
        <v>72400</v>
      </c>
      <c r="V128" s="129">
        <v>655.43</v>
      </c>
      <c r="X128" s="129">
        <v>1307290.1000000001</v>
      </c>
      <c r="Y128" s="129">
        <v>128605</v>
      </c>
      <c r="Z128" s="230">
        <v>2078370.1</v>
      </c>
      <c r="AA128" s="230">
        <v>3870</v>
      </c>
      <c r="AB128" s="230">
        <v>63534</v>
      </c>
      <c r="AC128" s="230">
        <v>1175655.1599999999</v>
      </c>
      <c r="AD128" s="230">
        <v>448766.27</v>
      </c>
      <c r="AH128" s="200">
        <f t="shared" si="7"/>
        <v>233710.31</v>
      </c>
      <c r="AI128" s="201">
        <f t="shared" si="8"/>
        <v>147377.01999999999</v>
      </c>
      <c r="AJ128" s="202">
        <f t="shared" si="9"/>
        <v>86333.290000000008</v>
      </c>
      <c r="AK128" s="137">
        <f t="shared" si="10"/>
        <v>2973870.7199999997</v>
      </c>
      <c r="AL128" s="136">
        <f t="shared" si="11"/>
        <v>3770195.53</v>
      </c>
      <c r="AM128" s="207">
        <f t="shared" si="12"/>
        <v>-796324.81</v>
      </c>
    </row>
    <row r="129" spans="1:39">
      <c r="A129" s="106" t="s">
        <v>840</v>
      </c>
      <c r="B129" s="106" t="s">
        <v>841</v>
      </c>
      <c r="C129" s="269">
        <v>2799</v>
      </c>
      <c r="D129" s="132" t="s">
        <v>846</v>
      </c>
      <c r="E129" s="199" t="s">
        <v>846</v>
      </c>
      <c r="F129" s="135">
        <v>589568.43999999994</v>
      </c>
      <c r="G129" s="231">
        <v>11960</v>
      </c>
      <c r="H129" s="135">
        <v>0</v>
      </c>
      <c r="J129" s="132">
        <v>449435</v>
      </c>
      <c r="K129" s="289">
        <v>39032.089999999997</v>
      </c>
      <c r="L129" s="290">
        <v>0</v>
      </c>
      <c r="M129" s="291">
        <v>57664</v>
      </c>
      <c r="O129" s="291">
        <v>1623.23</v>
      </c>
      <c r="R129" s="130">
        <v>804371.96</v>
      </c>
      <c r="T129" s="129">
        <v>1026355.48</v>
      </c>
      <c r="U129" s="129">
        <v>143240</v>
      </c>
      <c r="V129" s="129">
        <v>680.73</v>
      </c>
      <c r="X129" s="129">
        <v>786130</v>
      </c>
      <c r="Y129" s="129">
        <v>150905</v>
      </c>
      <c r="Z129" s="230">
        <v>1387804</v>
      </c>
      <c r="AB129" s="230">
        <v>16854</v>
      </c>
      <c r="AC129" s="230">
        <v>409296.31</v>
      </c>
      <c r="AD129" s="230">
        <v>67020.56</v>
      </c>
      <c r="AH129" s="200">
        <f t="shared" si="7"/>
        <v>601528.43999999994</v>
      </c>
      <c r="AI129" s="201">
        <f t="shared" si="8"/>
        <v>59287.23</v>
      </c>
      <c r="AJ129" s="202">
        <f t="shared" si="9"/>
        <v>542241.21</v>
      </c>
      <c r="AK129" s="137">
        <f t="shared" si="10"/>
        <v>2107311.21</v>
      </c>
      <c r="AL129" s="136">
        <f t="shared" si="11"/>
        <v>1880974.87</v>
      </c>
      <c r="AM129" s="207">
        <f t="shared" si="12"/>
        <v>226336.33999999985</v>
      </c>
    </row>
    <row r="130" spans="1:39">
      <c r="A130" s="106" t="s">
        <v>840</v>
      </c>
      <c r="B130" s="106" t="s">
        <v>841</v>
      </c>
      <c r="C130" s="269">
        <v>2595</v>
      </c>
      <c r="D130" s="132" t="s">
        <v>847</v>
      </c>
      <c r="E130" s="199" t="s">
        <v>847</v>
      </c>
      <c r="F130" s="135">
        <v>353626.14</v>
      </c>
      <c r="G130" s="231">
        <v>0</v>
      </c>
      <c r="H130" s="135">
        <v>7455.94</v>
      </c>
      <c r="J130" s="132">
        <v>602609.09</v>
      </c>
      <c r="K130" s="289">
        <v>40765.75</v>
      </c>
      <c r="M130" s="291">
        <v>25023.31</v>
      </c>
      <c r="N130" s="291">
        <v>15</v>
      </c>
      <c r="O130" s="291">
        <v>597</v>
      </c>
      <c r="R130" s="130">
        <v>899701.68</v>
      </c>
      <c r="T130" s="129">
        <v>690714.2</v>
      </c>
      <c r="U130" s="129">
        <v>101660</v>
      </c>
      <c r="V130" s="129">
        <v>440.6</v>
      </c>
      <c r="X130" s="129">
        <v>734484.5</v>
      </c>
      <c r="Y130" s="129">
        <v>183005</v>
      </c>
      <c r="Z130" s="230">
        <v>1057672.5</v>
      </c>
      <c r="AA130" s="230">
        <v>4510</v>
      </c>
      <c r="AB130" s="230">
        <v>8838</v>
      </c>
      <c r="AC130" s="230">
        <v>434282.47</v>
      </c>
      <c r="AD130" s="230">
        <v>125881.4</v>
      </c>
      <c r="AH130" s="200">
        <f t="shared" si="7"/>
        <v>361082.08</v>
      </c>
      <c r="AI130" s="201">
        <f t="shared" si="8"/>
        <v>25635.31</v>
      </c>
      <c r="AJ130" s="202">
        <f t="shared" si="9"/>
        <v>335446.77</v>
      </c>
      <c r="AK130" s="137">
        <f t="shared" si="10"/>
        <v>1710304.2999999998</v>
      </c>
      <c r="AL130" s="136">
        <f t="shared" si="11"/>
        <v>1631184.3699999999</v>
      </c>
      <c r="AM130" s="207">
        <f t="shared" si="12"/>
        <v>79119.929999999935</v>
      </c>
    </row>
    <row r="131" spans="1:39">
      <c r="F131" s="131"/>
      <c r="G131" s="131"/>
      <c r="H131" s="131"/>
    </row>
    <row r="132" spans="1:39">
      <c r="F132" s="131"/>
      <c r="G132" s="131"/>
      <c r="H132" s="131"/>
    </row>
    <row r="133" spans="1:39">
      <c r="F133" s="131"/>
      <c r="G133" s="131"/>
      <c r="H133" s="131"/>
    </row>
    <row r="134" spans="1:39">
      <c r="F134" s="131"/>
      <c r="G134" s="131"/>
      <c r="H134" s="131"/>
    </row>
    <row r="135" spans="1:39">
      <c r="F135" s="131"/>
      <c r="G135" s="131"/>
      <c r="H135" s="131"/>
    </row>
    <row r="136" spans="1:39">
      <c r="G136" s="231"/>
    </row>
    <row r="137" spans="1:39">
      <c r="F137" s="131"/>
      <c r="G137" s="131"/>
      <c r="H137" s="131"/>
    </row>
    <row r="138" spans="1:39">
      <c r="F138" s="131"/>
      <c r="G138" s="131"/>
      <c r="H138" s="131"/>
    </row>
    <row r="139" spans="1:39">
      <c r="F139" s="131"/>
      <c r="G139" s="131"/>
      <c r="H139" s="131"/>
    </row>
    <row r="140" spans="1:39">
      <c r="F140" s="131"/>
      <c r="G140" s="131"/>
      <c r="H140" s="131"/>
    </row>
    <row r="141" spans="1:39">
      <c r="F141" s="131"/>
      <c r="G141" s="131"/>
      <c r="H141" s="131"/>
    </row>
    <row r="142" spans="1:39">
      <c r="F142" s="131"/>
      <c r="G142" s="131"/>
      <c r="H142" s="13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topLeftCell="Y1" workbookViewId="0">
      <selection activeCell="AE1" sqref="F1:AE1048576"/>
    </sheetView>
  </sheetViews>
  <sheetFormatPr defaultRowHeight="14.25"/>
  <cols>
    <col min="1" max="1" width="9" style="1"/>
    <col min="2" max="2" width="15.875" style="1" customWidth="1"/>
    <col min="3" max="3" width="7.375" style="283" bestFit="1" customWidth="1"/>
    <col min="4" max="4" width="32.875" style="1" customWidth="1"/>
    <col min="5" max="5" width="25.875" style="126" customWidth="1"/>
    <col min="6" max="6" width="16.625" style="36" customWidth="1"/>
    <col min="7" max="7" width="13.125" style="36" bestFit="1" customWidth="1"/>
    <col min="8" max="8" width="28.25" style="36" customWidth="1"/>
    <col min="9" max="9" width="30.5" style="36" customWidth="1"/>
    <col min="10" max="10" width="14.5" style="126" bestFit="1" customWidth="1"/>
    <col min="11" max="11" width="15.75" style="126" bestFit="1" customWidth="1"/>
    <col min="12" max="12" width="15.5" style="59" bestFit="1" customWidth="1"/>
    <col min="13" max="13" width="13.5" style="59" bestFit="1" customWidth="1"/>
    <col min="14" max="14" width="14.25" style="59" bestFit="1" customWidth="1"/>
    <col min="15" max="15" width="14.375" style="59" bestFit="1" customWidth="1"/>
    <col min="16" max="16" width="14.375" style="126" bestFit="1" customWidth="1"/>
    <col min="17" max="19" width="15.125" style="126" bestFit="1" customWidth="1"/>
    <col min="20" max="20" width="14.125" style="33" bestFit="1" customWidth="1"/>
    <col min="21" max="23" width="15.25" style="33" bestFit="1" customWidth="1"/>
    <col min="24" max="24" width="14.125" style="33" bestFit="1" customWidth="1"/>
    <col min="25" max="25" width="15.125" style="37" bestFit="1" customWidth="1"/>
    <col min="26" max="26" width="13.125" style="37" bestFit="1" customWidth="1"/>
    <col min="27" max="27" width="13.375" style="37" bestFit="1" customWidth="1"/>
    <col min="28" max="29" width="14.125" style="37" bestFit="1" customWidth="1"/>
    <col min="30" max="30" width="9.625" style="37" bestFit="1" customWidth="1"/>
    <col min="31" max="31" width="11.625" style="37" bestFit="1" customWidth="1"/>
    <col min="32" max="35" width="9.125" style="126" bestFit="1" customWidth="1"/>
    <col min="36" max="16384" width="9" style="126"/>
  </cols>
  <sheetData>
    <row r="1" spans="1:31">
      <c r="E1" s="126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1806</v>
      </c>
      <c r="K1" s="126" t="s">
        <v>1808</v>
      </c>
      <c r="L1" s="59" t="s">
        <v>1810</v>
      </c>
      <c r="M1" s="59" t="s">
        <v>1812</v>
      </c>
      <c r="N1" s="59" t="s">
        <v>1814</v>
      </c>
      <c r="O1" s="59" t="s">
        <v>1816</v>
      </c>
      <c r="P1" s="126" t="s">
        <v>1818</v>
      </c>
      <c r="Q1" s="126" t="s">
        <v>1795</v>
      </c>
      <c r="R1" s="126" t="s">
        <v>1820</v>
      </c>
      <c r="S1" s="126" t="s">
        <v>1822</v>
      </c>
      <c r="T1" s="33" t="s">
        <v>1823</v>
      </c>
      <c r="U1" s="33" t="s">
        <v>1825</v>
      </c>
      <c r="V1" s="33" t="s">
        <v>1827</v>
      </c>
      <c r="W1" s="33" t="s">
        <v>1829</v>
      </c>
      <c r="X1" s="33" t="s">
        <v>1831</v>
      </c>
      <c r="Y1" s="37" t="s">
        <v>1833</v>
      </c>
      <c r="Z1" s="37" t="s">
        <v>1835</v>
      </c>
      <c r="AA1" s="37" t="s">
        <v>1837</v>
      </c>
      <c r="AB1" s="37" t="s">
        <v>1839</v>
      </c>
      <c r="AC1" s="37" t="s">
        <v>1841</v>
      </c>
      <c r="AD1" s="37" t="s">
        <v>1843</v>
      </c>
      <c r="AE1" s="37" t="s">
        <v>1845</v>
      </c>
    </row>
    <row r="2" spans="1:31">
      <c r="E2" s="126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1807</v>
      </c>
      <c r="K2" s="126" t="s">
        <v>1809</v>
      </c>
      <c r="L2" s="59" t="s">
        <v>1811</v>
      </c>
      <c r="M2" s="59" t="s">
        <v>1813</v>
      </c>
      <c r="N2" s="59" t="s">
        <v>1815</v>
      </c>
      <c r="O2" s="59" t="s">
        <v>1817</v>
      </c>
      <c r="P2" s="126" t="s">
        <v>1819</v>
      </c>
      <c r="Q2" s="126" t="s">
        <v>1796</v>
      </c>
      <c r="R2" s="126" t="s">
        <v>1821</v>
      </c>
      <c r="S2" s="126" t="s">
        <v>1797</v>
      </c>
      <c r="T2" s="33" t="s">
        <v>1824</v>
      </c>
      <c r="U2" s="33" t="s">
        <v>1826</v>
      </c>
      <c r="V2" s="33" t="s">
        <v>1828</v>
      </c>
      <c r="W2" s="33" t="s">
        <v>1830</v>
      </c>
      <c r="X2" s="33" t="s">
        <v>1832</v>
      </c>
      <c r="Y2" s="37" t="s">
        <v>1834</v>
      </c>
      <c r="Z2" s="37" t="s">
        <v>1836</v>
      </c>
      <c r="AA2" s="37" t="s">
        <v>1838</v>
      </c>
      <c r="AB2" s="37" t="s">
        <v>1840</v>
      </c>
      <c r="AC2" s="37" t="s">
        <v>1842</v>
      </c>
      <c r="AD2" s="37" t="s">
        <v>1844</v>
      </c>
      <c r="AE2" s="37" t="s">
        <v>1846</v>
      </c>
    </row>
    <row r="3" spans="1:31">
      <c r="E3" s="126" t="s">
        <v>1412</v>
      </c>
      <c r="F3" s="36">
        <v>33931455.200000003</v>
      </c>
      <c r="G3" s="36">
        <v>3735987.47</v>
      </c>
      <c r="H3" s="36">
        <v>3111600.71</v>
      </c>
      <c r="I3" s="36">
        <v>311.61</v>
      </c>
      <c r="J3" s="126">
        <v>79463084.510000005</v>
      </c>
      <c r="K3" s="126">
        <v>33954651.159999996</v>
      </c>
      <c r="L3" s="59">
        <v>554942.86</v>
      </c>
      <c r="M3" s="59">
        <v>1457092.98</v>
      </c>
      <c r="N3" s="59">
        <v>13000</v>
      </c>
      <c r="O3" s="59">
        <v>1830497.8</v>
      </c>
      <c r="P3" s="126">
        <v>139433.38</v>
      </c>
      <c r="Q3" s="126">
        <v>-115443994.87</v>
      </c>
      <c r="R3" s="126">
        <v>152761152.43000001</v>
      </c>
      <c r="S3" s="126">
        <v>123857660.04000001</v>
      </c>
      <c r="T3" s="33">
        <v>95924013.299999997</v>
      </c>
      <c r="U3" s="33">
        <v>29477522.43</v>
      </c>
      <c r="V3" s="33">
        <v>93316.39</v>
      </c>
      <c r="W3" s="33">
        <v>120323354.87</v>
      </c>
      <c r="X3" s="33">
        <v>14338761.560000001</v>
      </c>
      <c r="Y3" s="37">
        <v>163271791.58000001</v>
      </c>
      <c r="Z3" s="37">
        <v>1593076.99</v>
      </c>
      <c r="AA3" s="37">
        <v>1464982.19</v>
      </c>
      <c r="AB3" s="37">
        <v>85236896.469999999</v>
      </c>
      <c r="AC3" s="37">
        <v>19178918.07</v>
      </c>
      <c r="AD3" s="37">
        <v>2713.64</v>
      </c>
      <c r="AE3" s="37">
        <v>381283.57</v>
      </c>
    </row>
    <row r="4" spans="1:31">
      <c r="D4" s="1" t="s">
        <v>1413</v>
      </c>
      <c r="E4" s="126" t="s">
        <v>1413</v>
      </c>
      <c r="F4" s="36">
        <v>474085</v>
      </c>
      <c r="H4" s="36">
        <v>81626</v>
      </c>
      <c r="I4" s="36">
        <v>0</v>
      </c>
      <c r="J4" s="126">
        <v>9</v>
      </c>
      <c r="K4" s="126">
        <v>7</v>
      </c>
      <c r="O4" s="59">
        <v>29755</v>
      </c>
      <c r="R4" s="126">
        <v>-115975.12</v>
      </c>
      <c r="S4" s="126">
        <v>560321.12</v>
      </c>
      <c r="W4" s="33">
        <v>2468142.1</v>
      </c>
      <c r="X4" s="33">
        <v>614088.79</v>
      </c>
      <c r="Y4" s="37">
        <v>2484102.1</v>
      </c>
      <c r="AA4" s="37">
        <v>15630</v>
      </c>
      <c r="AB4" s="37">
        <v>500872.79</v>
      </c>
    </row>
    <row r="5" spans="1:31">
      <c r="D5" s="1" t="s">
        <v>1414</v>
      </c>
      <c r="E5" s="126" t="s">
        <v>1414</v>
      </c>
      <c r="F5" s="36">
        <v>127900</v>
      </c>
      <c r="G5" s="36">
        <v>96900</v>
      </c>
      <c r="H5" s="36">
        <v>18939</v>
      </c>
      <c r="I5" s="36">
        <v>0</v>
      </c>
      <c r="J5" s="126">
        <v>207092.38</v>
      </c>
      <c r="K5" s="126">
        <v>78487.86</v>
      </c>
      <c r="L5" s="59">
        <v>0</v>
      </c>
      <c r="O5" s="59">
        <v>127900</v>
      </c>
      <c r="R5" s="126">
        <v>-1582820.52</v>
      </c>
      <c r="S5" s="126">
        <v>2026803.02</v>
      </c>
      <c r="W5" s="33">
        <v>1967246.9</v>
      </c>
      <c r="X5" s="33">
        <v>718354.31</v>
      </c>
      <c r="Y5" s="37">
        <v>2036261.9</v>
      </c>
      <c r="Z5" s="37">
        <v>60500</v>
      </c>
      <c r="AA5" s="37">
        <v>21657</v>
      </c>
      <c r="AB5" s="37">
        <v>454486.81</v>
      </c>
      <c r="AC5" s="37">
        <v>155258.76</v>
      </c>
    </row>
    <row r="6" spans="1:31">
      <c r="D6" s="1" t="s">
        <v>1415</v>
      </c>
      <c r="E6" s="126" t="s">
        <v>1415</v>
      </c>
      <c r="F6" s="36">
        <v>54341.29</v>
      </c>
      <c r="H6" s="36">
        <v>42427</v>
      </c>
      <c r="I6" s="36">
        <v>141.12</v>
      </c>
      <c r="J6" s="126">
        <v>2911917.41</v>
      </c>
      <c r="K6" s="126">
        <v>24565.599999999999</v>
      </c>
      <c r="L6" s="59">
        <v>23330.86</v>
      </c>
      <c r="M6" s="59">
        <v>16085.18</v>
      </c>
      <c r="O6" s="59">
        <v>9326</v>
      </c>
      <c r="R6" s="126">
        <v>1620544.58</v>
      </c>
      <c r="S6" s="126">
        <v>716949.66</v>
      </c>
      <c r="U6" s="33">
        <v>34000</v>
      </c>
      <c r="V6" s="33">
        <v>0.01</v>
      </c>
      <c r="W6" s="33">
        <v>1830129.8</v>
      </c>
      <c r="X6" s="33">
        <v>1503312.14</v>
      </c>
      <c r="Y6" s="37">
        <v>1878568.05</v>
      </c>
      <c r="AA6" s="37">
        <v>3150</v>
      </c>
      <c r="AB6" s="37">
        <v>676091.81</v>
      </c>
      <c r="AC6" s="37">
        <v>162475.95000000001</v>
      </c>
    </row>
    <row r="7" spans="1:31">
      <c r="A7" s="1" t="s">
        <v>1447</v>
      </c>
      <c r="D7" s="1" t="s">
        <v>1416</v>
      </c>
      <c r="E7" s="126" t="s">
        <v>1416</v>
      </c>
      <c r="F7" s="36">
        <v>8000.51</v>
      </c>
      <c r="H7" s="36">
        <v>48004.58</v>
      </c>
      <c r="I7" s="36">
        <v>0</v>
      </c>
      <c r="J7" s="126">
        <v>3121402</v>
      </c>
      <c r="K7" s="126">
        <v>6</v>
      </c>
      <c r="L7" s="59">
        <v>9500</v>
      </c>
      <c r="M7" s="59">
        <v>0</v>
      </c>
      <c r="O7" s="59">
        <v>8000</v>
      </c>
      <c r="R7" s="126">
        <v>2735567.94</v>
      </c>
      <c r="S7" s="126">
        <v>550717.67000000004</v>
      </c>
      <c r="V7" s="33">
        <v>0.51</v>
      </c>
      <c r="W7" s="33">
        <v>1236665.5</v>
      </c>
      <c r="X7" s="33">
        <v>547097.72</v>
      </c>
      <c r="Y7" s="37">
        <v>1290865.5</v>
      </c>
      <c r="AA7" s="37">
        <v>24846</v>
      </c>
      <c r="AB7" s="37">
        <v>467224.75</v>
      </c>
      <c r="AC7" s="37">
        <v>127200</v>
      </c>
    </row>
    <row r="8" spans="1:31">
      <c r="D8" s="1" t="s">
        <v>1417</v>
      </c>
      <c r="E8" s="126" t="s">
        <v>1417</v>
      </c>
      <c r="F8" s="36">
        <v>384539.42</v>
      </c>
      <c r="H8" s="36">
        <v>36404</v>
      </c>
      <c r="I8" s="36">
        <v>140.58000000000001</v>
      </c>
      <c r="J8" s="126">
        <v>411318.67</v>
      </c>
      <c r="K8" s="126">
        <v>347521.77</v>
      </c>
      <c r="O8" s="59">
        <v>331059</v>
      </c>
      <c r="R8" s="126">
        <v>-1277359.94</v>
      </c>
      <c r="S8" s="126">
        <v>2257089.6800000002</v>
      </c>
      <c r="W8" s="33">
        <v>751661.5</v>
      </c>
      <c r="X8" s="33">
        <v>558158.31000000006</v>
      </c>
      <c r="Y8" s="37">
        <v>823343.5</v>
      </c>
      <c r="AA8" s="37">
        <v>37420</v>
      </c>
      <c r="AB8" s="37">
        <v>377917.31</v>
      </c>
      <c r="AC8" s="37">
        <v>202003.3</v>
      </c>
    </row>
    <row r="9" spans="1:31">
      <c r="D9" s="1" t="s">
        <v>1418</v>
      </c>
      <c r="E9" s="126" t="s">
        <v>1418</v>
      </c>
      <c r="F9" s="36">
        <v>23870.09</v>
      </c>
      <c r="H9" s="36">
        <v>0</v>
      </c>
      <c r="I9" s="36">
        <v>29.91</v>
      </c>
      <c r="J9" s="126">
        <v>3840015.01</v>
      </c>
      <c r="K9" s="126">
        <v>500689.6</v>
      </c>
      <c r="L9" s="59">
        <v>0</v>
      </c>
      <c r="M9" s="59">
        <v>0</v>
      </c>
      <c r="O9" s="59">
        <v>20700</v>
      </c>
      <c r="R9" s="126">
        <v>3313175.93</v>
      </c>
      <c r="S9" s="126">
        <v>253201</v>
      </c>
      <c r="W9" s="33">
        <v>1348351</v>
      </c>
      <c r="X9" s="33">
        <v>1369291.47</v>
      </c>
      <c r="Y9" s="37">
        <v>1360851</v>
      </c>
      <c r="AA9" s="37">
        <v>53778</v>
      </c>
      <c r="AB9" s="37">
        <v>267813.46999999997</v>
      </c>
      <c r="AC9" s="37">
        <v>257672.32000000001</v>
      </c>
    </row>
    <row r="10" spans="1:31">
      <c r="D10" s="1" t="s">
        <v>1419</v>
      </c>
      <c r="E10" s="126" t="s">
        <v>1419</v>
      </c>
      <c r="F10" s="36">
        <v>28500.14</v>
      </c>
      <c r="H10" s="36">
        <v>5635</v>
      </c>
      <c r="I10" s="36">
        <v>0</v>
      </c>
      <c r="J10" s="126">
        <v>2607750</v>
      </c>
      <c r="K10" s="126">
        <v>3</v>
      </c>
      <c r="O10" s="59">
        <v>8499.64</v>
      </c>
      <c r="R10" s="126">
        <v>2710376</v>
      </c>
      <c r="W10" s="33">
        <v>915855.3</v>
      </c>
      <c r="X10" s="33">
        <v>424979.45</v>
      </c>
      <c r="Y10" s="37">
        <v>919719.3</v>
      </c>
      <c r="AA10" s="37">
        <v>28158</v>
      </c>
      <c r="AB10" s="37">
        <v>369294.95</v>
      </c>
      <c r="AC10" s="37">
        <v>100650</v>
      </c>
    </row>
    <row r="11" spans="1:31">
      <c r="D11" s="1" t="s">
        <v>1420</v>
      </c>
      <c r="E11" s="126" t="s">
        <v>1420</v>
      </c>
      <c r="F11" s="36">
        <v>174902</v>
      </c>
      <c r="H11" s="36">
        <v>0</v>
      </c>
      <c r="I11" s="36">
        <v>0</v>
      </c>
      <c r="J11" s="126">
        <v>1</v>
      </c>
      <c r="K11" s="126">
        <v>525704.03</v>
      </c>
      <c r="O11" s="59">
        <v>174900</v>
      </c>
      <c r="R11" s="126">
        <v>626361.05000000005</v>
      </c>
      <c r="S11" s="126">
        <v>99610.62</v>
      </c>
      <c r="W11" s="33">
        <v>430887.5</v>
      </c>
      <c r="X11" s="33">
        <v>339386.33</v>
      </c>
      <c r="Y11" s="37">
        <v>430887.5</v>
      </c>
      <c r="AA11" s="37">
        <v>62772</v>
      </c>
      <c r="AB11" s="37">
        <v>276612.33</v>
      </c>
      <c r="AC11" s="37">
        <v>200266.64</v>
      </c>
    </row>
    <row r="12" spans="1:31">
      <c r="A12" s="1" t="s">
        <v>851</v>
      </c>
      <c r="B12" s="1" t="s">
        <v>853</v>
      </c>
      <c r="C12" s="283">
        <v>4067</v>
      </c>
      <c r="D12" s="1" t="s">
        <v>855</v>
      </c>
      <c r="E12" s="126" t="s">
        <v>855</v>
      </c>
      <c r="F12" s="36">
        <v>378087.4</v>
      </c>
      <c r="G12" s="36">
        <v>8750</v>
      </c>
      <c r="H12" s="36">
        <v>34070.660000000003</v>
      </c>
      <c r="J12" s="126">
        <v>1368491.73</v>
      </c>
      <c r="K12" s="126">
        <v>562562.72</v>
      </c>
      <c r="L12" s="59">
        <v>0</v>
      </c>
      <c r="M12" s="59">
        <v>11590</v>
      </c>
      <c r="O12" s="59">
        <v>0</v>
      </c>
      <c r="R12" s="126">
        <v>2127787.7999999998</v>
      </c>
      <c r="S12" s="126">
        <v>685585.33</v>
      </c>
      <c r="T12" s="33">
        <v>950686.16</v>
      </c>
      <c r="V12" s="33">
        <v>1354.58</v>
      </c>
      <c r="W12" s="33">
        <v>2509386.5</v>
      </c>
      <c r="X12" s="33">
        <v>188550</v>
      </c>
      <c r="Y12" s="37">
        <v>2869269.7</v>
      </c>
      <c r="AA12" s="37">
        <v>8484</v>
      </c>
      <c r="AB12" s="37">
        <v>833998.6</v>
      </c>
      <c r="AC12" s="37">
        <v>411225.56</v>
      </c>
    </row>
    <row r="13" spans="1:31">
      <c r="A13" s="1" t="s">
        <v>851</v>
      </c>
      <c r="B13" s="1" t="s">
        <v>853</v>
      </c>
      <c r="C13" s="283">
        <v>4180</v>
      </c>
      <c r="D13" s="1" t="s">
        <v>856</v>
      </c>
      <c r="E13" s="126" t="s">
        <v>856</v>
      </c>
      <c r="F13" s="36">
        <v>423095.59</v>
      </c>
      <c r="G13" s="36">
        <v>16476</v>
      </c>
      <c r="H13" s="36">
        <v>161542.98000000001</v>
      </c>
      <c r="J13" s="126">
        <v>513638.73</v>
      </c>
      <c r="K13" s="126">
        <v>318323.40000000002</v>
      </c>
      <c r="L13" s="59">
        <v>13900</v>
      </c>
      <c r="M13" s="59">
        <v>0</v>
      </c>
      <c r="O13" s="59">
        <v>0</v>
      </c>
      <c r="R13" s="126">
        <v>-65540.429999999993</v>
      </c>
      <c r="S13" s="126">
        <v>1517319.83</v>
      </c>
      <c r="T13" s="33">
        <v>947135.45</v>
      </c>
      <c r="U13" s="33">
        <v>332150</v>
      </c>
      <c r="V13" s="33">
        <v>846.23</v>
      </c>
      <c r="W13" s="33">
        <v>1799214.5</v>
      </c>
      <c r="X13" s="33">
        <v>210100</v>
      </c>
      <c r="Y13" s="37">
        <v>1992654.5</v>
      </c>
      <c r="Z13" s="37">
        <v>13022</v>
      </c>
      <c r="AA13" s="37">
        <v>4514</v>
      </c>
      <c r="AB13" s="37">
        <v>1096148.99</v>
      </c>
      <c r="AC13" s="37">
        <v>215709.39</v>
      </c>
    </row>
    <row r="14" spans="1:31">
      <c r="A14" s="1" t="s">
        <v>851</v>
      </c>
      <c r="B14" s="1" t="s">
        <v>853</v>
      </c>
      <c r="C14" s="283">
        <v>2901</v>
      </c>
      <c r="D14" s="1" t="s">
        <v>857</v>
      </c>
      <c r="E14" s="126" t="s">
        <v>857</v>
      </c>
      <c r="F14" s="36">
        <v>85062.99</v>
      </c>
      <c r="G14" s="36">
        <v>567245.16</v>
      </c>
      <c r="H14" s="36">
        <v>27611.34</v>
      </c>
      <c r="J14" s="126">
        <v>1162762.3400000001</v>
      </c>
      <c r="K14" s="126">
        <v>558167.19999999995</v>
      </c>
      <c r="L14" s="59">
        <v>7000</v>
      </c>
      <c r="M14" s="59">
        <v>3000</v>
      </c>
      <c r="R14" s="126">
        <v>1061427.1000000001</v>
      </c>
      <c r="S14" s="126">
        <v>1326846.8</v>
      </c>
      <c r="T14" s="33">
        <v>1203338.54</v>
      </c>
      <c r="V14" s="33">
        <v>1090.33</v>
      </c>
      <c r="W14" s="33">
        <v>1483237.5</v>
      </c>
      <c r="X14" s="33">
        <v>175500</v>
      </c>
      <c r="Y14" s="37">
        <v>1774988.5</v>
      </c>
      <c r="Z14" s="37">
        <v>75708</v>
      </c>
      <c r="AB14" s="37">
        <v>720346.7</v>
      </c>
      <c r="AC14" s="37">
        <v>289548.03999999998</v>
      </c>
    </row>
    <row r="15" spans="1:31">
      <c r="A15" s="1" t="s">
        <v>851</v>
      </c>
      <c r="B15" s="1" t="s">
        <v>853</v>
      </c>
      <c r="C15" s="283">
        <v>4211</v>
      </c>
      <c r="D15" s="1" t="s">
        <v>858</v>
      </c>
      <c r="E15" s="126" t="s">
        <v>858</v>
      </c>
      <c r="F15" s="36">
        <v>445348.58</v>
      </c>
      <c r="G15" s="36">
        <v>37406.82</v>
      </c>
      <c r="H15" s="36">
        <v>2623.47</v>
      </c>
      <c r="J15" s="126">
        <v>195222.2</v>
      </c>
      <c r="K15" s="126">
        <v>299952.15000000002</v>
      </c>
      <c r="L15" s="59">
        <v>18500</v>
      </c>
      <c r="M15" s="59">
        <v>13261.24</v>
      </c>
      <c r="R15" s="126">
        <v>131160.47</v>
      </c>
      <c r="S15" s="126">
        <v>1336486.2</v>
      </c>
      <c r="T15" s="33">
        <v>1015042.62</v>
      </c>
      <c r="V15" s="33">
        <v>1947.79</v>
      </c>
      <c r="W15" s="33">
        <v>2150206.77</v>
      </c>
      <c r="X15" s="33">
        <v>193525</v>
      </c>
      <c r="Y15" s="37">
        <v>2564908.5699999998</v>
      </c>
      <c r="Z15" s="37">
        <v>1660</v>
      </c>
      <c r="AA15" s="37">
        <v>824</v>
      </c>
      <c r="AB15" s="37">
        <v>1098505.0900000001</v>
      </c>
      <c r="AC15" s="37">
        <v>213678.21</v>
      </c>
      <c r="AD15" s="37">
        <v>1</v>
      </c>
    </row>
    <row r="16" spans="1:31">
      <c r="A16" s="1" t="s">
        <v>851</v>
      </c>
      <c r="B16" s="1" t="s">
        <v>853</v>
      </c>
      <c r="C16" s="283">
        <v>7101</v>
      </c>
      <c r="D16" s="1" t="s">
        <v>859</v>
      </c>
      <c r="E16" s="126" t="s">
        <v>859</v>
      </c>
      <c r="F16" s="36">
        <v>430635.29</v>
      </c>
      <c r="G16" s="36">
        <v>23092.25</v>
      </c>
      <c r="H16" s="36">
        <v>105591.94</v>
      </c>
      <c r="J16" s="126">
        <v>1280912.8500000001</v>
      </c>
      <c r="K16" s="126">
        <v>748385.35</v>
      </c>
      <c r="M16" s="59">
        <v>8708</v>
      </c>
      <c r="R16" s="126">
        <v>1062439.93</v>
      </c>
      <c r="S16" s="126">
        <v>2146839.4900000002</v>
      </c>
      <c r="T16" s="33">
        <v>1275598.6200000001</v>
      </c>
      <c r="U16" s="33">
        <v>360240</v>
      </c>
      <c r="V16" s="33">
        <v>1512.34</v>
      </c>
      <c r="W16" s="33">
        <v>2505910</v>
      </c>
      <c r="X16" s="33">
        <v>203840</v>
      </c>
      <c r="Y16" s="37">
        <v>3333878.87</v>
      </c>
      <c r="Z16" s="37">
        <v>78354</v>
      </c>
      <c r="AA16" s="37">
        <v>576</v>
      </c>
      <c r="AB16" s="37">
        <v>1179083.73</v>
      </c>
      <c r="AC16" s="37">
        <v>384578.1</v>
      </c>
    </row>
    <row r="17" spans="1:31">
      <c r="A17" s="1" t="s">
        <v>851</v>
      </c>
      <c r="B17" s="1" t="s">
        <v>853</v>
      </c>
      <c r="C17" s="283">
        <v>6117</v>
      </c>
      <c r="D17" s="1" t="s">
        <v>860</v>
      </c>
      <c r="E17" s="126" t="s">
        <v>860</v>
      </c>
      <c r="F17" s="36">
        <v>917344.41</v>
      </c>
      <c r="G17" s="36">
        <v>12000</v>
      </c>
      <c r="H17" s="36">
        <v>50033.18</v>
      </c>
      <c r="J17" s="126">
        <v>254204.6</v>
      </c>
      <c r="K17" s="126">
        <v>327981.84000000003</v>
      </c>
      <c r="L17" s="59">
        <v>23180</v>
      </c>
      <c r="M17" s="59">
        <v>19739.95</v>
      </c>
      <c r="R17" s="126">
        <v>245432.92</v>
      </c>
      <c r="S17" s="126">
        <v>1602780.76</v>
      </c>
      <c r="T17" s="33">
        <v>1226852.1000000001</v>
      </c>
      <c r="U17" s="33">
        <v>229300</v>
      </c>
      <c r="V17" s="33">
        <v>2245.71</v>
      </c>
      <c r="W17" s="33">
        <v>2013410</v>
      </c>
      <c r="X17" s="33">
        <v>85450</v>
      </c>
      <c r="Y17" s="37">
        <v>2708907.8</v>
      </c>
      <c r="Z17" s="37">
        <v>18460</v>
      </c>
      <c r="AB17" s="37">
        <v>993552.5</v>
      </c>
      <c r="AC17" s="37">
        <v>165907.10999999999</v>
      </c>
    </row>
    <row r="18" spans="1:31">
      <c r="A18" s="1" t="s">
        <v>851</v>
      </c>
      <c r="B18" s="1" t="s">
        <v>853</v>
      </c>
      <c r="C18" s="283">
        <v>2179</v>
      </c>
      <c r="D18" s="1" t="s">
        <v>861</v>
      </c>
      <c r="E18" s="126" t="s">
        <v>861</v>
      </c>
      <c r="F18" s="36">
        <v>300564.01</v>
      </c>
      <c r="G18" s="36">
        <v>0</v>
      </c>
      <c r="H18" s="36">
        <v>33425.07</v>
      </c>
      <c r="J18" s="126">
        <v>601312.51</v>
      </c>
      <c r="K18" s="126">
        <v>356322.73</v>
      </c>
      <c r="L18" s="59">
        <v>0</v>
      </c>
      <c r="M18" s="59">
        <v>6597.94</v>
      </c>
      <c r="R18" s="126">
        <v>-405478.69</v>
      </c>
      <c r="S18" s="126">
        <v>2036704.82</v>
      </c>
      <c r="T18" s="33">
        <v>947056.55</v>
      </c>
      <c r="U18" s="33">
        <v>100000</v>
      </c>
      <c r="V18" s="33">
        <v>1134.8800000000001</v>
      </c>
      <c r="W18" s="33">
        <v>1744043.9</v>
      </c>
      <c r="X18" s="33">
        <v>114240</v>
      </c>
      <c r="Y18" s="37">
        <v>1888283.9</v>
      </c>
      <c r="Z18" s="37">
        <v>39264.79</v>
      </c>
      <c r="AB18" s="37">
        <v>1098395.71</v>
      </c>
      <c r="AC18" s="37">
        <v>226730.68</v>
      </c>
    </row>
    <row r="19" spans="1:31">
      <c r="A19" s="1" t="s">
        <v>851</v>
      </c>
      <c r="B19" s="1" t="s">
        <v>853</v>
      </c>
      <c r="C19" s="283">
        <v>825</v>
      </c>
      <c r="D19" s="1" t="s">
        <v>862</v>
      </c>
      <c r="E19" s="126" t="s">
        <v>862</v>
      </c>
      <c r="F19" s="36">
        <v>174232.03</v>
      </c>
      <c r="G19" s="36">
        <v>0</v>
      </c>
      <c r="H19" s="36">
        <v>62782.25</v>
      </c>
      <c r="J19" s="126">
        <v>1326584.17</v>
      </c>
      <c r="K19" s="126">
        <v>980502.56</v>
      </c>
      <c r="L19" s="59">
        <v>0</v>
      </c>
      <c r="M19" s="59">
        <v>10250</v>
      </c>
      <c r="R19" s="126">
        <v>2067030.5</v>
      </c>
      <c r="S19" s="126">
        <v>118427.08</v>
      </c>
      <c r="T19" s="33">
        <v>1115165.68</v>
      </c>
      <c r="U19" s="33">
        <v>36990</v>
      </c>
      <c r="V19" s="33">
        <v>1588.56</v>
      </c>
      <c r="W19" s="33">
        <v>1016780</v>
      </c>
      <c r="X19" s="33">
        <v>78830</v>
      </c>
      <c r="Y19" s="37">
        <v>1134810</v>
      </c>
      <c r="Z19" s="37">
        <v>19102</v>
      </c>
      <c r="AB19" s="37">
        <v>447447.09</v>
      </c>
      <c r="AC19" s="37">
        <v>299601.71999999997</v>
      </c>
    </row>
    <row r="20" spans="1:31">
      <c r="A20" s="1" t="s">
        <v>851</v>
      </c>
      <c r="B20" s="1" t="s">
        <v>853</v>
      </c>
      <c r="C20" s="283">
        <v>5318</v>
      </c>
      <c r="D20" s="1" t="s">
        <v>863</v>
      </c>
      <c r="E20" s="126" t="s">
        <v>863</v>
      </c>
      <c r="F20" s="36">
        <v>236387.14</v>
      </c>
      <c r="G20" s="36">
        <v>63651.199999999997</v>
      </c>
      <c r="H20" s="36">
        <v>35220.19</v>
      </c>
      <c r="J20" s="126">
        <v>254932.13</v>
      </c>
      <c r="K20" s="126">
        <v>460474.7</v>
      </c>
      <c r="L20" s="59">
        <v>3000</v>
      </c>
      <c r="M20" s="59">
        <v>5850</v>
      </c>
      <c r="O20" s="59">
        <v>0</v>
      </c>
      <c r="R20" s="126">
        <v>-271858.90999999997</v>
      </c>
      <c r="S20" s="126">
        <v>1863971.92</v>
      </c>
      <c r="T20" s="33">
        <v>1455022.31</v>
      </c>
      <c r="U20" s="33">
        <v>126245</v>
      </c>
      <c r="V20" s="33">
        <v>2155.4</v>
      </c>
      <c r="W20" s="33">
        <v>1009020</v>
      </c>
      <c r="X20" s="33">
        <v>211670</v>
      </c>
      <c r="Y20" s="37">
        <v>1962094.36</v>
      </c>
      <c r="Z20" s="37">
        <v>30308</v>
      </c>
      <c r="AA20" s="37">
        <v>1588</v>
      </c>
      <c r="AB20" s="37">
        <v>1093740.18</v>
      </c>
      <c r="AC20" s="37">
        <v>266679.82</v>
      </c>
    </row>
    <row r="21" spans="1:31">
      <c r="A21" s="1" t="s">
        <v>851</v>
      </c>
      <c r="B21" s="1" t="s">
        <v>853</v>
      </c>
      <c r="C21" s="283">
        <v>5577</v>
      </c>
      <c r="D21" s="1" t="s">
        <v>864</v>
      </c>
      <c r="E21" s="126" t="s">
        <v>864</v>
      </c>
      <c r="F21" s="36">
        <v>743708.5</v>
      </c>
      <c r="G21" s="36">
        <v>22020.6</v>
      </c>
      <c r="H21" s="36">
        <v>124570.54</v>
      </c>
      <c r="J21" s="126">
        <v>586320.56999999995</v>
      </c>
      <c r="K21" s="126">
        <v>484633.99</v>
      </c>
      <c r="L21" s="59">
        <v>0</v>
      </c>
      <c r="M21" s="59">
        <v>11175</v>
      </c>
      <c r="O21" s="59">
        <v>0</v>
      </c>
      <c r="R21" s="126">
        <v>-357384.15</v>
      </c>
      <c r="S21" s="126">
        <v>2519990.75</v>
      </c>
      <c r="T21" s="33">
        <v>1780970.35</v>
      </c>
      <c r="U21" s="33">
        <v>126360</v>
      </c>
      <c r="V21" s="33">
        <v>1370.57</v>
      </c>
      <c r="W21" s="33">
        <v>1743308</v>
      </c>
      <c r="X21" s="33">
        <v>181070</v>
      </c>
      <c r="Y21" s="37">
        <v>2676162</v>
      </c>
      <c r="Z21" s="37">
        <v>22960</v>
      </c>
      <c r="AB21" s="37">
        <v>1046140.07</v>
      </c>
      <c r="AC21" s="37">
        <v>300344.25</v>
      </c>
    </row>
    <row r="22" spans="1:31">
      <c r="A22" s="1" t="s">
        <v>851</v>
      </c>
      <c r="B22" s="1" t="s">
        <v>853</v>
      </c>
      <c r="C22" s="283">
        <v>4807</v>
      </c>
      <c r="D22" s="1" t="s">
        <v>865</v>
      </c>
      <c r="E22" s="126" t="s">
        <v>865</v>
      </c>
      <c r="F22" s="36">
        <v>793602.53</v>
      </c>
      <c r="G22" s="36">
        <v>19487.5</v>
      </c>
      <c r="H22" s="36">
        <v>11729</v>
      </c>
      <c r="J22" s="126">
        <v>1089510.93</v>
      </c>
      <c r="K22" s="126">
        <v>979292.7</v>
      </c>
      <c r="L22" s="59">
        <v>18600</v>
      </c>
      <c r="M22" s="59">
        <v>20240</v>
      </c>
      <c r="R22" s="126">
        <v>-1620928.38</v>
      </c>
      <c r="S22" s="126">
        <v>4994895.4800000004</v>
      </c>
      <c r="T22" s="33">
        <v>1023762.14</v>
      </c>
      <c r="U22" s="33">
        <v>258990</v>
      </c>
      <c r="V22" s="33">
        <v>2129.3200000000002</v>
      </c>
      <c r="W22" s="33">
        <v>2370442.5</v>
      </c>
      <c r="X22" s="33">
        <v>173891</v>
      </c>
      <c r="Y22" s="37">
        <v>2611083.5</v>
      </c>
      <c r="Z22" s="37">
        <v>16676</v>
      </c>
      <c r="AA22" s="37">
        <v>7676</v>
      </c>
      <c r="AB22" s="37">
        <v>1204331.79</v>
      </c>
      <c r="AC22" s="37">
        <v>508632.11</v>
      </c>
    </row>
    <row r="23" spans="1:31">
      <c r="A23" s="1" t="s">
        <v>851</v>
      </c>
      <c r="B23" s="1" t="s">
        <v>853</v>
      </c>
      <c r="C23" s="283">
        <v>4653</v>
      </c>
      <c r="D23" s="1" t="s">
        <v>866</v>
      </c>
      <c r="E23" s="126" t="s">
        <v>866</v>
      </c>
      <c r="F23" s="36">
        <v>138473.65</v>
      </c>
      <c r="G23" s="36">
        <v>85131.75</v>
      </c>
      <c r="H23" s="36">
        <v>54368.66</v>
      </c>
      <c r="J23" s="126">
        <v>253942.88</v>
      </c>
      <c r="K23" s="126">
        <v>404416.87</v>
      </c>
      <c r="L23" s="59">
        <v>3000</v>
      </c>
      <c r="M23" s="59">
        <v>3000</v>
      </c>
      <c r="O23" s="59">
        <v>489</v>
      </c>
      <c r="R23" s="126">
        <v>-203770.65</v>
      </c>
      <c r="S23" s="126">
        <v>1550129.81</v>
      </c>
      <c r="T23" s="33">
        <v>881389.61</v>
      </c>
      <c r="U23" s="33">
        <v>199800</v>
      </c>
      <c r="V23" s="33">
        <v>1177.25</v>
      </c>
      <c r="W23" s="33">
        <v>1940160.7</v>
      </c>
      <c r="X23" s="33">
        <v>226450</v>
      </c>
      <c r="Y23" s="37">
        <v>2335897.9</v>
      </c>
      <c r="Z23" s="37">
        <v>32040</v>
      </c>
      <c r="AB23" s="37">
        <v>1080489.26</v>
      </c>
      <c r="AC23" s="37">
        <v>217064.75</v>
      </c>
    </row>
    <row r="24" spans="1:31">
      <c r="A24" s="1" t="s">
        <v>851</v>
      </c>
      <c r="B24" s="1" t="s">
        <v>853</v>
      </c>
      <c r="C24" s="283">
        <v>7694</v>
      </c>
      <c r="D24" s="1" t="s">
        <v>867</v>
      </c>
      <c r="E24" s="126" t="s">
        <v>867</v>
      </c>
      <c r="F24" s="36">
        <v>2895959.36</v>
      </c>
      <c r="G24" s="36">
        <v>17874.43</v>
      </c>
      <c r="H24" s="36">
        <v>22794.9</v>
      </c>
      <c r="J24" s="126">
        <v>327341.53000000003</v>
      </c>
      <c r="K24" s="126">
        <v>1123194.49</v>
      </c>
      <c r="L24" s="59">
        <v>0</v>
      </c>
      <c r="M24" s="59">
        <v>2600</v>
      </c>
      <c r="O24" s="59">
        <v>2557.64</v>
      </c>
      <c r="R24" s="126">
        <v>1871196.61</v>
      </c>
      <c r="S24" s="126">
        <v>2878887.21</v>
      </c>
      <c r="T24" s="33">
        <v>1478400.47</v>
      </c>
      <c r="U24" s="33">
        <v>456450</v>
      </c>
      <c r="V24" s="33">
        <v>6733.9</v>
      </c>
      <c r="W24" s="33">
        <v>3596844.5</v>
      </c>
      <c r="X24" s="33">
        <v>259070</v>
      </c>
      <c r="Y24" s="37">
        <v>4116294.5</v>
      </c>
      <c r="Z24" s="37">
        <v>37226</v>
      </c>
      <c r="AB24" s="37">
        <v>1559852.97</v>
      </c>
      <c r="AC24" s="37">
        <v>452202.15</v>
      </c>
    </row>
    <row r="25" spans="1:31">
      <c r="A25" s="1" t="s">
        <v>851</v>
      </c>
      <c r="B25" s="1" t="s">
        <v>853</v>
      </c>
      <c r="C25" s="283">
        <v>6880</v>
      </c>
      <c r="D25" s="1" t="s">
        <v>868</v>
      </c>
      <c r="E25" s="126" t="s">
        <v>868</v>
      </c>
      <c r="F25" s="36">
        <v>396250.66</v>
      </c>
      <c r="G25" s="36">
        <v>223062</v>
      </c>
      <c r="H25" s="36">
        <v>49780.74</v>
      </c>
      <c r="J25" s="126">
        <v>652584.73</v>
      </c>
      <c r="K25" s="126">
        <v>684389.5</v>
      </c>
      <c r="L25" s="59">
        <v>21000</v>
      </c>
      <c r="O25" s="59">
        <v>543.9</v>
      </c>
      <c r="R25" s="126">
        <v>216842.7</v>
      </c>
      <c r="S25" s="126">
        <v>2079998.65</v>
      </c>
      <c r="T25" s="33">
        <v>1438671.01</v>
      </c>
      <c r="U25" s="33">
        <v>397512</v>
      </c>
      <c r="V25" s="33">
        <v>1232.83</v>
      </c>
      <c r="W25" s="33">
        <v>2128818.5</v>
      </c>
      <c r="X25" s="33">
        <v>218268.2</v>
      </c>
      <c r="Y25" s="37">
        <v>2667369.9</v>
      </c>
      <c r="Z25" s="37">
        <v>49168</v>
      </c>
      <c r="AB25" s="37">
        <v>1475593.12</v>
      </c>
      <c r="AC25" s="37">
        <v>304689.14</v>
      </c>
    </row>
    <row r="26" spans="1:31">
      <c r="A26" s="1" t="s">
        <v>851</v>
      </c>
      <c r="B26" s="1" t="s">
        <v>853</v>
      </c>
      <c r="C26" s="283">
        <v>4509</v>
      </c>
      <c r="D26" s="1" t="s">
        <v>869</v>
      </c>
      <c r="E26" s="126" t="s">
        <v>869</v>
      </c>
      <c r="F26" s="36">
        <v>329467.7</v>
      </c>
      <c r="G26" s="36">
        <v>45740.5</v>
      </c>
      <c r="H26" s="36">
        <v>12381.33</v>
      </c>
      <c r="J26" s="126">
        <v>1390066.13</v>
      </c>
      <c r="K26" s="126">
        <v>434146.78</v>
      </c>
      <c r="L26" s="59">
        <v>2015</v>
      </c>
      <c r="M26" s="59">
        <v>5850</v>
      </c>
      <c r="O26" s="59">
        <v>0</v>
      </c>
      <c r="R26" s="126">
        <v>2466339.9900000002</v>
      </c>
      <c r="S26" s="126">
        <v>413083.29</v>
      </c>
      <c r="T26" s="33">
        <v>663638.63</v>
      </c>
      <c r="U26" s="33">
        <v>197570</v>
      </c>
      <c r="V26" s="33">
        <v>1262.57</v>
      </c>
      <c r="W26" s="33">
        <v>1532292</v>
      </c>
      <c r="X26" s="33">
        <v>181427</v>
      </c>
      <c r="Y26" s="37">
        <v>2001331.8</v>
      </c>
      <c r="Z26" s="37">
        <v>29368</v>
      </c>
      <c r="AA26" s="37">
        <v>4880</v>
      </c>
      <c r="AB26" s="37">
        <v>863819.12</v>
      </c>
      <c r="AC26" s="37">
        <v>351777.12</v>
      </c>
      <c r="AE26" s="37">
        <v>500</v>
      </c>
    </row>
    <row r="27" spans="1:31">
      <c r="A27" s="1" t="s">
        <v>851</v>
      </c>
      <c r="B27" s="1" t="s">
        <v>853</v>
      </c>
      <c r="C27" s="283">
        <v>2953</v>
      </c>
      <c r="D27" s="1" t="s">
        <v>870</v>
      </c>
      <c r="E27" s="126" t="s">
        <v>870</v>
      </c>
      <c r="F27" s="36">
        <v>601042.71</v>
      </c>
      <c r="G27" s="36">
        <v>39700</v>
      </c>
      <c r="H27" s="36">
        <v>11082.6</v>
      </c>
      <c r="J27" s="126">
        <v>831219.19</v>
      </c>
      <c r="K27" s="126">
        <v>621344.68999999994</v>
      </c>
      <c r="L27" s="59">
        <v>0</v>
      </c>
      <c r="M27" s="59">
        <v>0</v>
      </c>
      <c r="R27" s="126">
        <v>7293.72</v>
      </c>
      <c r="S27" s="126">
        <v>2337378.21</v>
      </c>
      <c r="T27" s="33">
        <v>1367998.16</v>
      </c>
      <c r="U27" s="33">
        <v>226400</v>
      </c>
      <c r="V27" s="33">
        <v>1555.34</v>
      </c>
      <c r="W27" s="33">
        <v>1252363</v>
      </c>
      <c r="X27" s="33">
        <v>145520</v>
      </c>
      <c r="Y27" s="37">
        <v>1756162</v>
      </c>
      <c r="Z27" s="37">
        <v>204920</v>
      </c>
      <c r="AA27" s="37">
        <v>7282</v>
      </c>
      <c r="AB27" s="37">
        <v>935209.4</v>
      </c>
      <c r="AC27" s="37">
        <v>330544.84000000003</v>
      </c>
      <c r="AD27" s="37">
        <v>1</v>
      </c>
    </row>
    <row r="28" spans="1:31">
      <c r="A28" s="1" t="s">
        <v>851</v>
      </c>
      <c r="B28" s="1" t="s">
        <v>853</v>
      </c>
      <c r="C28" s="283">
        <v>2600</v>
      </c>
      <c r="D28" s="1" t="s">
        <v>871</v>
      </c>
      <c r="E28" s="126" t="s">
        <v>871</v>
      </c>
      <c r="F28" s="36">
        <v>246444.42</v>
      </c>
      <c r="G28" s="36">
        <v>0</v>
      </c>
      <c r="H28" s="36">
        <v>48038.25</v>
      </c>
      <c r="J28" s="126">
        <v>588131.18000000005</v>
      </c>
      <c r="K28" s="126">
        <v>589020.68999999994</v>
      </c>
      <c r="L28" s="59">
        <v>7000</v>
      </c>
      <c r="M28" s="59">
        <v>8100</v>
      </c>
      <c r="O28" s="59">
        <v>0</v>
      </c>
      <c r="R28" s="126">
        <v>-823173.28</v>
      </c>
      <c r="S28" s="126">
        <v>2446216.73</v>
      </c>
      <c r="T28" s="33">
        <v>1004180.92</v>
      </c>
      <c r="V28" s="33">
        <v>1097.08</v>
      </c>
      <c r="W28" s="33">
        <v>1299413.5</v>
      </c>
      <c r="X28" s="33">
        <v>105140</v>
      </c>
      <c r="Y28" s="37">
        <v>1656489.5</v>
      </c>
      <c r="Z28" s="37">
        <v>22808</v>
      </c>
      <c r="AB28" s="37">
        <v>577539.15</v>
      </c>
      <c r="AC28" s="37">
        <v>302503.76</v>
      </c>
      <c r="AE28" s="37">
        <v>17000</v>
      </c>
    </row>
    <row r="29" spans="1:31">
      <c r="A29" s="1" t="s">
        <v>873</v>
      </c>
      <c r="B29" s="1" t="s">
        <v>874</v>
      </c>
      <c r="C29" s="283">
        <v>3933</v>
      </c>
      <c r="D29" s="1" t="s">
        <v>876</v>
      </c>
      <c r="E29" s="126" t="s">
        <v>876</v>
      </c>
      <c r="F29" s="36">
        <v>321115.27</v>
      </c>
      <c r="G29" s="36">
        <v>237063.25</v>
      </c>
      <c r="H29" s="36">
        <v>11911.71</v>
      </c>
      <c r="J29" s="126">
        <v>776467.34</v>
      </c>
      <c r="K29" s="126">
        <v>366531.97</v>
      </c>
      <c r="M29" s="59">
        <v>15277.39</v>
      </c>
      <c r="Q29" s="126">
        <v>59172.53</v>
      </c>
      <c r="R29" s="126">
        <v>-404712.39</v>
      </c>
      <c r="S29" s="126">
        <v>1940194.37</v>
      </c>
      <c r="T29" s="33">
        <v>387470.38</v>
      </c>
      <c r="U29" s="33">
        <v>1598982.84</v>
      </c>
      <c r="V29" s="33">
        <v>1120.82</v>
      </c>
      <c r="W29" s="33">
        <v>1779201.5</v>
      </c>
      <c r="Y29" s="37">
        <v>2109055.5</v>
      </c>
      <c r="Z29" s="37">
        <v>12200</v>
      </c>
      <c r="AA29" s="37">
        <v>328</v>
      </c>
      <c r="AB29" s="37">
        <v>1339791.2</v>
      </c>
      <c r="AC29" s="37">
        <v>202243.20000000001</v>
      </c>
    </row>
    <row r="30" spans="1:31">
      <c r="A30" s="1" t="s">
        <v>873</v>
      </c>
      <c r="B30" s="1" t="s">
        <v>874</v>
      </c>
      <c r="C30" s="283">
        <v>3233</v>
      </c>
      <c r="D30" s="1" t="s">
        <v>877</v>
      </c>
      <c r="E30" s="126" t="s">
        <v>877</v>
      </c>
      <c r="F30" s="36">
        <v>411887.45</v>
      </c>
      <c r="G30" s="36">
        <v>194084.96</v>
      </c>
      <c r="H30" s="36">
        <v>42148.44</v>
      </c>
      <c r="J30" s="126">
        <v>2742668.75</v>
      </c>
      <c r="K30" s="126">
        <v>328850.7</v>
      </c>
      <c r="M30" s="59">
        <v>28284.57</v>
      </c>
      <c r="O30" s="59">
        <v>11000</v>
      </c>
      <c r="Q30" s="126">
        <v>-35590.769999999997</v>
      </c>
      <c r="R30" s="126">
        <v>4357324.09</v>
      </c>
      <c r="S30" s="126">
        <v>225942.27</v>
      </c>
      <c r="T30" s="33">
        <v>363381.34</v>
      </c>
      <c r="U30" s="33">
        <v>1406788.89</v>
      </c>
      <c r="V30" s="33">
        <v>1964.65</v>
      </c>
      <c r="W30" s="33">
        <v>1491216.5</v>
      </c>
      <c r="Y30" s="37">
        <v>2188157.5</v>
      </c>
      <c r="AA30" s="37">
        <v>2740</v>
      </c>
      <c r="AB30" s="37">
        <v>1686258.05</v>
      </c>
      <c r="AC30" s="37">
        <v>253515.69</v>
      </c>
    </row>
    <row r="31" spans="1:31">
      <c r="A31" s="1" t="s">
        <v>873</v>
      </c>
      <c r="B31" s="1" t="s">
        <v>874</v>
      </c>
      <c r="C31" s="283">
        <v>7144</v>
      </c>
      <c r="D31" s="1" t="s">
        <v>878</v>
      </c>
      <c r="E31" s="126" t="s">
        <v>878</v>
      </c>
      <c r="F31" s="36">
        <v>1038211.45</v>
      </c>
      <c r="G31" s="36">
        <v>214900</v>
      </c>
      <c r="H31" s="36">
        <v>37998.89</v>
      </c>
      <c r="J31" s="126">
        <v>1030281.93</v>
      </c>
      <c r="K31" s="126">
        <v>458049.39</v>
      </c>
      <c r="M31" s="59">
        <v>4027.4</v>
      </c>
      <c r="Q31" s="126">
        <v>59976.46</v>
      </c>
      <c r="R31" s="126">
        <v>1963038.44</v>
      </c>
      <c r="S31" s="126">
        <v>519805.36</v>
      </c>
      <c r="T31" s="33">
        <v>680375.19</v>
      </c>
      <c r="U31" s="33">
        <v>2372002.81</v>
      </c>
      <c r="V31" s="33">
        <v>158.88999999999999</v>
      </c>
      <c r="W31" s="33">
        <v>1306356.5</v>
      </c>
      <c r="Y31" s="37">
        <v>2132382.0099999998</v>
      </c>
      <c r="Z31" s="37">
        <v>23930</v>
      </c>
      <c r="AB31" s="37">
        <v>1742479.56</v>
      </c>
      <c r="AC31" s="37">
        <v>227507.82</v>
      </c>
    </row>
    <row r="32" spans="1:31">
      <c r="A32" s="1" t="s">
        <v>873</v>
      </c>
      <c r="B32" s="1" t="s">
        <v>874</v>
      </c>
      <c r="C32" s="283">
        <v>4737</v>
      </c>
      <c r="D32" s="1" t="s">
        <v>879</v>
      </c>
      <c r="E32" s="126" t="s">
        <v>879</v>
      </c>
      <c r="F32" s="36">
        <v>614033.28</v>
      </c>
      <c r="G32" s="36">
        <v>74627.45</v>
      </c>
      <c r="H32" s="36">
        <v>39868.86</v>
      </c>
      <c r="J32" s="126">
        <v>2720340.91</v>
      </c>
      <c r="K32" s="126">
        <v>1256443.23</v>
      </c>
      <c r="M32" s="59">
        <v>10261.68</v>
      </c>
      <c r="O32" s="59">
        <v>6000</v>
      </c>
      <c r="Q32" s="126">
        <v>-335943.97</v>
      </c>
      <c r="R32" s="126">
        <v>4541474.4000000004</v>
      </c>
      <c r="S32" s="126">
        <v>164243.42000000001</v>
      </c>
      <c r="T32" s="33">
        <v>472380.28</v>
      </c>
      <c r="U32" s="33">
        <v>1794649.76</v>
      </c>
      <c r="V32" s="33">
        <v>2853.99</v>
      </c>
      <c r="W32" s="33">
        <v>1411846</v>
      </c>
      <c r="Y32" s="37">
        <v>2041967</v>
      </c>
      <c r="Z32" s="37">
        <v>7800</v>
      </c>
      <c r="AA32" s="37">
        <v>3041</v>
      </c>
      <c r="AB32" s="37">
        <v>1046937.76</v>
      </c>
      <c r="AC32" s="37">
        <v>262706.07</v>
      </c>
    </row>
    <row r="33" spans="1:31">
      <c r="A33" s="1" t="s">
        <v>873</v>
      </c>
      <c r="B33" s="1" t="s">
        <v>874</v>
      </c>
      <c r="C33" s="283">
        <v>5986</v>
      </c>
      <c r="D33" s="1" t="s">
        <v>880</v>
      </c>
      <c r="E33" s="126" t="s">
        <v>880</v>
      </c>
      <c r="F33" s="36">
        <v>395405.79</v>
      </c>
      <c r="G33" s="36">
        <v>77696</v>
      </c>
      <c r="H33" s="36">
        <v>989.98</v>
      </c>
      <c r="J33" s="126">
        <v>933977.32</v>
      </c>
      <c r="K33" s="126">
        <v>266077.76</v>
      </c>
      <c r="M33" s="59">
        <v>23046.36</v>
      </c>
      <c r="O33" s="59">
        <v>39870</v>
      </c>
      <c r="Q33" s="126">
        <v>-241707.28</v>
      </c>
      <c r="R33" s="126">
        <v>-1648635.52</v>
      </c>
      <c r="S33" s="126">
        <v>3631737.05</v>
      </c>
      <c r="T33" s="33">
        <v>544076.41</v>
      </c>
      <c r="U33" s="33">
        <v>2118160.35</v>
      </c>
      <c r="V33" s="33">
        <v>835.62</v>
      </c>
      <c r="W33" s="33">
        <v>2063181</v>
      </c>
      <c r="Y33" s="37">
        <v>2931784</v>
      </c>
      <c r="AA33" s="37">
        <v>28574</v>
      </c>
      <c r="AB33" s="37">
        <v>1595024.08</v>
      </c>
      <c r="AC33" s="37">
        <v>301035.06</v>
      </c>
    </row>
    <row r="34" spans="1:31">
      <c r="A34" s="1" t="s">
        <v>873</v>
      </c>
      <c r="B34" s="1" t="s">
        <v>874</v>
      </c>
      <c r="C34" s="283">
        <v>4578</v>
      </c>
      <c r="D34" s="1" t="s">
        <v>881</v>
      </c>
      <c r="E34" s="126" t="s">
        <v>881</v>
      </c>
      <c r="F34" s="36">
        <v>878234.08</v>
      </c>
      <c r="G34" s="36">
        <v>99269</v>
      </c>
      <c r="H34" s="36">
        <v>18589.32</v>
      </c>
      <c r="J34" s="126">
        <v>390962.95</v>
      </c>
      <c r="K34" s="126">
        <v>483223.95</v>
      </c>
      <c r="M34" s="59">
        <v>3934.9</v>
      </c>
      <c r="O34" s="59">
        <v>69432</v>
      </c>
      <c r="Q34" s="126">
        <v>-498391.76</v>
      </c>
      <c r="R34" s="126">
        <v>1361111.27</v>
      </c>
      <c r="S34" s="126">
        <v>669957.9</v>
      </c>
      <c r="T34" s="33">
        <v>547823.56999999995</v>
      </c>
      <c r="U34" s="33">
        <v>2350015.2400000002</v>
      </c>
      <c r="V34" s="33">
        <v>2589.87</v>
      </c>
      <c r="W34" s="33">
        <v>1939147.05</v>
      </c>
      <c r="Y34" s="37">
        <v>3199459.05</v>
      </c>
      <c r="Z34" s="37">
        <v>11160</v>
      </c>
      <c r="AA34" s="37">
        <v>38860</v>
      </c>
      <c r="AB34" s="37">
        <v>1222211.04</v>
      </c>
      <c r="AC34" s="37">
        <v>103650.65</v>
      </c>
    </row>
    <row r="35" spans="1:31">
      <c r="A35" s="1" t="s">
        <v>873</v>
      </c>
      <c r="B35" s="1" t="s">
        <v>874</v>
      </c>
      <c r="C35" s="283">
        <v>5820</v>
      </c>
      <c r="D35" s="1" t="s">
        <v>882</v>
      </c>
      <c r="E35" s="126" t="s">
        <v>882</v>
      </c>
      <c r="F35" s="36">
        <v>714675.39</v>
      </c>
      <c r="G35" s="36">
        <v>93783.57</v>
      </c>
      <c r="H35" s="36">
        <v>9627.76</v>
      </c>
      <c r="J35" s="126">
        <v>847217.24</v>
      </c>
      <c r="K35" s="126">
        <v>652545.15</v>
      </c>
      <c r="M35" s="59">
        <v>48698.55</v>
      </c>
      <c r="O35" s="59">
        <v>111250</v>
      </c>
      <c r="Q35" s="126">
        <v>-1436321.07</v>
      </c>
      <c r="R35" s="126">
        <v>1155502.3600000001</v>
      </c>
      <c r="S35" s="126">
        <v>2501284.2200000002</v>
      </c>
      <c r="T35" s="33">
        <v>666648.12</v>
      </c>
      <c r="U35" s="33">
        <v>1688530.24</v>
      </c>
      <c r="V35" s="33">
        <v>2079.7600000000002</v>
      </c>
      <c r="W35" s="33">
        <v>1206448.8</v>
      </c>
      <c r="Y35" s="37">
        <v>2196680.7999999998</v>
      </c>
      <c r="AA35" s="37">
        <v>5599</v>
      </c>
      <c r="AB35" s="37">
        <v>971704.49</v>
      </c>
      <c r="AC35" s="37">
        <v>452287.58</v>
      </c>
    </row>
    <row r="36" spans="1:31">
      <c r="A36" s="1" t="s">
        <v>873</v>
      </c>
      <c r="B36" s="1" t="s">
        <v>874</v>
      </c>
      <c r="C36" s="283">
        <v>3351</v>
      </c>
      <c r="D36" s="1" t="s">
        <v>883</v>
      </c>
      <c r="E36" s="126" t="s">
        <v>883</v>
      </c>
      <c r="F36" s="36">
        <v>346580.74</v>
      </c>
      <c r="G36" s="36">
        <v>32142</v>
      </c>
      <c r="H36" s="36">
        <v>311</v>
      </c>
      <c r="J36" s="126">
        <v>574409.16</v>
      </c>
      <c r="K36" s="126">
        <v>561634.88</v>
      </c>
      <c r="M36" s="59">
        <v>34123.410000000003</v>
      </c>
      <c r="O36" s="59">
        <v>4804</v>
      </c>
      <c r="Q36" s="126">
        <v>284047.71000000002</v>
      </c>
      <c r="R36" s="126">
        <v>-163648</v>
      </c>
      <c r="S36" s="126">
        <v>1692932.58</v>
      </c>
      <c r="T36" s="33">
        <v>422564.72</v>
      </c>
      <c r="U36" s="33">
        <v>2545399.48</v>
      </c>
      <c r="V36" s="33">
        <v>2356.48</v>
      </c>
      <c r="W36" s="33">
        <v>1278504.5</v>
      </c>
      <c r="Y36" s="37">
        <v>1889181.5</v>
      </c>
      <c r="Z36" s="37">
        <v>47004</v>
      </c>
      <c r="AA36" s="37">
        <v>13000</v>
      </c>
      <c r="AB36" s="37">
        <v>2429614.0499999998</v>
      </c>
      <c r="AC36" s="37">
        <v>207207.55</v>
      </c>
    </row>
    <row r="37" spans="1:31">
      <c r="A37" s="1" t="s">
        <v>873</v>
      </c>
      <c r="B37" s="1" t="s">
        <v>874</v>
      </c>
      <c r="C37" s="283">
        <v>5037</v>
      </c>
      <c r="D37" s="1" t="s">
        <v>884</v>
      </c>
      <c r="E37" s="126" t="s">
        <v>884</v>
      </c>
      <c r="F37" s="36">
        <v>122860.18</v>
      </c>
      <c r="G37" s="36">
        <v>115473.27</v>
      </c>
      <c r="H37" s="36">
        <v>6779</v>
      </c>
      <c r="J37" s="126">
        <v>1457756.34</v>
      </c>
      <c r="K37" s="126">
        <v>755584.03</v>
      </c>
      <c r="M37" s="59">
        <v>25899.88</v>
      </c>
      <c r="Q37" s="126">
        <v>1734119.68</v>
      </c>
      <c r="R37" s="126">
        <v>812566.15</v>
      </c>
      <c r="T37" s="33">
        <v>411462.31</v>
      </c>
      <c r="U37" s="33">
        <v>2284658.7799999998</v>
      </c>
      <c r="V37" s="33">
        <v>1825.51</v>
      </c>
      <c r="W37" s="33">
        <v>2138511</v>
      </c>
      <c r="Y37" s="37">
        <v>3010805</v>
      </c>
      <c r="Z37" s="37">
        <v>9460</v>
      </c>
      <c r="AA37" s="37">
        <v>15400</v>
      </c>
      <c r="AB37" s="37">
        <v>1723397.71</v>
      </c>
      <c r="AC37" s="37">
        <v>167713.78</v>
      </c>
      <c r="AE37" s="37">
        <v>23814</v>
      </c>
    </row>
    <row r="38" spans="1:31">
      <c r="A38" s="1" t="s">
        <v>873</v>
      </c>
      <c r="B38" s="1" t="s">
        <v>874</v>
      </c>
      <c r="C38" s="283">
        <v>4638</v>
      </c>
      <c r="D38" s="1" t="s">
        <v>885</v>
      </c>
      <c r="E38" s="126" t="s">
        <v>885</v>
      </c>
      <c r="F38" s="36">
        <v>738402.84</v>
      </c>
      <c r="G38" s="36">
        <v>144793.25</v>
      </c>
      <c r="H38" s="36">
        <v>1454.02</v>
      </c>
      <c r="J38" s="126">
        <v>1385096.91</v>
      </c>
      <c r="K38" s="126">
        <v>376115.32</v>
      </c>
      <c r="M38" s="59">
        <v>21564.240000000002</v>
      </c>
      <c r="Q38" s="126">
        <v>3062596.27</v>
      </c>
      <c r="R38" s="126">
        <v>-476108.05</v>
      </c>
      <c r="T38" s="33">
        <v>477694.9</v>
      </c>
      <c r="U38" s="33">
        <v>1712413.24</v>
      </c>
      <c r="V38" s="33">
        <v>1785.2</v>
      </c>
      <c r="W38" s="33">
        <v>2324243</v>
      </c>
      <c r="Y38" s="37">
        <v>2982650</v>
      </c>
      <c r="Z38" s="37">
        <v>14280</v>
      </c>
      <c r="AB38" s="37">
        <v>1293488.56</v>
      </c>
      <c r="AC38" s="37">
        <v>187907.9</v>
      </c>
    </row>
    <row r="39" spans="1:31">
      <c r="A39" s="1" t="s">
        <v>887</v>
      </c>
      <c r="B39" s="1" t="s">
        <v>888</v>
      </c>
      <c r="C39" s="283">
        <v>2084</v>
      </c>
      <c r="D39" s="1" t="s">
        <v>890</v>
      </c>
      <c r="E39" s="126" t="s">
        <v>890</v>
      </c>
      <c r="F39" s="36">
        <v>844947.28</v>
      </c>
      <c r="G39" s="36">
        <v>0</v>
      </c>
      <c r="H39" s="36">
        <v>91834.25</v>
      </c>
      <c r="J39" s="126">
        <v>395927.75</v>
      </c>
      <c r="K39" s="126">
        <v>129756.86</v>
      </c>
      <c r="L39" s="59">
        <v>10884</v>
      </c>
      <c r="M39" s="59">
        <v>10150</v>
      </c>
      <c r="O39" s="59">
        <v>525679.56999999995</v>
      </c>
      <c r="P39" s="126">
        <v>64935.13</v>
      </c>
      <c r="R39" s="126">
        <v>-615869.37</v>
      </c>
      <c r="S39" s="126">
        <v>1814650.86</v>
      </c>
      <c r="T39" s="33">
        <v>1093562.22</v>
      </c>
      <c r="U39" s="33">
        <v>105568.5</v>
      </c>
      <c r="V39" s="33">
        <v>2586.8000000000002</v>
      </c>
      <c r="W39" s="33">
        <v>1571493</v>
      </c>
      <c r="X39" s="33">
        <v>58416</v>
      </c>
      <c r="Y39" s="37">
        <v>1966751</v>
      </c>
      <c r="Z39" s="37">
        <v>8980</v>
      </c>
      <c r="AA39" s="37">
        <v>960</v>
      </c>
      <c r="AB39" s="37">
        <v>1024342.93</v>
      </c>
      <c r="AC39" s="37">
        <v>178556.64</v>
      </c>
    </row>
    <row r="40" spans="1:31">
      <c r="A40" s="1" t="s">
        <v>887</v>
      </c>
      <c r="B40" s="1" t="s">
        <v>888</v>
      </c>
      <c r="C40" s="283">
        <v>1696</v>
      </c>
      <c r="D40" s="1" t="s">
        <v>891</v>
      </c>
      <c r="E40" s="126" t="s">
        <v>891</v>
      </c>
      <c r="F40" s="36">
        <v>153854.85999999999</v>
      </c>
      <c r="G40" s="36">
        <v>0</v>
      </c>
      <c r="H40" s="36">
        <v>27910</v>
      </c>
      <c r="J40" s="126">
        <v>863873.6</v>
      </c>
      <c r="K40" s="126">
        <v>331054.27</v>
      </c>
      <c r="L40" s="59">
        <v>7911</v>
      </c>
      <c r="M40" s="59">
        <v>60425</v>
      </c>
      <c r="O40" s="59">
        <v>92666.87</v>
      </c>
      <c r="P40" s="126">
        <v>40099.96</v>
      </c>
      <c r="R40" s="126">
        <v>-210067.13</v>
      </c>
      <c r="S40" s="126">
        <v>1633793.05</v>
      </c>
      <c r="T40" s="33">
        <v>1374849.09</v>
      </c>
      <c r="U40" s="33">
        <v>341834.2</v>
      </c>
      <c r="V40" s="33">
        <v>333.13</v>
      </c>
      <c r="W40" s="33">
        <v>1743560.6</v>
      </c>
      <c r="X40" s="33">
        <v>193426</v>
      </c>
      <c r="Y40" s="37">
        <v>2463243.6</v>
      </c>
      <c r="Z40" s="37">
        <v>10500</v>
      </c>
      <c r="AA40" s="37">
        <v>28220</v>
      </c>
      <c r="AB40" s="37">
        <v>1172244.69</v>
      </c>
      <c r="AC40" s="37">
        <v>227930.75</v>
      </c>
    </row>
    <row r="41" spans="1:31">
      <c r="A41" s="1" t="s">
        <v>887</v>
      </c>
      <c r="B41" s="1" t="s">
        <v>888</v>
      </c>
      <c r="C41" s="283">
        <v>2924</v>
      </c>
      <c r="D41" s="1" t="s">
        <v>892</v>
      </c>
      <c r="E41" s="126" t="s">
        <v>892</v>
      </c>
      <c r="F41" s="36">
        <v>908795.67</v>
      </c>
      <c r="G41" s="36">
        <v>0</v>
      </c>
      <c r="H41" s="36">
        <v>42946.31</v>
      </c>
      <c r="J41" s="126">
        <v>1224432.4099999999</v>
      </c>
      <c r="K41" s="126">
        <v>645542.47</v>
      </c>
      <c r="L41" s="59">
        <v>4736</v>
      </c>
      <c r="M41" s="59">
        <v>9414</v>
      </c>
      <c r="O41" s="59">
        <v>439</v>
      </c>
      <c r="R41" s="126">
        <v>2863388.94</v>
      </c>
      <c r="S41" s="126">
        <v>174893.33</v>
      </c>
      <c r="T41" s="33">
        <v>988577.16</v>
      </c>
      <c r="U41" s="33">
        <v>535738</v>
      </c>
      <c r="V41" s="33">
        <v>1731.93</v>
      </c>
      <c r="W41" s="33">
        <v>1917641.5</v>
      </c>
      <c r="X41" s="33">
        <v>128169</v>
      </c>
      <c r="Y41" s="37">
        <v>2293919.5</v>
      </c>
      <c r="Z41" s="37">
        <v>16691.2</v>
      </c>
      <c r="AA41" s="37">
        <v>12512</v>
      </c>
      <c r="AB41" s="37">
        <v>1130700.8799999999</v>
      </c>
      <c r="AC41" s="37">
        <v>349188.42</v>
      </c>
    </row>
    <row r="42" spans="1:31">
      <c r="A42" s="1" t="s">
        <v>887</v>
      </c>
      <c r="B42" s="1" t="s">
        <v>888</v>
      </c>
      <c r="C42" s="283">
        <v>3938</v>
      </c>
      <c r="D42" s="1" t="s">
        <v>893</v>
      </c>
      <c r="E42" s="126" t="s">
        <v>893</v>
      </c>
      <c r="F42" s="36">
        <v>799189.92</v>
      </c>
      <c r="G42" s="36">
        <v>132000</v>
      </c>
      <c r="H42" s="36">
        <v>84717</v>
      </c>
      <c r="J42" s="126">
        <v>848377.94</v>
      </c>
      <c r="K42" s="126">
        <v>484910.31</v>
      </c>
      <c r="L42" s="59">
        <v>38638</v>
      </c>
      <c r="M42" s="59">
        <v>10710</v>
      </c>
      <c r="O42" s="59">
        <v>151287</v>
      </c>
      <c r="R42" s="126">
        <v>327740.52</v>
      </c>
      <c r="S42" s="126">
        <v>1781475.04</v>
      </c>
      <c r="T42" s="33">
        <v>1852015.85</v>
      </c>
      <c r="U42" s="33">
        <v>680348</v>
      </c>
      <c r="V42" s="33">
        <v>3540.17</v>
      </c>
      <c r="W42" s="33">
        <v>2694455.9</v>
      </c>
      <c r="X42" s="33">
        <v>213309</v>
      </c>
      <c r="Y42" s="37">
        <v>3262253.9</v>
      </c>
      <c r="AA42" s="37">
        <v>50898.64</v>
      </c>
      <c r="AB42" s="37">
        <v>1814270.62</v>
      </c>
      <c r="AC42" s="37">
        <v>276901.15000000002</v>
      </c>
    </row>
    <row r="43" spans="1:31">
      <c r="A43" s="1" t="s">
        <v>887</v>
      </c>
      <c r="B43" s="1" t="s">
        <v>888</v>
      </c>
      <c r="C43" s="283">
        <v>3814</v>
      </c>
      <c r="D43" s="1" t="s">
        <v>894</v>
      </c>
      <c r="E43" s="126" t="s">
        <v>894</v>
      </c>
      <c r="F43" s="36">
        <v>357559.85</v>
      </c>
      <c r="G43" s="36">
        <v>0</v>
      </c>
      <c r="H43" s="36">
        <v>45270.69</v>
      </c>
      <c r="J43" s="126">
        <v>453904.53</v>
      </c>
      <c r="K43" s="126">
        <v>290632.56</v>
      </c>
      <c r="L43" s="59">
        <v>19101</v>
      </c>
      <c r="M43" s="59">
        <v>10150</v>
      </c>
      <c r="O43" s="59">
        <v>73.540000000000006</v>
      </c>
      <c r="R43" s="126">
        <v>-623138.84</v>
      </c>
      <c r="S43" s="126">
        <v>1769380.27</v>
      </c>
      <c r="T43" s="33">
        <v>2121304.34</v>
      </c>
      <c r="U43" s="33">
        <v>240446</v>
      </c>
      <c r="V43" s="33">
        <v>997.37</v>
      </c>
      <c r="W43" s="33">
        <v>2294445.5</v>
      </c>
      <c r="X43" s="33">
        <v>213482</v>
      </c>
      <c r="Y43" s="37">
        <v>3058493.5</v>
      </c>
      <c r="Z43" s="37">
        <v>42700</v>
      </c>
      <c r="AA43" s="37">
        <v>20173.2</v>
      </c>
      <c r="AB43" s="37">
        <v>1558311.22</v>
      </c>
      <c r="AC43" s="37">
        <v>219195.63</v>
      </c>
    </row>
    <row r="44" spans="1:31">
      <c r="A44" s="1" t="s">
        <v>887</v>
      </c>
      <c r="B44" s="1" t="s">
        <v>888</v>
      </c>
      <c r="C44" s="283">
        <v>963</v>
      </c>
      <c r="D44" s="1" t="s">
        <v>895</v>
      </c>
      <c r="E44" s="126" t="s">
        <v>895</v>
      </c>
      <c r="F44" s="36">
        <v>84205.74</v>
      </c>
      <c r="G44" s="36">
        <v>0</v>
      </c>
      <c r="H44" s="36">
        <v>57428</v>
      </c>
      <c r="J44" s="126">
        <v>1212732.8600000001</v>
      </c>
      <c r="K44" s="126">
        <v>174797.78</v>
      </c>
      <c r="L44" s="59">
        <v>14394</v>
      </c>
      <c r="M44" s="59">
        <v>7350</v>
      </c>
      <c r="O44" s="59">
        <v>0</v>
      </c>
      <c r="P44" s="126">
        <v>34398.29</v>
      </c>
      <c r="R44" s="126">
        <v>-967196.93</v>
      </c>
      <c r="S44" s="126">
        <v>2854151.72</v>
      </c>
      <c r="T44" s="33">
        <v>979178.28</v>
      </c>
      <c r="U44" s="33">
        <v>242261.1</v>
      </c>
      <c r="V44" s="33">
        <v>1482.92</v>
      </c>
      <c r="W44" s="33">
        <v>1621356</v>
      </c>
      <c r="X44" s="33">
        <v>126369</v>
      </c>
      <c r="Y44" s="37">
        <v>2099409</v>
      </c>
      <c r="AA44" s="37">
        <v>14480</v>
      </c>
      <c r="AB44" s="37">
        <v>985786.6</v>
      </c>
      <c r="AC44" s="37">
        <v>284904.40000000002</v>
      </c>
    </row>
    <row r="45" spans="1:31">
      <c r="A45" s="1" t="s">
        <v>887</v>
      </c>
      <c r="B45" s="1" t="s">
        <v>888</v>
      </c>
      <c r="C45" s="283">
        <v>4061</v>
      </c>
      <c r="D45" s="1" t="s">
        <v>896</v>
      </c>
      <c r="E45" s="126" t="s">
        <v>896</v>
      </c>
      <c r="F45" s="36">
        <v>225072.31</v>
      </c>
      <c r="G45" s="36">
        <v>27200</v>
      </c>
      <c r="H45" s="36">
        <v>23426</v>
      </c>
      <c r="J45" s="126">
        <v>476793.59999999998</v>
      </c>
      <c r="K45" s="126">
        <v>255634.46</v>
      </c>
      <c r="L45" s="59">
        <v>59291</v>
      </c>
      <c r="M45" s="59">
        <v>10056.43</v>
      </c>
      <c r="O45" s="59">
        <v>2932.84</v>
      </c>
      <c r="R45" s="126">
        <v>-415966.37</v>
      </c>
      <c r="S45" s="126">
        <v>1653756.5</v>
      </c>
      <c r="T45" s="33">
        <v>1551561.43</v>
      </c>
      <c r="V45" s="33">
        <v>703.09</v>
      </c>
      <c r="W45" s="33">
        <v>950574.4</v>
      </c>
      <c r="X45" s="33">
        <v>105806</v>
      </c>
      <c r="Y45" s="37">
        <v>1764618.4</v>
      </c>
      <c r="AB45" s="37">
        <v>930727.97</v>
      </c>
      <c r="AC45" s="37">
        <v>215242.58</v>
      </c>
    </row>
    <row r="46" spans="1:31">
      <c r="A46" s="1" t="s">
        <v>887</v>
      </c>
      <c r="B46" s="1" t="s">
        <v>888</v>
      </c>
      <c r="C46" s="283">
        <v>5071</v>
      </c>
      <c r="D46" s="1" t="s">
        <v>897</v>
      </c>
      <c r="E46" s="126" t="s">
        <v>897</v>
      </c>
      <c r="F46" s="36">
        <v>220411.7</v>
      </c>
      <c r="G46" s="36">
        <v>109132.71</v>
      </c>
      <c r="H46" s="36">
        <v>43383.61</v>
      </c>
      <c r="J46" s="126">
        <v>927396.47</v>
      </c>
      <c r="K46" s="126">
        <v>459238.07</v>
      </c>
      <c r="L46" s="59">
        <v>11500</v>
      </c>
      <c r="M46" s="59">
        <v>45637</v>
      </c>
      <c r="O46" s="59">
        <v>0</v>
      </c>
      <c r="R46" s="126">
        <v>613108.96</v>
      </c>
      <c r="S46" s="126">
        <v>1474437.8</v>
      </c>
      <c r="T46" s="33">
        <v>1010827.2</v>
      </c>
      <c r="V46" s="33">
        <v>975.22</v>
      </c>
      <c r="W46" s="33">
        <v>1101456.5</v>
      </c>
      <c r="X46" s="33">
        <v>63000</v>
      </c>
      <c r="Y46" s="37">
        <v>1689104.5</v>
      </c>
      <c r="Z46" s="37">
        <v>6000</v>
      </c>
      <c r="AA46" s="37">
        <v>3570</v>
      </c>
      <c r="AB46" s="37">
        <v>602898.03</v>
      </c>
      <c r="AC46" s="37">
        <v>257095.95</v>
      </c>
      <c r="AD46" s="37">
        <v>2711.64</v>
      </c>
    </row>
    <row r="47" spans="1:31">
      <c r="A47" s="1" t="s">
        <v>887</v>
      </c>
      <c r="B47" s="1" t="s">
        <v>888</v>
      </c>
      <c r="C47" s="283">
        <v>6089</v>
      </c>
      <c r="D47" s="1" t="s">
        <v>898</v>
      </c>
      <c r="E47" s="126" t="s">
        <v>898</v>
      </c>
      <c r="F47" s="36">
        <v>133181.71</v>
      </c>
      <c r="G47" s="36">
        <v>28837.22</v>
      </c>
      <c r="H47" s="36">
        <v>54280</v>
      </c>
      <c r="J47" s="126">
        <v>1197108.31</v>
      </c>
      <c r="K47" s="126">
        <v>316213.52</v>
      </c>
      <c r="L47" s="59">
        <v>28328</v>
      </c>
      <c r="M47" s="59">
        <v>6300</v>
      </c>
      <c r="O47" s="59">
        <v>2527.09</v>
      </c>
      <c r="R47" s="126">
        <v>-305607.36</v>
      </c>
      <c r="S47" s="126">
        <v>2017007.85</v>
      </c>
      <c r="T47" s="33">
        <v>2240011.89</v>
      </c>
      <c r="U47" s="33">
        <v>251251</v>
      </c>
      <c r="V47" s="33">
        <v>576.22</v>
      </c>
      <c r="W47" s="33">
        <v>1593715.5</v>
      </c>
      <c r="X47" s="33">
        <v>143165</v>
      </c>
      <c r="Y47" s="37">
        <v>2289956.5</v>
      </c>
      <c r="AA47" s="37">
        <v>46444</v>
      </c>
      <c r="AB47" s="37">
        <v>1655557.34</v>
      </c>
      <c r="AC47" s="37">
        <v>255696.59</v>
      </c>
    </row>
    <row r="48" spans="1:31">
      <c r="A48" s="1" t="s">
        <v>887</v>
      </c>
      <c r="B48" s="1" t="s">
        <v>888</v>
      </c>
      <c r="C48" s="283">
        <v>2577</v>
      </c>
      <c r="D48" s="1" t="s">
        <v>899</v>
      </c>
      <c r="E48" s="126" t="s">
        <v>899</v>
      </c>
      <c r="F48" s="36">
        <v>259687.38</v>
      </c>
      <c r="G48" s="36">
        <v>0</v>
      </c>
      <c r="H48" s="36">
        <v>27299</v>
      </c>
      <c r="J48" s="126">
        <v>1329243.97</v>
      </c>
      <c r="K48" s="126">
        <v>275784.74</v>
      </c>
      <c r="L48" s="59">
        <v>3905</v>
      </c>
      <c r="M48" s="59">
        <v>5850</v>
      </c>
      <c r="O48" s="59">
        <v>0</v>
      </c>
      <c r="Q48" s="126">
        <v>1978118.56</v>
      </c>
      <c r="R48" s="126">
        <v>31526.62</v>
      </c>
      <c r="S48" s="126">
        <v>216270.07999999999</v>
      </c>
      <c r="T48" s="33">
        <v>1017325.36</v>
      </c>
      <c r="V48" s="33">
        <v>598.17999999999995</v>
      </c>
      <c r="W48" s="33">
        <v>1222739.5</v>
      </c>
      <c r="X48" s="33">
        <v>97316</v>
      </c>
      <c r="Y48" s="37">
        <v>1643085.5</v>
      </c>
      <c r="AA48" s="37">
        <v>11560</v>
      </c>
      <c r="AB48" s="37">
        <v>668929.96</v>
      </c>
      <c r="AC48" s="37">
        <v>357898.75</v>
      </c>
      <c r="AE48" s="37">
        <v>160</v>
      </c>
    </row>
    <row r="49" spans="1:31">
      <c r="A49" s="1" t="s">
        <v>887</v>
      </c>
      <c r="B49" s="1" t="s">
        <v>888</v>
      </c>
      <c r="C49" s="283">
        <v>5747</v>
      </c>
      <c r="D49" s="1" t="s">
        <v>900</v>
      </c>
      <c r="E49" s="126" t="s">
        <v>900</v>
      </c>
      <c r="F49" s="36">
        <v>160608.95000000001</v>
      </c>
      <c r="G49" s="36">
        <v>28800</v>
      </c>
      <c r="H49" s="36">
        <v>108516</v>
      </c>
      <c r="J49" s="126">
        <v>1292031.4099999999</v>
      </c>
      <c r="K49" s="126">
        <v>341130.18</v>
      </c>
      <c r="L49" s="59">
        <v>132736</v>
      </c>
      <c r="M49" s="59">
        <v>6300</v>
      </c>
      <c r="O49" s="59">
        <v>8897.0499999999993</v>
      </c>
      <c r="R49" s="126">
        <v>20352.53</v>
      </c>
      <c r="S49" s="126">
        <v>2076002.99</v>
      </c>
      <c r="T49" s="33">
        <v>2403286.13</v>
      </c>
      <c r="U49" s="33">
        <v>382400</v>
      </c>
      <c r="W49" s="33">
        <v>1949153.31</v>
      </c>
      <c r="X49" s="33">
        <v>158826</v>
      </c>
      <c r="Y49" s="37">
        <v>3002679.31</v>
      </c>
      <c r="AA49" s="37">
        <v>15366</v>
      </c>
      <c r="AB49" s="37">
        <v>1922011.66</v>
      </c>
      <c r="AC49" s="37">
        <v>266810.5</v>
      </c>
    </row>
    <row r="50" spans="1:31">
      <c r="A50" s="1" t="s">
        <v>887</v>
      </c>
      <c r="B50" s="1" t="s">
        <v>888</v>
      </c>
      <c r="C50" s="283">
        <v>3456</v>
      </c>
      <c r="D50" s="1" t="s">
        <v>901</v>
      </c>
      <c r="E50" s="126" t="s">
        <v>901</v>
      </c>
      <c r="F50" s="36">
        <v>187514.03</v>
      </c>
      <c r="G50" s="36">
        <v>0</v>
      </c>
      <c r="H50" s="36">
        <v>27461.53</v>
      </c>
      <c r="J50" s="126">
        <v>777378.31</v>
      </c>
      <c r="K50" s="126">
        <v>424789.48</v>
      </c>
      <c r="L50" s="59">
        <v>26230</v>
      </c>
      <c r="M50" s="59">
        <v>125178.43</v>
      </c>
      <c r="O50" s="59">
        <v>3367.9</v>
      </c>
      <c r="Q50" s="126">
        <v>-886819.68</v>
      </c>
      <c r="R50" s="126">
        <v>58303.24</v>
      </c>
      <c r="S50" s="126">
        <v>2700044.99</v>
      </c>
      <c r="T50" s="33">
        <v>1453581.29</v>
      </c>
      <c r="U50" s="33">
        <v>219810</v>
      </c>
      <c r="V50" s="33">
        <v>999.66</v>
      </c>
      <c r="W50" s="33">
        <v>1032430.5</v>
      </c>
      <c r="X50" s="33">
        <v>139466</v>
      </c>
      <c r="Y50" s="37">
        <v>1761527.5</v>
      </c>
      <c r="Z50" s="37">
        <v>2000</v>
      </c>
      <c r="AA50" s="37">
        <v>16740</v>
      </c>
      <c r="AB50" s="37">
        <v>1328594.68</v>
      </c>
      <c r="AC50" s="37">
        <v>346586.8</v>
      </c>
    </row>
    <row r="51" spans="1:31">
      <c r="A51" s="1" t="s">
        <v>887</v>
      </c>
      <c r="B51" s="1" t="s">
        <v>888</v>
      </c>
      <c r="C51" s="283">
        <v>3817</v>
      </c>
      <c r="D51" s="1" t="s">
        <v>902</v>
      </c>
      <c r="E51" s="126" t="s">
        <v>902</v>
      </c>
      <c r="F51" s="36">
        <v>404835.98</v>
      </c>
      <c r="G51" s="36">
        <v>0</v>
      </c>
      <c r="H51" s="36">
        <v>42435</v>
      </c>
      <c r="J51" s="126">
        <v>652471.68000000005</v>
      </c>
      <c r="K51" s="126">
        <v>276617.19</v>
      </c>
      <c r="L51" s="59">
        <v>4550</v>
      </c>
      <c r="M51" s="59">
        <v>6300</v>
      </c>
      <c r="O51" s="59">
        <v>2490.13</v>
      </c>
      <c r="R51" s="126">
        <v>-24642.25</v>
      </c>
      <c r="S51" s="126">
        <v>1671717.03</v>
      </c>
      <c r="T51" s="33">
        <v>1523118.52</v>
      </c>
      <c r="U51" s="33">
        <v>223390</v>
      </c>
      <c r="V51" s="33">
        <v>1519.49</v>
      </c>
      <c r="W51" s="33">
        <v>947395.5</v>
      </c>
      <c r="X51" s="33">
        <v>82197</v>
      </c>
      <c r="Y51" s="37">
        <v>1592917.5</v>
      </c>
      <c r="Z51" s="37">
        <v>10500</v>
      </c>
      <c r="AA51" s="37">
        <v>30734</v>
      </c>
      <c r="AB51" s="37">
        <v>1082584.8500000001</v>
      </c>
      <c r="AC51" s="37">
        <v>344939.22</v>
      </c>
    </row>
    <row r="52" spans="1:31">
      <c r="A52" s="1" t="s">
        <v>887</v>
      </c>
      <c r="B52" s="1" t="s">
        <v>888</v>
      </c>
      <c r="C52" s="283">
        <v>4343</v>
      </c>
      <c r="D52" s="1" t="s">
        <v>903</v>
      </c>
      <c r="E52" s="126" t="s">
        <v>903</v>
      </c>
      <c r="F52" s="36">
        <v>407937.21</v>
      </c>
      <c r="G52" s="36">
        <v>0</v>
      </c>
      <c r="H52" s="36">
        <v>38314.32</v>
      </c>
      <c r="J52" s="126">
        <v>784282.24</v>
      </c>
      <c r="K52" s="126">
        <v>436996.59</v>
      </c>
      <c r="L52" s="59">
        <v>28271</v>
      </c>
      <c r="M52" s="59">
        <v>10150</v>
      </c>
      <c r="O52" s="59">
        <v>0</v>
      </c>
      <c r="Q52" s="126">
        <v>1368441.14</v>
      </c>
      <c r="R52" s="126">
        <v>68220</v>
      </c>
      <c r="S52" s="126">
        <v>579857.57999999996</v>
      </c>
      <c r="T52" s="33">
        <v>1330313.92</v>
      </c>
      <c r="W52" s="33">
        <v>897507</v>
      </c>
      <c r="X52" s="33">
        <v>121665</v>
      </c>
      <c r="Y52" s="37">
        <v>1397558</v>
      </c>
      <c r="AA52" s="37">
        <v>11740</v>
      </c>
      <c r="AB52" s="37">
        <v>1033918.83</v>
      </c>
      <c r="AC52" s="37">
        <v>293678.45</v>
      </c>
    </row>
    <row r="53" spans="1:31">
      <c r="A53" s="1" t="s">
        <v>887</v>
      </c>
      <c r="B53" s="1" t="s">
        <v>888</v>
      </c>
      <c r="C53" s="283">
        <v>2653</v>
      </c>
      <c r="D53" s="1" t="s">
        <v>904</v>
      </c>
      <c r="E53" s="126" t="s">
        <v>904</v>
      </c>
      <c r="F53" s="36">
        <v>332613.32</v>
      </c>
      <c r="G53" s="36">
        <v>0</v>
      </c>
      <c r="H53" s="36">
        <v>35210</v>
      </c>
      <c r="J53" s="126">
        <v>1308540.42</v>
      </c>
      <c r="K53" s="126">
        <v>483871.95</v>
      </c>
      <c r="L53" s="59">
        <v>9342</v>
      </c>
      <c r="M53" s="59">
        <v>7939.47</v>
      </c>
      <c r="O53" s="59">
        <v>1306</v>
      </c>
      <c r="Q53" s="126">
        <v>2074550.04</v>
      </c>
      <c r="R53" s="126">
        <v>49462.720000000001</v>
      </c>
      <c r="S53" s="126">
        <v>446722.69</v>
      </c>
      <c r="T53" s="33">
        <v>1356885.47</v>
      </c>
      <c r="U53" s="33">
        <v>38495</v>
      </c>
      <c r="V53" s="33">
        <v>1074.29</v>
      </c>
      <c r="W53" s="33">
        <v>1037418</v>
      </c>
      <c r="X53" s="33">
        <v>51076</v>
      </c>
      <c r="Y53" s="37">
        <v>1498595</v>
      </c>
      <c r="AA53" s="37">
        <v>15380</v>
      </c>
      <c r="AB53" s="37">
        <v>1086262.1200000001</v>
      </c>
      <c r="AC53" s="37">
        <v>313798.87</v>
      </c>
    </row>
    <row r="54" spans="1:31">
      <c r="A54" s="1" t="s">
        <v>906</v>
      </c>
      <c r="B54" s="1" t="s">
        <v>907</v>
      </c>
      <c r="C54" s="283">
        <v>2506</v>
      </c>
      <c r="D54" s="1" t="s">
        <v>909</v>
      </c>
      <c r="E54" s="126" t="s">
        <v>909</v>
      </c>
      <c r="F54" s="36">
        <v>173234.73</v>
      </c>
      <c r="G54" s="36">
        <v>0</v>
      </c>
      <c r="H54" s="36">
        <v>49775.57</v>
      </c>
      <c r="J54" s="126">
        <v>165679.32</v>
      </c>
      <c r="K54" s="126">
        <v>722432.08</v>
      </c>
      <c r="L54" s="59">
        <v>0</v>
      </c>
      <c r="M54" s="59">
        <v>80776.63</v>
      </c>
      <c r="O54" s="59">
        <v>10779.38</v>
      </c>
      <c r="Q54" s="126">
        <v>50000</v>
      </c>
      <c r="R54" s="126">
        <v>-392707.42</v>
      </c>
      <c r="S54" s="126">
        <v>1557377.06</v>
      </c>
      <c r="T54" s="33">
        <v>617329.31000000006</v>
      </c>
      <c r="U54" s="33">
        <v>82810</v>
      </c>
      <c r="V54" s="33">
        <v>402.51</v>
      </c>
      <c r="W54" s="33">
        <v>1117525</v>
      </c>
      <c r="X54" s="33">
        <v>7650</v>
      </c>
      <c r="Y54" s="37">
        <v>1391350</v>
      </c>
      <c r="AA54" s="37">
        <v>30180</v>
      </c>
      <c r="AB54" s="37">
        <v>433539.94</v>
      </c>
      <c r="AC54" s="37">
        <v>165750.82999999999</v>
      </c>
    </row>
    <row r="55" spans="1:31">
      <c r="A55" s="1" t="s">
        <v>906</v>
      </c>
      <c r="B55" s="1" t="s">
        <v>907</v>
      </c>
      <c r="C55" s="283">
        <v>2046</v>
      </c>
      <c r="D55" s="1" t="s">
        <v>910</v>
      </c>
      <c r="E55" s="126" t="s">
        <v>910</v>
      </c>
      <c r="F55" s="36">
        <v>175111.98</v>
      </c>
      <c r="G55" s="36">
        <v>0</v>
      </c>
      <c r="H55" s="36">
        <v>52121.78</v>
      </c>
      <c r="J55" s="126">
        <v>207736.75</v>
      </c>
      <c r="K55" s="126">
        <v>344063.8</v>
      </c>
      <c r="L55" s="59">
        <v>0</v>
      </c>
      <c r="M55" s="59">
        <v>46131.59</v>
      </c>
      <c r="O55" s="59">
        <v>30037.38</v>
      </c>
      <c r="R55" s="126">
        <v>-459469.4</v>
      </c>
      <c r="S55" s="126">
        <v>1296912.72</v>
      </c>
      <c r="T55" s="33">
        <v>854686.94</v>
      </c>
      <c r="U55" s="33">
        <v>79900</v>
      </c>
      <c r="V55" s="33">
        <v>249.94</v>
      </c>
      <c r="W55" s="33">
        <v>1146736.5</v>
      </c>
      <c r="X55" s="33">
        <v>12370</v>
      </c>
      <c r="Y55" s="37">
        <v>1460024.5</v>
      </c>
      <c r="Z55" s="37">
        <v>3550</v>
      </c>
      <c r="AA55" s="37">
        <v>34887</v>
      </c>
      <c r="AB55" s="37">
        <v>598234.73</v>
      </c>
      <c r="AC55" s="37">
        <v>105099.13</v>
      </c>
      <c r="AE55" s="37">
        <v>26726</v>
      </c>
    </row>
    <row r="56" spans="1:31">
      <c r="A56" s="1" t="s">
        <v>906</v>
      </c>
      <c r="B56" s="1" t="s">
        <v>907</v>
      </c>
      <c r="C56" s="283">
        <v>3477</v>
      </c>
      <c r="D56" s="1" t="s">
        <v>911</v>
      </c>
      <c r="E56" s="126" t="s">
        <v>911</v>
      </c>
      <c r="F56" s="36">
        <v>531925.03</v>
      </c>
      <c r="G56" s="36">
        <v>0</v>
      </c>
      <c r="H56" s="36">
        <v>52922.05</v>
      </c>
      <c r="J56" s="126">
        <v>109121.03</v>
      </c>
      <c r="K56" s="126">
        <v>343490.08</v>
      </c>
      <c r="L56" s="59">
        <v>0</v>
      </c>
      <c r="M56" s="59">
        <v>39504.14</v>
      </c>
      <c r="O56" s="59">
        <v>93.97</v>
      </c>
      <c r="R56" s="126">
        <v>-658334.77</v>
      </c>
      <c r="S56" s="126">
        <v>1593000.06</v>
      </c>
      <c r="T56" s="33">
        <v>1298610.6499999999</v>
      </c>
      <c r="U56" s="33">
        <v>209635</v>
      </c>
      <c r="V56" s="33">
        <v>681.71</v>
      </c>
      <c r="W56" s="33">
        <v>1229664.8999999999</v>
      </c>
      <c r="Y56" s="37">
        <v>1719608.9</v>
      </c>
      <c r="Z56" s="37">
        <v>3500</v>
      </c>
      <c r="AA56" s="37">
        <v>25199</v>
      </c>
      <c r="AB56" s="37">
        <v>755339.11</v>
      </c>
      <c r="AC56" s="37">
        <v>145260.46</v>
      </c>
      <c r="AE56" s="37">
        <v>26490</v>
      </c>
    </row>
    <row r="57" spans="1:31">
      <c r="A57" s="1" t="s">
        <v>906</v>
      </c>
      <c r="B57" s="1" t="s">
        <v>907</v>
      </c>
      <c r="C57" s="283">
        <v>2555</v>
      </c>
      <c r="D57" s="1" t="s">
        <v>912</v>
      </c>
      <c r="E57" s="126" t="s">
        <v>912</v>
      </c>
      <c r="F57" s="36">
        <v>384258.18</v>
      </c>
      <c r="G57" s="36">
        <v>15000</v>
      </c>
      <c r="H57" s="36">
        <v>28283.5</v>
      </c>
      <c r="J57" s="126">
        <v>113730.9</v>
      </c>
      <c r="K57" s="126">
        <v>272856.13</v>
      </c>
      <c r="L57" s="59">
        <v>0</v>
      </c>
      <c r="M57" s="59">
        <v>29468.78</v>
      </c>
      <c r="O57" s="59">
        <v>37.380000000000003</v>
      </c>
      <c r="R57" s="126">
        <v>-528557.71</v>
      </c>
      <c r="S57" s="126">
        <v>1261656.71</v>
      </c>
      <c r="T57" s="33">
        <v>1063517.31</v>
      </c>
      <c r="U57" s="33">
        <v>179100</v>
      </c>
      <c r="V57" s="33">
        <v>633.82000000000005</v>
      </c>
      <c r="W57" s="33">
        <v>1273660.8</v>
      </c>
      <c r="Y57" s="37">
        <v>1668559.8</v>
      </c>
      <c r="AA57" s="37">
        <v>41503.99</v>
      </c>
      <c r="AB57" s="37">
        <v>655037.87</v>
      </c>
      <c r="AC57" s="37">
        <v>100286.72</v>
      </c>
    </row>
    <row r="58" spans="1:31">
      <c r="A58" s="1" t="s">
        <v>906</v>
      </c>
      <c r="B58" s="1" t="s">
        <v>907</v>
      </c>
      <c r="C58" s="283">
        <v>969</v>
      </c>
      <c r="D58" s="1" t="s">
        <v>913</v>
      </c>
      <c r="E58" s="126" t="s">
        <v>913</v>
      </c>
      <c r="F58" s="36">
        <v>316822.7</v>
      </c>
      <c r="G58" s="36">
        <v>0</v>
      </c>
      <c r="H58" s="36">
        <v>34408.769999999997</v>
      </c>
      <c r="J58" s="126">
        <v>3</v>
      </c>
      <c r="K58" s="126">
        <v>239176.31</v>
      </c>
      <c r="L58" s="59">
        <v>0</v>
      </c>
      <c r="M58" s="59">
        <v>27567.599999999999</v>
      </c>
      <c r="O58" s="59">
        <v>33.94</v>
      </c>
      <c r="R58" s="126">
        <v>-1658351.63</v>
      </c>
      <c r="S58" s="126">
        <v>2075132.5</v>
      </c>
      <c r="T58" s="33">
        <v>749711.07</v>
      </c>
      <c r="U58" s="33">
        <v>59750</v>
      </c>
      <c r="V58" s="33">
        <v>429.89</v>
      </c>
      <c r="W58" s="33">
        <v>740836.2</v>
      </c>
      <c r="X58" s="33">
        <v>3030</v>
      </c>
      <c r="Y58" s="37">
        <v>898416.2</v>
      </c>
      <c r="AA58" s="37">
        <v>38043</v>
      </c>
      <c r="AB58" s="37">
        <v>410715.34</v>
      </c>
      <c r="AC58" s="37">
        <v>33832.25</v>
      </c>
      <c r="AE58" s="37">
        <v>26722</v>
      </c>
    </row>
    <row r="59" spans="1:31">
      <c r="A59" s="1" t="s">
        <v>906</v>
      </c>
      <c r="B59" s="1" t="s">
        <v>907</v>
      </c>
      <c r="C59" s="283">
        <v>2062</v>
      </c>
      <c r="D59" s="1" t="s">
        <v>914</v>
      </c>
      <c r="E59" s="126" t="s">
        <v>914</v>
      </c>
      <c r="F59" s="36">
        <v>433410.49</v>
      </c>
      <c r="G59" s="36">
        <v>64000</v>
      </c>
      <c r="H59" s="36">
        <v>38079.75</v>
      </c>
      <c r="J59" s="126">
        <v>790640.5</v>
      </c>
      <c r="K59" s="126">
        <v>260583.32</v>
      </c>
      <c r="L59" s="59">
        <v>0</v>
      </c>
      <c r="M59" s="59">
        <v>40490.82</v>
      </c>
      <c r="O59" s="59">
        <v>0</v>
      </c>
      <c r="R59" s="126">
        <v>-1660868.92</v>
      </c>
      <c r="S59" s="126">
        <v>3409443.43</v>
      </c>
      <c r="T59" s="33">
        <v>907254.57</v>
      </c>
      <c r="U59" s="33">
        <v>79700</v>
      </c>
      <c r="V59" s="33">
        <v>1227.3499999999999</v>
      </c>
      <c r="W59" s="33">
        <v>1214724.7</v>
      </c>
      <c r="X59" s="33">
        <v>10055.5</v>
      </c>
      <c r="Y59" s="37">
        <v>1480067.2</v>
      </c>
      <c r="Z59" s="37">
        <v>3500</v>
      </c>
      <c r="AA59" s="37">
        <v>28442</v>
      </c>
      <c r="AB59" s="37">
        <v>715251.15</v>
      </c>
      <c r="AC59" s="37">
        <v>124779.04</v>
      </c>
      <c r="AE59" s="37">
        <v>63274</v>
      </c>
    </row>
    <row r="60" spans="1:31">
      <c r="A60" s="1" t="s">
        <v>916</v>
      </c>
      <c r="B60" s="1" t="s">
        <v>917</v>
      </c>
      <c r="C60" s="283">
        <v>3193</v>
      </c>
      <c r="D60" s="1" t="s">
        <v>919</v>
      </c>
      <c r="E60" s="126" t="s">
        <v>919</v>
      </c>
      <c r="F60" s="36">
        <v>61248.85</v>
      </c>
      <c r="G60" s="36">
        <v>0</v>
      </c>
      <c r="H60" s="36">
        <v>13016.85</v>
      </c>
      <c r="J60" s="126">
        <v>4</v>
      </c>
      <c r="K60" s="126">
        <v>269538.67</v>
      </c>
      <c r="R60" s="126">
        <v>-563457.38</v>
      </c>
      <c r="S60" s="126">
        <v>280935.62</v>
      </c>
      <c r="T60" s="33">
        <v>1307827.1299999999</v>
      </c>
      <c r="W60" s="33">
        <v>1082900</v>
      </c>
      <c r="Y60" s="37">
        <v>1406129</v>
      </c>
      <c r="Z60" s="37">
        <v>82260</v>
      </c>
      <c r="AA60" s="37">
        <v>9940</v>
      </c>
      <c r="AB60" s="37">
        <v>193604.18</v>
      </c>
      <c r="AC60" s="37">
        <v>72463.820000000007</v>
      </c>
    </row>
    <row r="61" spans="1:31">
      <c r="A61" s="1" t="s">
        <v>916</v>
      </c>
      <c r="B61" s="1" t="s">
        <v>917</v>
      </c>
      <c r="C61" s="283">
        <v>4893</v>
      </c>
      <c r="D61" s="1" t="s">
        <v>920</v>
      </c>
      <c r="E61" s="126" t="s">
        <v>920</v>
      </c>
      <c r="F61" s="36">
        <v>47228.1</v>
      </c>
      <c r="G61" s="36">
        <v>0</v>
      </c>
      <c r="H61" s="36">
        <v>4383.9399999999996</v>
      </c>
      <c r="J61" s="126">
        <v>781359.2</v>
      </c>
      <c r="K61" s="126">
        <v>162104.70000000001</v>
      </c>
      <c r="R61" s="126">
        <v>777518.61</v>
      </c>
      <c r="S61" s="126">
        <v>179132.84</v>
      </c>
      <c r="T61" s="33">
        <v>1242917.1499999999</v>
      </c>
      <c r="W61" s="33">
        <v>504350</v>
      </c>
      <c r="Y61" s="37">
        <v>1115385</v>
      </c>
      <c r="Z61" s="37">
        <v>47552</v>
      </c>
      <c r="AA61" s="37">
        <v>22464</v>
      </c>
      <c r="AB61" s="37">
        <v>338595.13</v>
      </c>
      <c r="AC61" s="37">
        <v>184846.53</v>
      </c>
    </row>
    <row r="62" spans="1:31">
      <c r="A62" s="1" t="s">
        <v>1448</v>
      </c>
      <c r="B62" s="1" t="s">
        <v>917</v>
      </c>
      <c r="C62" s="283">
        <v>2619</v>
      </c>
      <c r="D62" s="1" t="s">
        <v>921</v>
      </c>
      <c r="E62" s="126" t="s">
        <v>921</v>
      </c>
      <c r="F62" s="36">
        <v>352435.79</v>
      </c>
      <c r="G62" s="36">
        <v>0</v>
      </c>
      <c r="H62" s="36">
        <v>4601.88</v>
      </c>
      <c r="J62" s="126">
        <v>435638.2</v>
      </c>
      <c r="K62" s="126">
        <v>223294.43</v>
      </c>
      <c r="R62" s="126">
        <v>999955.41</v>
      </c>
      <c r="T62" s="33">
        <v>1651876.76</v>
      </c>
      <c r="W62" s="33">
        <v>1125000</v>
      </c>
      <c r="Y62" s="37">
        <v>1664530</v>
      </c>
      <c r="AB62" s="37">
        <v>916389.7</v>
      </c>
      <c r="AC62" s="37">
        <v>179942.17</v>
      </c>
    </row>
    <row r="63" spans="1:31">
      <c r="A63" s="1" t="s">
        <v>916</v>
      </c>
      <c r="B63" s="1" t="s">
        <v>917</v>
      </c>
      <c r="C63" s="283">
        <v>3178</v>
      </c>
      <c r="D63" s="1" t="s">
        <v>922</v>
      </c>
      <c r="E63" s="126" t="s">
        <v>922</v>
      </c>
      <c r="F63" s="36">
        <v>7188.93</v>
      </c>
      <c r="G63" s="36">
        <v>0</v>
      </c>
      <c r="H63" s="36">
        <v>11838.7</v>
      </c>
      <c r="J63" s="126">
        <v>410986.23</v>
      </c>
      <c r="K63" s="126">
        <v>83921</v>
      </c>
      <c r="R63" s="126">
        <v>-880054.07</v>
      </c>
      <c r="S63" s="126">
        <v>2027508.56</v>
      </c>
      <c r="T63" s="33">
        <v>1345074.54</v>
      </c>
      <c r="W63" s="33">
        <v>1446110</v>
      </c>
      <c r="Y63" s="37">
        <v>2246400</v>
      </c>
      <c r="AB63" s="37">
        <v>1057890.8</v>
      </c>
      <c r="AC63" s="37">
        <v>120413.37</v>
      </c>
    </row>
    <row r="64" spans="1:31">
      <c r="A64" s="1" t="s">
        <v>916</v>
      </c>
      <c r="B64" s="1" t="s">
        <v>917</v>
      </c>
      <c r="C64" s="283">
        <v>2290</v>
      </c>
      <c r="D64" s="1" t="s">
        <v>923</v>
      </c>
      <c r="E64" s="126" t="s">
        <v>923</v>
      </c>
      <c r="F64" s="36">
        <v>73371.839999999997</v>
      </c>
      <c r="G64" s="36">
        <v>0</v>
      </c>
      <c r="H64" s="36">
        <v>17529.38</v>
      </c>
      <c r="J64" s="126">
        <v>781359.2</v>
      </c>
      <c r="K64" s="126">
        <v>264439.78000000003</v>
      </c>
      <c r="R64" s="126">
        <v>777367.95</v>
      </c>
      <c r="S64" s="126">
        <v>179132.84</v>
      </c>
      <c r="T64" s="33">
        <v>1564776.59</v>
      </c>
      <c r="W64" s="33">
        <v>504350</v>
      </c>
      <c r="Y64" s="37">
        <v>1037169</v>
      </c>
      <c r="Z64" s="37">
        <v>192704</v>
      </c>
      <c r="AA64" s="37">
        <v>55905</v>
      </c>
      <c r="AB64" s="37">
        <v>422637.73</v>
      </c>
      <c r="AC64" s="37">
        <v>180511.45</v>
      </c>
    </row>
    <row r="65" spans="1:31">
      <c r="A65" s="1" t="s">
        <v>925</v>
      </c>
      <c r="B65" s="1" t="s">
        <v>926</v>
      </c>
      <c r="C65" s="283">
        <v>5592</v>
      </c>
      <c r="D65" s="1" t="s">
        <v>928</v>
      </c>
      <c r="E65" s="126" t="s">
        <v>928</v>
      </c>
      <c r="F65" s="36">
        <v>203299.79</v>
      </c>
      <c r="G65" s="36">
        <v>182352</v>
      </c>
      <c r="H65" s="36">
        <v>64613.32</v>
      </c>
      <c r="J65" s="126">
        <v>2124120.89</v>
      </c>
      <c r="K65" s="126">
        <v>387491.99</v>
      </c>
      <c r="M65" s="59">
        <v>0</v>
      </c>
      <c r="O65" s="59">
        <v>424.86</v>
      </c>
      <c r="R65" s="126">
        <v>-251175.97</v>
      </c>
      <c r="S65" s="126">
        <v>2752937.45</v>
      </c>
      <c r="T65" s="33">
        <v>1361885.37</v>
      </c>
      <c r="U65" s="33">
        <v>431652</v>
      </c>
      <c r="V65" s="33">
        <v>392.48</v>
      </c>
      <c r="W65" s="33">
        <v>2112795.5</v>
      </c>
      <c r="X65" s="33">
        <v>255996</v>
      </c>
      <c r="Y65" s="37">
        <v>2631841.5</v>
      </c>
      <c r="Z65" s="37">
        <v>10710</v>
      </c>
      <c r="AA65" s="37">
        <v>26465.360000000001</v>
      </c>
      <c r="AB65" s="37">
        <v>760299.15</v>
      </c>
      <c r="AC65" s="37">
        <v>273713.69</v>
      </c>
    </row>
    <row r="66" spans="1:31">
      <c r="A66" s="1" t="s">
        <v>925</v>
      </c>
      <c r="B66" s="1" t="s">
        <v>926</v>
      </c>
      <c r="C66" s="283">
        <v>4914</v>
      </c>
      <c r="D66" s="1" t="s">
        <v>929</v>
      </c>
      <c r="E66" s="126" t="s">
        <v>929</v>
      </c>
      <c r="F66" s="36">
        <v>313581.88</v>
      </c>
      <c r="G66" s="36">
        <v>21055.4</v>
      </c>
      <c r="H66" s="36">
        <v>72981.440000000002</v>
      </c>
      <c r="J66" s="126">
        <v>1084407.94</v>
      </c>
      <c r="K66" s="126">
        <v>440225.06</v>
      </c>
      <c r="O66" s="59">
        <v>2408.94</v>
      </c>
      <c r="R66" s="126">
        <v>-1909941.95</v>
      </c>
      <c r="S66" s="126">
        <v>3437556.74</v>
      </c>
      <c r="T66" s="33">
        <v>1069555.6100000001</v>
      </c>
      <c r="U66" s="33">
        <v>268100</v>
      </c>
      <c r="V66" s="33">
        <v>287.67</v>
      </c>
      <c r="W66" s="33">
        <v>1871536.45</v>
      </c>
      <c r="X66" s="33">
        <v>319433</v>
      </c>
      <c r="Y66" s="37">
        <v>2344181.4500000002</v>
      </c>
      <c r="Z66" s="37">
        <v>9806</v>
      </c>
      <c r="AA66" s="37">
        <v>21646</v>
      </c>
      <c r="AB66" s="37">
        <v>491480.11</v>
      </c>
      <c r="AC66" s="37">
        <v>259571.18</v>
      </c>
    </row>
    <row r="67" spans="1:31">
      <c r="A67" s="1" t="s">
        <v>925</v>
      </c>
      <c r="B67" s="1" t="s">
        <v>926</v>
      </c>
      <c r="C67" s="283">
        <v>7254</v>
      </c>
      <c r="D67" s="1" t="s">
        <v>930</v>
      </c>
      <c r="E67" s="126" t="s">
        <v>930</v>
      </c>
      <c r="F67" s="36">
        <v>269968.67</v>
      </c>
      <c r="G67" s="36">
        <v>162725</v>
      </c>
      <c r="H67" s="36">
        <v>46658.57</v>
      </c>
      <c r="J67" s="126">
        <v>1347209.74</v>
      </c>
      <c r="K67" s="126">
        <v>279780.32</v>
      </c>
      <c r="M67" s="59">
        <v>0</v>
      </c>
      <c r="O67" s="59">
        <v>252.13</v>
      </c>
      <c r="R67" s="126">
        <v>1292269.52</v>
      </c>
      <c r="S67" s="126">
        <v>785641.8</v>
      </c>
      <c r="T67" s="33">
        <v>967172.67</v>
      </c>
      <c r="U67" s="33">
        <v>237555</v>
      </c>
      <c r="V67" s="33">
        <v>994.36</v>
      </c>
      <c r="W67" s="33">
        <v>1675635.1</v>
      </c>
      <c r="X67" s="33">
        <v>392325</v>
      </c>
      <c r="Y67" s="37">
        <v>2407246.1</v>
      </c>
      <c r="Z67" s="37">
        <v>50804</v>
      </c>
      <c r="AA67" s="37">
        <v>25940</v>
      </c>
      <c r="AB67" s="37">
        <v>590177.24</v>
      </c>
      <c r="AC67" s="37">
        <v>171279.91</v>
      </c>
      <c r="AE67" s="37">
        <v>56.03</v>
      </c>
    </row>
    <row r="68" spans="1:31">
      <c r="A68" s="1" t="s">
        <v>932</v>
      </c>
      <c r="B68" s="1" t="s">
        <v>933</v>
      </c>
      <c r="C68" s="283">
        <v>2417</v>
      </c>
      <c r="D68" s="1" t="s">
        <v>935</v>
      </c>
      <c r="E68" s="126" t="s">
        <v>935</v>
      </c>
      <c r="F68" s="36">
        <v>537994.81000000006</v>
      </c>
      <c r="G68" s="36">
        <v>0</v>
      </c>
      <c r="H68" s="36">
        <v>44120.29</v>
      </c>
      <c r="J68" s="126">
        <v>741624.79</v>
      </c>
      <c r="K68" s="126">
        <v>492875.28</v>
      </c>
      <c r="M68" s="59">
        <v>32245.74</v>
      </c>
      <c r="O68" s="59">
        <v>3554.72</v>
      </c>
      <c r="Q68" s="126">
        <v>3911913.09</v>
      </c>
      <c r="R68" s="126">
        <v>-4404300</v>
      </c>
      <c r="S68" s="126">
        <v>2929218.73</v>
      </c>
      <c r="T68" s="33">
        <v>2424581.52</v>
      </c>
      <c r="V68" s="33">
        <v>3614.4</v>
      </c>
      <c r="W68" s="33">
        <v>1376368.7</v>
      </c>
      <c r="X68" s="33">
        <v>26885</v>
      </c>
      <c r="Y68" s="37">
        <v>2651345.7000000002</v>
      </c>
      <c r="Z68" s="37">
        <v>33226</v>
      </c>
      <c r="AA68" s="37">
        <v>75714</v>
      </c>
      <c r="AB68" s="37">
        <v>1322585.21</v>
      </c>
      <c r="AC68" s="37">
        <v>404595.82</v>
      </c>
    </row>
    <row r="69" spans="1:31">
      <c r="A69" s="1" t="s">
        <v>932</v>
      </c>
      <c r="B69" s="1" t="s">
        <v>933</v>
      </c>
      <c r="C69" s="283">
        <v>3148</v>
      </c>
      <c r="D69" s="1" t="s">
        <v>936</v>
      </c>
      <c r="E69" s="126" t="s">
        <v>936</v>
      </c>
      <c r="F69" s="36">
        <v>571559.04</v>
      </c>
      <c r="G69" s="36">
        <v>0</v>
      </c>
      <c r="H69" s="36">
        <v>24761.14</v>
      </c>
      <c r="J69" s="126">
        <v>1762377.97</v>
      </c>
      <c r="K69" s="126">
        <v>97377.16</v>
      </c>
      <c r="O69" s="59">
        <v>0</v>
      </c>
      <c r="R69" s="126">
        <v>1976438.27</v>
      </c>
      <c r="S69" s="126">
        <v>574529.34</v>
      </c>
      <c r="T69" s="33">
        <v>1136041.1100000001</v>
      </c>
      <c r="U69" s="33">
        <v>282980</v>
      </c>
      <c r="V69" s="33">
        <v>1109.45</v>
      </c>
      <c r="W69" s="33">
        <v>727384</v>
      </c>
      <c r="X69" s="33">
        <v>14100</v>
      </c>
      <c r="Y69" s="37">
        <v>1243757</v>
      </c>
      <c r="Z69" s="37">
        <v>6890</v>
      </c>
      <c r="AB69" s="37">
        <v>768737.87</v>
      </c>
      <c r="AC69" s="37">
        <v>208871.99</v>
      </c>
      <c r="AE69" s="37">
        <v>28250</v>
      </c>
    </row>
    <row r="70" spans="1:31">
      <c r="A70" s="1" t="s">
        <v>932</v>
      </c>
      <c r="B70" s="1" t="s">
        <v>933</v>
      </c>
      <c r="C70" s="283">
        <v>5771</v>
      </c>
      <c r="D70" s="1" t="s">
        <v>937</v>
      </c>
      <c r="E70" s="126" t="s">
        <v>937</v>
      </c>
      <c r="F70" s="36">
        <v>106681.03</v>
      </c>
      <c r="G70" s="36">
        <v>0</v>
      </c>
      <c r="H70" s="36">
        <v>78025.56</v>
      </c>
      <c r="J70" s="126">
        <v>361428.74</v>
      </c>
      <c r="K70" s="126">
        <v>439939.09</v>
      </c>
      <c r="M70" s="59">
        <v>24015</v>
      </c>
      <c r="O70" s="59">
        <v>0</v>
      </c>
      <c r="R70" s="126">
        <v>-979815.23</v>
      </c>
      <c r="S70" s="126">
        <v>2183187.2799999998</v>
      </c>
      <c r="T70" s="33">
        <v>2065996.87</v>
      </c>
      <c r="V70" s="33">
        <v>1681.65</v>
      </c>
      <c r="W70" s="33">
        <v>1969553.98</v>
      </c>
      <c r="X70" s="33">
        <v>11385</v>
      </c>
      <c r="Y70" s="37">
        <v>2711065.98</v>
      </c>
      <c r="Z70" s="37">
        <v>14865</v>
      </c>
      <c r="AB70" s="37">
        <v>1348905.7</v>
      </c>
      <c r="AC70" s="37">
        <v>215093.45</v>
      </c>
    </row>
    <row r="71" spans="1:31">
      <c r="A71" s="1" t="s">
        <v>932</v>
      </c>
      <c r="B71" s="1" t="s">
        <v>933</v>
      </c>
      <c r="C71" s="283">
        <v>5349</v>
      </c>
      <c r="D71" s="1" t="s">
        <v>938</v>
      </c>
      <c r="E71" s="126" t="s">
        <v>938</v>
      </c>
      <c r="F71" s="36">
        <v>1485523.45</v>
      </c>
      <c r="G71" s="36">
        <v>32100</v>
      </c>
      <c r="H71" s="36">
        <v>86946.73</v>
      </c>
      <c r="J71" s="126">
        <v>1926836.54</v>
      </c>
      <c r="K71" s="126">
        <v>396655.41</v>
      </c>
      <c r="M71" s="59">
        <v>16980</v>
      </c>
      <c r="O71" s="59">
        <v>0</v>
      </c>
      <c r="R71" s="126">
        <v>2323815.3199999998</v>
      </c>
      <c r="S71" s="126">
        <v>1562778.07</v>
      </c>
      <c r="T71" s="33">
        <v>2056250.67</v>
      </c>
      <c r="V71" s="33">
        <v>3111.53</v>
      </c>
      <c r="W71" s="33">
        <v>1117646.04</v>
      </c>
      <c r="X71" s="33">
        <v>10000</v>
      </c>
      <c r="Y71" s="37">
        <v>1850990.04</v>
      </c>
      <c r="Z71" s="37">
        <v>7000</v>
      </c>
      <c r="AA71" s="37">
        <v>17043</v>
      </c>
      <c r="AB71" s="37">
        <v>985586.72</v>
      </c>
      <c r="AC71" s="37">
        <v>301899.74</v>
      </c>
    </row>
    <row r="72" spans="1:31">
      <c r="A72" s="1" t="s">
        <v>932</v>
      </c>
      <c r="B72" s="1" t="s">
        <v>933</v>
      </c>
      <c r="C72" s="283">
        <v>9975</v>
      </c>
      <c r="D72" s="1" t="s">
        <v>939</v>
      </c>
      <c r="E72" s="126" t="s">
        <v>939</v>
      </c>
      <c r="F72" s="36">
        <v>1404797.84</v>
      </c>
      <c r="G72" s="36">
        <v>0</v>
      </c>
      <c r="H72" s="36">
        <v>39747</v>
      </c>
      <c r="J72" s="126">
        <v>1432064.18</v>
      </c>
      <c r="K72" s="126">
        <v>513113.29</v>
      </c>
      <c r="L72" s="59">
        <v>5100</v>
      </c>
      <c r="M72" s="59">
        <v>26333.18</v>
      </c>
      <c r="N72" s="59">
        <v>13000</v>
      </c>
      <c r="O72" s="59">
        <v>0</v>
      </c>
      <c r="R72" s="126">
        <v>1936463.77</v>
      </c>
      <c r="S72" s="126">
        <v>1881658.83</v>
      </c>
      <c r="T72" s="33">
        <v>3360953.06</v>
      </c>
      <c r="V72" s="33">
        <v>4272.1400000000003</v>
      </c>
      <c r="W72" s="33">
        <v>2098859.4500000002</v>
      </c>
      <c r="X72" s="33">
        <v>55800</v>
      </c>
      <c r="Y72" s="37">
        <v>3443823.45</v>
      </c>
      <c r="Z72" s="37">
        <v>28570</v>
      </c>
      <c r="AA72" s="37">
        <v>26946</v>
      </c>
      <c r="AB72" s="37">
        <v>2245606.79</v>
      </c>
      <c r="AC72" s="37">
        <v>247771.88</v>
      </c>
    </row>
    <row r="73" spans="1:31">
      <c r="A73" s="1" t="s">
        <v>932</v>
      </c>
      <c r="B73" s="1" t="s">
        <v>933</v>
      </c>
      <c r="C73" s="283">
        <v>2627</v>
      </c>
      <c r="D73" s="1" t="s">
        <v>940</v>
      </c>
      <c r="E73" s="126" t="s">
        <v>940</v>
      </c>
      <c r="F73" s="36">
        <v>981494.38</v>
      </c>
      <c r="G73" s="36">
        <v>0</v>
      </c>
      <c r="H73" s="36">
        <v>45341.96</v>
      </c>
      <c r="J73" s="126">
        <v>497058.56</v>
      </c>
      <c r="K73" s="126">
        <v>189913.49</v>
      </c>
      <c r="M73" s="59">
        <v>47540.91</v>
      </c>
      <c r="O73" s="59">
        <v>2584</v>
      </c>
      <c r="R73" s="126">
        <v>135253.72</v>
      </c>
      <c r="S73" s="126">
        <v>1497958.46</v>
      </c>
      <c r="T73" s="33">
        <v>1255428.21</v>
      </c>
      <c r="V73" s="33">
        <v>1859.33</v>
      </c>
      <c r="W73" s="33">
        <v>878969.32</v>
      </c>
      <c r="X73" s="33">
        <v>43480</v>
      </c>
      <c r="Y73" s="37">
        <v>1298229.32</v>
      </c>
      <c r="Z73" s="37">
        <v>5000</v>
      </c>
      <c r="AA73" s="37">
        <v>8804</v>
      </c>
      <c r="AB73" s="37">
        <v>644936.29</v>
      </c>
      <c r="AC73" s="37">
        <v>152295.95000000001</v>
      </c>
      <c r="AE73" s="37">
        <v>40000</v>
      </c>
    </row>
    <row r="74" spans="1:31">
      <c r="A74" s="1" t="s">
        <v>932</v>
      </c>
      <c r="B74" s="1" t="s">
        <v>933</v>
      </c>
      <c r="C74" s="283">
        <v>3082</v>
      </c>
      <c r="D74" s="1" t="s">
        <v>941</v>
      </c>
      <c r="E74" s="126" t="s">
        <v>941</v>
      </c>
      <c r="F74" s="36">
        <v>226131.7</v>
      </c>
      <c r="G74" s="36">
        <v>0</v>
      </c>
      <c r="H74" s="36">
        <v>46177.38</v>
      </c>
      <c r="J74" s="126">
        <v>1209342.26</v>
      </c>
      <c r="K74" s="126">
        <v>198249.21</v>
      </c>
      <c r="O74" s="59">
        <v>24934.91</v>
      </c>
      <c r="R74" s="126">
        <v>-764919.43</v>
      </c>
      <c r="S74" s="126">
        <v>2412599.04</v>
      </c>
      <c r="T74" s="33">
        <v>1293173.6499999999</v>
      </c>
      <c r="W74" s="33">
        <v>609280.69999999995</v>
      </c>
      <c r="X74" s="33">
        <v>67042</v>
      </c>
      <c r="Y74" s="37">
        <v>1034054.7</v>
      </c>
      <c r="Z74" s="37">
        <v>34208</v>
      </c>
      <c r="AB74" s="37">
        <v>782917.71</v>
      </c>
      <c r="AC74" s="37">
        <v>111029.91</v>
      </c>
    </row>
    <row r="75" spans="1:31">
      <c r="A75" s="1" t="s">
        <v>943</v>
      </c>
      <c r="B75" s="1" t="s">
        <v>944</v>
      </c>
      <c r="C75" s="283">
        <v>5995</v>
      </c>
      <c r="D75" s="1" t="s">
        <v>946</v>
      </c>
      <c r="E75" s="126" t="s">
        <v>946</v>
      </c>
      <c r="F75" s="36">
        <v>165447.43</v>
      </c>
      <c r="G75" s="36">
        <v>88591.98</v>
      </c>
      <c r="H75" s="36">
        <v>29644</v>
      </c>
      <c r="J75" s="126">
        <v>1133055.3</v>
      </c>
      <c r="K75" s="126">
        <v>275694.34000000003</v>
      </c>
      <c r="M75" s="59">
        <v>22835.31</v>
      </c>
      <c r="O75" s="59">
        <v>3212</v>
      </c>
      <c r="R75" s="126">
        <v>-335514.07</v>
      </c>
      <c r="S75" s="126">
        <v>2174520.91</v>
      </c>
      <c r="T75" s="33">
        <v>2265585.2400000002</v>
      </c>
      <c r="U75" s="33">
        <v>340650</v>
      </c>
      <c r="V75" s="33">
        <v>610.92999999999995</v>
      </c>
      <c r="W75" s="33">
        <v>1493972.5</v>
      </c>
      <c r="X75" s="33">
        <v>100000</v>
      </c>
      <c r="Y75" s="37">
        <v>2189564.5</v>
      </c>
      <c r="AA75" s="37">
        <v>72659</v>
      </c>
      <c r="AB75" s="37">
        <v>1737570.83</v>
      </c>
      <c r="AC75" s="37">
        <v>253645.44</v>
      </c>
      <c r="AE75" s="37">
        <v>120000</v>
      </c>
    </row>
    <row r="76" spans="1:31">
      <c r="A76" s="1" t="s">
        <v>943</v>
      </c>
      <c r="B76" s="1" t="s">
        <v>944</v>
      </c>
      <c r="C76" s="283">
        <v>6506</v>
      </c>
      <c r="D76" s="1" t="s">
        <v>947</v>
      </c>
      <c r="E76" s="126" t="s">
        <v>947</v>
      </c>
      <c r="F76" s="36">
        <v>695653.4</v>
      </c>
      <c r="G76" s="36">
        <v>0</v>
      </c>
      <c r="H76" s="36">
        <v>41152.589999999997</v>
      </c>
      <c r="J76" s="126">
        <v>1515367.54</v>
      </c>
      <c r="K76" s="126">
        <v>156455.09</v>
      </c>
      <c r="M76" s="59">
        <v>16984.45</v>
      </c>
      <c r="O76" s="59">
        <v>1401.92</v>
      </c>
      <c r="R76" s="126">
        <v>335006.67</v>
      </c>
      <c r="S76" s="126">
        <v>2426315.1</v>
      </c>
      <c r="T76" s="33">
        <v>1740772.39</v>
      </c>
      <c r="U76" s="33">
        <v>295200</v>
      </c>
      <c r="V76" s="33">
        <v>1452.88</v>
      </c>
      <c r="W76" s="33">
        <v>2132718</v>
      </c>
      <c r="Y76" s="37">
        <v>2531204.9</v>
      </c>
      <c r="AA76" s="37">
        <v>36972</v>
      </c>
      <c r="AB76" s="37">
        <v>1634027.7</v>
      </c>
      <c r="AC76" s="37">
        <v>339018.19</v>
      </c>
    </row>
    <row r="77" spans="1:31">
      <c r="A77" s="1" t="s">
        <v>943</v>
      </c>
      <c r="B77" s="1" t="s">
        <v>944</v>
      </c>
      <c r="C77" s="283">
        <v>2617</v>
      </c>
      <c r="D77" s="1" t="s">
        <v>948</v>
      </c>
      <c r="E77" s="126" t="s">
        <v>948</v>
      </c>
      <c r="F77" s="36">
        <v>109228.38</v>
      </c>
      <c r="G77" s="36">
        <v>8000</v>
      </c>
      <c r="H77" s="36">
        <v>4985</v>
      </c>
      <c r="J77" s="126">
        <v>394684.29</v>
      </c>
      <c r="K77" s="126">
        <v>216731.88</v>
      </c>
      <c r="M77" s="59">
        <v>9370</v>
      </c>
      <c r="O77" s="59">
        <v>0</v>
      </c>
      <c r="R77" s="126">
        <v>70701.679999999993</v>
      </c>
      <c r="S77" s="126">
        <v>1120243.3</v>
      </c>
      <c r="T77" s="33">
        <v>1340533.23</v>
      </c>
      <c r="U77" s="33">
        <v>150240</v>
      </c>
      <c r="V77" s="33">
        <v>587.20000000000005</v>
      </c>
      <c r="W77" s="33">
        <v>454893.5</v>
      </c>
      <c r="Y77" s="37">
        <v>1046022.5</v>
      </c>
      <c r="AA77" s="37">
        <v>26680</v>
      </c>
      <c r="AB77" s="37">
        <v>1037788.1</v>
      </c>
      <c r="AC77" s="37">
        <v>302448.76</v>
      </c>
    </row>
    <row r="78" spans="1:31">
      <c r="A78" s="1" t="s">
        <v>943</v>
      </c>
      <c r="B78" s="1" t="s">
        <v>944</v>
      </c>
      <c r="C78" s="283">
        <v>5078</v>
      </c>
      <c r="D78" s="1" t="s">
        <v>949</v>
      </c>
      <c r="E78" s="126" t="s">
        <v>949</v>
      </c>
      <c r="F78" s="36">
        <v>250886.35</v>
      </c>
      <c r="G78" s="36">
        <v>129528.2</v>
      </c>
      <c r="H78" s="36">
        <v>23312.18</v>
      </c>
      <c r="J78" s="126">
        <v>1762141.32</v>
      </c>
      <c r="K78" s="126">
        <v>309708.08</v>
      </c>
      <c r="M78" s="59">
        <v>15560</v>
      </c>
      <c r="O78" s="59">
        <v>2989.1</v>
      </c>
      <c r="R78" s="126">
        <v>66903.66</v>
      </c>
      <c r="S78" s="126">
        <v>2732486.08</v>
      </c>
      <c r="T78" s="33">
        <v>1627685.46</v>
      </c>
      <c r="U78" s="33">
        <v>337000</v>
      </c>
      <c r="V78" s="33">
        <v>1204.1300000000001</v>
      </c>
      <c r="W78" s="33">
        <v>1458366</v>
      </c>
      <c r="Y78" s="37">
        <v>1943322</v>
      </c>
      <c r="AA78" s="37">
        <v>36846</v>
      </c>
      <c r="AB78" s="37">
        <v>1384638.67</v>
      </c>
      <c r="AC78" s="37">
        <v>400868.09</v>
      </c>
      <c r="AE78" s="37">
        <v>943.54</v>
      </c>
    </row>
    <row r="79" spans="1:31">
      <c r="A79" s="1" t="s">
        <v>943</v>
      </c>
      <c r="B79" s="1" t="s">
        <v>944</v>
      </c>
      <c r="C79" s="283">
        <v>4268</v>
      </c>
      <c r="D79" s="1" t="s">
        <v>950</v>
      </c>
      <c r="E79" s="126" t="s">
        <v>950</v>
      </c>
      <c r="F79" s="36">
        <v>1702961.56</v>
      </c>
      <c r="G79" s="36">
        <v>57700</v>
      </c>
      <c r="H79" s="36">
        <v>1002</v>
      </c>
      <c r="J79" s="126">
        <v>2111447.56</v>
      </c>
      <c r="K79" s="126">
        <v>331009.02</v>
      </c>
      <c r="M79" s="59">
        <v>14788.81</v>
      </c>
      <c r="O79" s="59">
        <v>0</v>
      </c>
      <c r="R79" s="126">
        <v>-224951.96</v>
      </c>
      <c r="S79" s="126">
        <v>3283107.89</v>
      </c>
      <c r="T79" s="33">
        <v>3721140.35</v>
      </c>
      <c r="V79" s="33">
        <v>850.17</v>
      </c>
      <c r="W79" s="33">
        <v>531636</v>
      </c>
      <c r="Y79" s="37">
        <v>1189361</v>
      </c>
      <c r="AA79" s="37">
        <v>76474</v>
      </c>
      <c r="AB79" s="37">
        <v>1471765.89</v>
      </c>
      <c r="AC79" s="37">
        <v>384850.23</v>
      </c>
    </row>
    <row r="80" spans="1:31">
      <c r="A80" s="1" t="s">
        <v>943</v>
      </c>
      <c r="B80" s="1" t="s">
        <v>944</v>
      </c>
      <c r="C80" s="283">
        <v>3785</v>
      </c>
      <c r="D80" s="1" t="s">
        <v>951</v>
      </c>
      <c r="E80" s="126" t="s">
        <v>951</v>
      </c>
      <c r="F80" s="36">
        <v>194490.16</v>
      </c>
      <c r="G80" s="36">
        <v>0</v>
      </c>
      <c r="H80" s="36">
        <v>17342</v>
      </c>
      <c r="J80" s="126">
        <v>648461.96</v>
      </c>
      <c r="K80" s="126">
        <v>393899.86</v>
      </c>
      <c r="M80" s="59">
        <v>13000</v>
      </c>
      <c r="O80" s="59">
        <v>0</v>
      </c>
      <c r="R80" s="126">
        <v>180150.51</v>
      </c>
      <c r="S80" s="126">
        <v>1600443.98</v>
      </c>
      <c r="T80" s="33">
        <v>1532179.18</v>
      </c>
      <c r="U80" s="33">
        <v>228100</v>
      </c>
      <c r="V80" s="33">
        <v>1169.79</v>
      </c>
      <c r="W80" s="33">
        <v>767340</v>
      </c>
      <c r="X80" s="33">
        <v>20000</v>
      </c>
      <c r="Y80" s="37">
        <v>1309072</v>
      </c>
      <c r="AA80" s="37">
        <v>34354</v>
      </c>
      <c r="AB80" s="37">
        <v>1542080.37</v>
      </c>
      <c r="AC80" s="37">
        <v>202683.11</v>
      </c>
    </row>
    <row r="81" spans="1:31">
      <c r="A81" s="1" t="s">
        <v>953</v>
      </c>
      <c r="B81" s="1" t="s">
        <v>954</v>
      </c>
      <c r="C81" s="283">
        <v>2446</v>
      </c>
      <c r="D81" s="1" t="s">
        <v>956</v>
      </c>
      <c r="E81" s="126" t="s">
        <v>956</v>
      </c>
      <c r="F81" s="36">
        <v>6257.69</v>
      </c>
      <c r="G81" s="36">
        <v>0</v>
      </c>
      <c r="H81" s="36">
        <v>37394.17</v>
      </c>
      <c r="J81" s="126">
        <v>865273.48</v>
      </c>
      <c r="K81" s="126">
        <v>413507.98</v>
      </c>
      <c r="M81" s="59">
        <v>36414</v>
      </c>
      <c r="Q81" s="126">
        <v>-275996.40000000002</v>
      </c>
      <c r="R81" s="126">
        <v>1525761.66</v>
      </c>
      <c r="S81" s="126">
        <v>4010</v>
      </c>
      <c r="T81" s="33">
        <v>1284877.04</v>
      </c>
      <c r="V81" s="33">
        <v>197.76</v>
      </c>
      <c r="W81" s="33">
        <v>807555</v>
      </c>
      <c r="Y81" s="37">
        <v>983498</v>
      </c>
      <c r="Z81" s="37">
        <v>4996</v>
      </c>
      <c r="AB81" s="37">
        <v>1035081.91</v>
      </c>
      <c r="AC81" s="37">
        <v>36809.83</v>
      </c>
    </row>
    <row r="82" spans="1:31">
      <c r="A82" s="1" t="s">
        <v>953</v>
      </c>
      <c r="B82" s="1" t="s">
        <v>954</v>
      </c>
      <c r="C82" s="283">
        <v>3509</v>
      </c>
      <c r="D82" s="1" t="s">
        <v>957</v>
      </c>
      <c r="E82" s="126" t="s">
        <v>957</v>
      </c>
      <c r="F82" s="36">
        <v>198895.19</v>
      </c>
      <c r="G82" s="36">
        <v>10000</v>
      </c>
      <c r="H82" s="36">
        <v>16956.87</v>
      </c>
      <c r="J82" s="126">
        <v>4</v>
      </c>
      <c r="K82" s="126">
        <v>173380.89</v>
      </c>
      <c r="M82" s="59">
        <v>93102</v>
      </c>
      <c r="Q82" s="126">
        <v>39309.11</v>
      </c>
      <c r="R82" s="126">
        <v>-1629653.06</v>
      </c>
      <c r="S82" s="126">
        <v>1891796.45</v>
      </c>
      <c r="T82" s="33">
        <v>2251505.98</v>
      </c>
      <c r="V82" s="33">
        <v>513.34</v>
      </c>
      <c r="W82" s="33">
        <v>586111.5</v>
      </c>
      <c r="X82" s="33">
        <v>329458.32</v>
      </c>
      <c r="Y82" s="37">
        <v>1148713.82</v>
      </c>
      <c r="Z82" s="37">
        <v>5260</v>
      </c>
      <c r="AB82" s="37">
        <v>1996071.85</v>
      </c>
      <c r="AC82" s="37">
        <v>12861.02</v>
      </c>
    </row>
    <row r="83" spans="1:31">
      <c r="A83" s="1" t="s">
        <v>953</v>
      </c>
      <c r="B83" s="1" t="s">
        <v>954</v>
      </c>
      <c r="C83" s="283">
        <v>1170</v>
      </c>
      <c r="D83" s="1" t="s">
        <v>958</v>
      </c>
      <c r="E83" s="126" t="s">
        <v>958</v>
      </c>
      <c r="F83" s="36">
        <v>62604.83</v>
      </c>
      <c r="G83" s="36">
        <v>66594</v>
      </c>
      <c r="H83" s="36">
        <v>31001.64</v>
      </c>
      <c r="J83" s="126">
        <v>190318.77</v>
      </c>
      <c r="K83" s="126">
        <v>90322.33</v>
      </c>
      <c r="M83" s="59">
        <v>59223</v>
      </c>
      <c r="Q83" s="126">
        <v>-148662.24</v>
      </c>
      <c r="R83" s="126">
        <v>-1279891.8400000001</v>
      </c>
      <c r="S83" s="126">
        <v>1831896.95</v>
      </c>
      <c r="T83" s="33">
        <v>1007274.19</v>
      </c>
      <c r="V83" s="33">
        <v>318.10000000000002</v>
      </c>
      <c r="W83" s="33">
        <v>759825</v>
      </c>
      <c r="X83" s="33">
        <v>400404.8</v>
      </c>
      <c r="Y83" s="37">
        <v>1327226.8</v>
      </c>
      <c r="Z83" s="37">
        <v>47071</v>
      </c>
      <c r="AB83" s="37">
        <v>659397.16</v>
      </c>
      <c r="AC83" s="37">
        <v>153503.43</v>
      </c>
      <c r="AE83" s="37">
        <v>2348</v>
      </c>
    </row>
    <row r="84" spans="1:31">
      <c r="A84" s="1" t="s">
        <v>953</v>
      </c>
      <c r="B84" s="1" t="s">
        <v>954</v>
      </c>
      <c r="C84" s="283">
        <v>1178</v>
      </c>
      <c r="D84" s="1" t="s">
        <v>959</v>
      </c>
      <c r="E84" s="126" t="s">
        <v>959</v>
      </c>
      <c r="F84" s="36">
        <v>2320.2600000000002</v>
      </c>
      <c r="G84" s="36">
        <v>0</v>
      </c>
      <c r="H84" s="36">
        <v>25693.94</v>
      </c>
      <c r="J84" s="126">
        <v>29345.360000000001</v>
      </c>
      <c r="K84" s="126">
        <v>157526.34</v>
      </c>
      <c r="M84" s="59">
        <v>44685</v>
      </c>
      <c r="Q84" s="126">
        <v>-126206806.29000001</v>
      </c>
      <c r="R84" s="126">
        <v>126092982.31</v>
      </c>
      <c r="S84" s="126">
        <v>352730.98</v>
      </c>
      <c r="T84" s="33">
        <v>1333450.6599999999</v>
      </c>
      <c r="V84" s="33">
        <v>80.81</v>
      </c>
      <c r="W84" s="33">
        <v>774956</v>
      </c>
      <c r="X84" s="33">
        <v>877401</v>
      </c>
      <c r="Y84" s="37">
        <v>1787318</v>
      </c>
      <c r="Z84" s="37">
        <v>4424</v>
      </c>
      <c r="AB84" s="37">
        <v>1180197.3600000001</v>
      </c>
      <c r="AC84" s="37">
        <v>82655.210000000006</v>
      </c>
    </row>
    <row r="85" spans="1:31">
      <c r="A85" s="52" t="s">
        <v>953</v>
      </c>
      <c r="B85" s="52" t="s">
        <v>954</v>
      </c>
      <c r="C85" s="284">
        <v>2358</v>
      </c>
      <c r="D85" s="52" t="s">
        <v>960</v>
      </c>
      <c r="E85" s="126" t="s">
        <v>960</v>
      </c>
      <c r="F85" s="36">
        <v>11772.94</v>
      </c>
      <c r="G85" s="36">
        <v>10000</v>
      </c>
      <c r="H85" s="36">
        <v>25987.39</v>
      </c>
      <c r="J85" s="126">
        <v>2149895.77</v>
      </c>
      <c r="K85" s="126">
        <v>2572764.7200000002</v>
      </c>
      <c r="M85" s="59">
        <v>27000</v>
      </c>
      <c r="R85" s="126">
        <v>4977622.22</v>
      </c>
      <c r="T85" s="33">
        <v>1179204.1299999999</v>
      </c>
      <c r="V85" s="33">
        <v>258.58999999999997</v>
      </c>
      <c r="W85" s="33">
        <v>1490335</v>
      </c>
      <c r="X85" s="33">
        <v>29540</v>
      </c>
      <c r="Y85" s="37">
        <v>1670445</v>
      </c>
      <c r="Z85" s="37">
        <v>22431</v>
      </c>
      <c r="AA85" s="37">
        <v>2880</v>
      </c>
      <c r="AB85" s="37">
        <v>983661.37</v>
      </c>
      <c r="AC85" s="37">
        <v>249121.75</v>
      </c>
      <c r="AE85" s="37">
        <v>5000</v>
      </c>
    </row>
    <row r="86" spans="1:31">
      <c r="D86" s="1" t="s">
        <v>1421</v>
      </c>
      <c r="E86" s="126" t="s">
        <v>1421</v>
      </c>
      <c r="F86" s="36">
        <v>0</v>
      </c>
      <c r="H86" s="36">
        <v>0</v>
      </c>
      <c r="I86" s="36">
        <v>0</v>
      </c>
      <c r="J86" s="126">
        <v>1</v>
      </c>
      <c r="K86" s="126">
        <v>6</v>
      </c>
      <c r="O86" s="59">
        <v>0</v>
      </c>
      <c r="R86" s="126">
        <v>-31309.24</v>
      </c>
      <c r="S86" s="126">
        <v>31316.240000000002</v>
      </c>
      <c r="W86" s="33">
        <v>683969</v>
      </c>
      <c r="X86" s="33">
        <v>429508.22</v>
      </c>
      <c r="Y86" s="37">
        <v>700447</v>
      </c>
      <c r="AA86" s="37">
        <v>19440</v>
      </c>
      <c r="AB86" s="37">
        <v>393590.22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A1:AK123"/>
  <sheetViews>
    <sheetView workbookViewId="0">
      <pane xSplit="5" ySplit="2" topLeftCell="AG81" activePane="bottomRight" state="frozen"/>
      <selection activeCell="B12" sqref="B12"/>
      <selection pane="topRight" activeCell="B12" sqref="B12"/>
      <selection pane="bottomLeft" activeCell="B12" sqref="B12"/>
      <selection pane="bottomRight" activeCell="AG85" sqref="AG85"/>
    </sheetView>
  </sheetViews>
  <sheetFormatPr defaultColWidth="9" defaultRowHeight="14.25"/>
  <cols>
    <col min="1" max="1" width="9" style="1"/>
    <col min="2" max="2" width="15.875" style="1" customWidth="1"/>
    <col min="3" max="3" width="7.375" style="283" bestFit="1" customWidth="1"/>
    <col min="4" max="4" width="32.875" style="1" customWidth="1"/>
    <col min="5" max="5" width="27" style="1" customWidth="1"/>
    <col min="6" max="6" width="16.625" style="36" customWidth="1"/>
    <col min="7" max="7" width="13.125" style="36" bestFit="1" customWidth="1"/>
    <col min="8" max="8" width="28.25" style="36" customWidth="1"/>
    <col min="9" max="9" width="30.5" style="36" customWidth="1"/>
    <col min="10" max="10" width="14.5" style="126" bestFit="1" customWidth="1"/>
    <col min="11" max="11" width="15.75" style="126" bestFit="1" customWidth="1"/>
    <col min="12" max="12" width="15.5" style="59" bestFit="1" customWidth="1"/>
    <col min="13" max="13" width="13.5" style="59" bestFit="1" customWidth="1"/>
    <col min="14" max="14" width="14.25" style="59" bestFit="1" customWidth="1"/>
    <col min="15" max="15" width="14.375" style="59" bestFit="1" customWidth="1"/>
    <col min="16" max="16" width="14.375" style="126" bestFit="1" customWidth="1"/>
    <col min="17" max="19" width="15.125" style="126" bestFit="1" customWidth="1"/>
    <col min="20" max="20" width="14.125" style="33" bestFit="1" customWidth="1"/>
    <col min="21" max="23" width="15.25" style="33" bestFit="1" customWidth="1"/>
    <col min="24" max="24" width="14.125" style="33" bestFit="1" customWidth="1"/>
    <col min="25" max="25" width="15.125" style="37" bestFit="1" customWidth="1"/>
    <col min="26" max="26" width="13.125" style="37" bestFit="1" customWidth="1"/>
    <col min="27" max="27" width="13.375" style="37" bestFit="1" customWidth="1"/>
    <col min="28" max="29" width="14.125" style="37" bestFit="1" customWidth="1"/>
    <col min="30" max="30" width="9.625" style="37" bestFit="1" customWidth="1"/>
    <col min="31" max="31" width="11.625" style="37" bestFit="1" customWidth="1"/>
    <col min="32" max="32" width="16.375" style="113" bestFit="1" customWidth="1"/>
    <col min="33" max="33" width="13.375" style="55" bestFit="1" customWidth="1"/>
    <col min="34" max="34" width="13.125" style="52" bestFit="1" customWidth="1"/>
    <col min="35" max="35" width="13.125" style="101" bestFit="1" customWidth="1"/>
    <col min="36" max="36" width="13.125" style="65" bestFit="1" customWidth="1"/>
    <col min="37" max="37" width="14.625" style="53" bestFit="1" customWidth="1"/>
    <col min="38" max="16384" width="9" style="1"/>
  </cols>
  <sheetData>
    <row r="1" spans="1:37">
      <c r="E1" s="1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1806</v>
      </c>
      <c r="K1" s="126" t="s">
        <v>1808</v>
      </c>
      <c r="L1" s="59" t="s">
        <v>1810</v>
      </c>
      <c r="M1" s="59" t="s">
        <v>1812</v>
      </c>
      <c r="N1" s="59" t="s">
        <v>1814</v>
      </c>
      <c r="O1" s="59" t="s">
        <v>1816</v>
      </c>
      <c r="P1" s="126" t="s">
        <v>1818</v>
      </c>
      <c r="Q1" s="126" t="s">
        <v>1795</v>
      </c>
      <c r="R1" s="126" t="s">
        <v>1820</v>
      </c>
      <c r="S1" s="126" t="s">
        <v>1822</v>
      </c>
      <c r="T1" s="33" t="s">
        <v>1823</v>
      </c>
      <c r="U1" s="33" t="s">
        <v>1825</v>
      </c>
      <c r="V1" s="33" t="s">
        <v>1827</v>
      </c>
      <c r="W1" s="33" t="s">
        <v>1829</v>
      </c>
      <c r="X1" s="33" t="s">
        <v>1831</v>
      </c>
      <c r="Y1" s="37" t="s">
        <v>1833</v>
      </c>
      <c r="Z1" s="37" t="s">
        <v>1835</v>
      </c>
      <c r="AA1" s="37" t="s">
        <v>1837</v>
      </c>
      <c r="AB1" s="37" t="s">
        <v>1839</v>
      </c>
      <c r="AC1" s="37" t="s">
        <v>1841</v>
      </c>
      <c r="AD1" s="37" t="s">
        <v>1843</v>
      </c>
      <c r="AE1" s="37" t="s">
        <v>1845</v>
      </c>
      <c r="AF1" s="112" t="s">
        <v>89</v>
      </c>
      <c r="AG1" s="54" t="s">
        <v>90</v>
      </c>
      <c r="AH1" s="34" t="s">
        <v>91</v>
      </c>
      <c r="AI1" s="42" t="s">
        <v>92</v>
      </c>
      <c r="AJ1" s="43" t="s">
        <v>93</v>
      </c>
      <c r="AK1" s="232" t="s">
        <v>94</v>
      </c>
    </row>
    <row r="2" spans="1:37">
      <c r="E2" s="1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1807</v>
      </c>
      <c r="K2" s="126" t="s">
        <v>1809</v>
      </c>
      <c r="L2" s="59" t="s">
        <v>1811</v>
      </c>
      <c r="M2" s="59" t="s">
        <v>1813</v>
      </c>
      <c r="N2" s="59" t="s">
        <v>1815</v>
      </c>
      <c r="O2" s="59" t="s">
        <v>1817</v>
      </c>
      <c r="P2" s="126" t="s">
        <v>1819</v>
      </c>
      <c r="Q2" s="126" t="s">
        <v>1796</v>
      </c>
      <c r="R2" s="126" t="s">
        <v>1821</v>
      </c>
      <c r="S2" s="126" t="s">
        <v>1797</v>
      </c>
      <c r="T2" s="33" t="s">
        <v>1824</v>
      </c>
      <c r="U2" s="33" t="s">
        <v>1826</v>
      </c>
      <c r="V2" s="33" t="s">
        <v>1828</v>
      </c>
      <c r="W2" s="33" t="s">
        <v>1830</v>
      </c>
      <c r="X2" s="33" t="s">
        <v>1832</v>
      </c>
      <c r="Y2" s="37" t="s">
        <v>1834</v>
      </c>
      <c r="Z2" s="37" t="s">
        <v>1836</v>
      </c>
      <c r="AA2" s="37" t="s">
        <v>1838</v>
      </c>
      <c r="AB2" s="37" t="s">
        <v>1840</v>
      </c>
      <c r="AC2" s="37" t="s">
        <v>1842</v>
      </c>
      <c r="AD2" s="37" t="s">
        <v>1844</v>
      </c>
      <c r="AE2" s="37" t="s">
        <v>1846</v>
      </c>
      <c r="AF2" s="112"/>
      <c r="AG2" s="54"/>
      <c r="AH2" s="34"/>
      <c r="AI2" s="44"/>
      <c r="AJ2" s="45"/>
      <c r="AK2" s="34"/>
    </row>
    <row r="3" spans="1:37">
      <c r="E3" s="1" t="s">
        <v>1412</v>
      </c>
      <c r="F3" s="36">
        <v>33931455.200000003</v>
      </c>
      <c r="G3" s="36">
        <v>3735987.47</v>
      </c>
      <c r="H3" s="36">
        <v>3111600.71</v>
      </c>
      <c r="I3" s="36">
        <v>311.61</v>
      </c>
      <c r="J3" s="126">
        <v>79463084.510000005</v>
      </c>
      <c r="K3" s="126">
        <v>33954651.159999996</v>
      </c>
      <c r="L3" s="59">
        <v>554942.86</v>
      </c>
      <c r="M3" s="59">
        <v>1457092.98</v>
      </c>
      <c r="N3" s="59">
        <v>13000</v>
      </c>
      <c r="O3" s="59">
        <v>1830497.8</v>
      </c>
      <c r="P3" s="126">
        <v>139433.38</v>
      </c>
      <c r="Q3" s="126">
        <v>-115443994.87</v>
      </c>
      <c r="R3" s="126">
        <v>152761152.43000001</v>
      </c>
      <c r="S3" s="126">
        <v>123857660.04000001</v>
      </c>
      <c r="T3" s="33">
        <v>95924013.299999997</v>
      </c>
      <c r="U3" s="33">
        <v>29477522.43</v>
      </c>
      <c r="V3" s="33">
        <v>93316.39</v>
      </c>
      <c r="W3" s="33">
        <v>120323354.87</v>
      </c>
      <c r="X3" s="33">
        <v>14338761.560000001</v>
      </c>
      <c r="Y3" s="37">
        <v>163271791.58000001</v>
      </c>
      <c r="Z3" s="37">
        <v>1593076.99</v>
      </c>
      <c r="AA3" s="37">
        <v>1464982.19</v>
      </c>
      <c r="AB3" s="37">
        <v>85236896.469999999</v>
      </c>
      <c r="AC3" s="37">
        <v>19178918.07</v>
      </c>
      <c r="AD3" s="37">
        <v>2713.64</v>
      </c>
      <c r="AE3" s="37">
        <v>381283.57</v>
      </c>
      <c r="AF3" s="113">
        <f>SUM(AF4:AF123)</f>
        <v>40779354.989999995</v>
      </c>
      <c r="AG3" s="55">
        <f t="shared" ref="AG3:AK3" si="0">SUM(AG4:AG123)</f>
        <v>3855533.64</v>
      </c>
      <c r="AH3" s="52">
        <f t="shared" si="0"/>
        <v>36923821.350000001</v>
      </c>
      <c r="AI3" s="101">
        <f t="shared" si="0"/>
        <v>260156968.54999995</v>
      </c>
      <c r="AJ3" s="65">
        <f t="shared" si="0"/>
        <v>271129662.50999999</v>
      </c>
      <c r="AK3" s="53">
        <f t="shared" si="0"/>
        <v>-10972693.960000003</v>
      </c>
    </row>
    <row r="4" spans="1:37">
      <c r="D4" s="1" t="s">
        <v>1413</v>
      </c>
      <c r="E4" s="1" t="s">
        <v>1413</v>
      </c>
      <c r="F4" s="36">
        <v>474085</v>
      </c>
      <c r="H4" s="36">
        <v>81626</v>
      </c>
      <c r="I4" s="36">
        <v>0</v>
      </c>
      <c r="J4" s="126">
        <v>9</v>
      </c>
      <c r="K4" s="126">
        <v>7</v>
      </c>
      <c r="O4" s="59">
        <v>29755</v>
      </c>
      <c r="R4" s="126">
        <v>-115975.12</v>
      </c>
      <c r="S4" s="126">
        <v>560321.12</v>
      </c>
      <c r="W4" s="33">
        <v>2468142.1</v>
      </c>
      <c r="X4" s="33">
        <v>614088.79</v>
      </c>
      <c r="Y4" s="37">
        <v>2484102.1</v>
      </c>
      <c r="AA4" s="37">
        <v>15630</v>
      </c>
      <c r="AB4" s="37">
        <v>500872.79</v>
      </c>
      <c r="AF4" s="114">
        <f>SUM(F4:I4)</f>
        <v>555711</v>
      </c>
      <c r="AG4" s="56">
        <f>SUM(L4:O4)</f>
        <v>29755</v>
      </c>
      <c r="AH4" s="53">
        <f>AF4-AG4</f>
        <v>525956</v>
      </c>
      <c r="AI4" s="50">
        <f>SUM(T4:X4)</f>
        <v>3082230.89</v>
      </c>
      <c r="AJ4" s="49">
        <f>SUM(Y4:AE4)</f>
        <v>3000604.89</v>
      </c>
      <c r="AK4" s="53">
        <f>AI4-AJ4</f>
        <v>81626</v>
      </c>
    </row>
    <row r="5" spans="1:37">
      <c r="D5" s="1" t="s">
        <v>1414</v>
      </c>
      <c r="E5" s="1" t="s">
        <v>1414</v>
      </c>
      <c r="F5" s="36">
        <v>127900</v>
      </c>
      <c r="G5" s="36">
        <v>96900</v>
      </c>
      <c r="H5" s="36">
        <v>18939</v>
      </c>
      <c r="I5" s="36">
        <v>0</v>
      </c>
      <c r="J5" s="126">
        <v>207092.38</v>
      </c>
      <c r="K5" s="126">
        <v>78487.86</v>
      </c>
      <c r="L5" s="59">
        <v>0</v>
      </c>
      <c r="O5" s="59">
        <v>127900</v>
      </c>
      <c r="R5" s="126">
        <v>-1582820.52</v>
      </c>
      <c r="S5" s="126">
        <v>2026803.02</v>
      </c>
      <c r="W5" s="33">
        <v>1967246.9</v>
      </c>
      <c r="X5" s="33">
        <v>718354.31</v>
      </c>
      <c r="Y5" s="37">
        <v>2036261.9</v>
      </c>
      <c r="Z5" s="37">
        <v>60500</v>
      </c>
      <c r="AA5" s="37">
        <v>21657</v>
      </c>
      <c r="AB5" s="37">
        <v>454486.81</v>
      </c>
      <c r="AC5" s="37">
        <v>155258.76</v>
      </c>
      <c r="AF5" s="114">
        <f t="shared" ref="AF5:AF68" si="1">SUM(F5:I5)</f>
        <v>243739</v>
      </c>
      <c r="AG5" s="56">
        <f t="shared" ref="AG5:AG68" si="2">SUM(L5:O5)</f>
        <v>127900</v>
      </c>
      <c r="AH5" s="53">
        <f t="shared" ref="AH5:AH68" si="3">AF5-AG5</f>
        <v>115839</v>
      </c>
      <c r="AI5" s="50">
        <f t="shared" ref="AI5:AI68" si="4">SUM(T5:X5)</f>
        <v>2685601.21</v>
      </c>
      <c r="AJ5" s="49">
        <f t="shared" ref="AJ5:AJ68" si="5">SUM(Y5:AE5)</f>
        <v>2728164.4699999997</v>
      </c>
      <c r="AK5" s="53">
        <f t="shared" ref="AK5:AK68" si="6">AI5-AJ5</f>
        <v>-42563.259999999776</v>
      </c>
    </row>
    <row r="6" spans="1:37">
      <c r="D6" s="1" t="s">
        <v>1415</v>
      </c>
      <c r="E6" s="1" t="s">
        <v>1415</v>
      </c>
      <c r="F6" s="36">
        <v>54341.29</v>
      </c>
      <c r="H6" s="36">
        <v>42427</v>
      </c>
      <c r="I6" s="36">
        <v>141.12</v>
      </c>
      <c r="J6" s="126">
        <v>2911917.41</v>
      </c>
      <c r="K6" s="126">
        <v>24565.599999999999</v>
      </c>
      <c r="L6" s="59">
        <v>23330.86</v>
      </c>
      <c r="M6" s="59">
        <v>16085.18</v>
      </c>
      <c r="O6" s="59">
        <v>9326</v>
      </c>
      <c r="R6" s="126">
        <v>1620544.58</v>
      </c>
      <c r="S6" s="126">
        <v>716949.66</v>
      </c>
      <c r="U6" s="33">
        <v>34000</v>
      </c>
      <c r="V6" s="33">
        <v>0.01</v>
      </c>
      <c r="W6" s="33">
        <v>1830129.8</v>
      </c>
      <c r="X6" s="33">
        <v>1503312.14</v>
      </c>
      <c r="Y6" s="37">
        <v>1878568.05</v>
      </c>
      <c r="AA6" s="37">
        <v>3150</v>
      </c>
      <c r="AB6" s="37">
        <v>676091.81</v>
      </c>
      <c r="AC6" s="37">
        <v>162475.95000000001</v>
      </c>
      <c r="AF6" s="114">
        <f t="shared" si="1"/>
        <v>96909.41</v>
      </c>
      <c r="AG6" s="56">
        <f t="shared" si="2"/>
        <v>48742.04</v>
      </c>
      <c r="AH6" s="53">
        <f t="shared" si="3"/>
        <v>48167.37</v>
      </c>
      <c r="AI6" s="50">
        <f t="shared" si="4"/>
        <v>3367441.95</v>
      </c>
      <c r="AJ6" s="49">
        <f t="shared" si="5"/>
        <v>2720285.8100000005</v>
      </c>
      <c r="AK6" s="53">
        <f t="shared" si="6"/>
        <v>647156.13999999966</v>
      </c>
    </row>
    <row r="7" spans="1:37">
      <c r="A7" s="1" t="s">
        <v>1447</v>
      </c>
      <c r="D7" s="1" t="s">
        <v>1416</v>
      </c>
      <c r="E7" s="1" t="s">
        <v>1416</v>
      </c>
      <c r="F7" s="36">
        <v>8000.51</v>
      </c>
      <c r="H7" s="36">
        <v>48004.58</v>
      </c>
      <c r="I7" s="36">
        <v>0</v>
      </c>
      <c r="J7" s="126">
        <v>3121402</v>
      </c>
      <c r="K7" s="126">
        <v>6</v>
      </c>
      <c r="L7" s="59">
        <v>9500</v>
      </c>
      <c r="M7" s="59">
        <v>0</v>
      </c>
      <c r="O7" s="59">
        <v>8000</v>
      </c>
      <c r="R7" s="126">
        <v>2735567.94</v>
      </c>
      <c r="S7" s="126">
        <v>550717.67000000004</v>
      </c>
      <c r="V7" s="33">
        <v>0.51</v>
      </c>
      <c r="W7" s="33">
        <v>1236665.5</v>
      </c>
      <c r="X7" s="33">
        <v>547097.72</v>
      </c>
      <c r="Y7" s="37">
        <v>1290865.5</v>
      </c>
      <c r="AA7" s="37">
        <v>24846</v>
      </c>
      <c r="AB7" s="37">
        <v>467224.75</v>
      </c>
      <c r="AC7" s="37">
        <v>127200</v>
      </c>
      <c r="AF7" s="114">
        <f t="shared" si="1"/>
        <v>56005.090000000004</v>
      </c>
      <c r="AG7" s="56">
        <f t="shared" si="2"/>
        <v>17500</v>
      </c>
      <c r="AH7" s="53">
        <f t="shared" si="3"/>
        <v>38505.090000000004</v>
      </c>
      <c r="AI7" s="50">
        <f t="shared" si="4"/>
        <v>1783763.73</v>
      </c>
      <c r="AJ7" s="49">
        <f t="shared" si="5"/>
        <v>1910136.25</v>
      </c>
      <c r="AK7" s="53">
        <f t="shared" si="6"/>
        <v>-126372.52000000002</v>
      </c>
    </row>
    <row r="8" spans="1:37">
      <c r="D8" s="1" t="s">
        <v>1417</v>
      </c>
      <c r="E8" s="1" t="s">
        <v>1417</v>
      </c>
      <c r="F8" s="36">
        <v>384539.42</v>
      </c>
      <c r="H8" s="36">
        <v>36404</v>
      </c>
      <c r="I8" s="36">
        <v>140.58000000000001</v>
      </c>
      <c r="J8" s="126">
        <v>411318.67</v>
      </c>
      <c r="K8" s="126">
        <v>347521.77</v>
      </c>
      <c r="O8" s="59">
        <v>331059</v>
      </c>
      <c r="R8" s="126">
        <v>-1277359.94</v>
      </c>
      <c r="S8" s="126">
        <v>2257089.6800000002</v>
      </c>
      <c r="W8" s="33">
        <v>751661.5</v>
      </c>
      <c r="X8" s="33">
        <v>558158.31000000006</v>
      </c>
      <c r="Y8" s="37">
        <v>823343.5</v>
      </c>
      <c r="AA8" s="37">
        <v>37420</v>
      </c>
      <c r="AB8" s="37">
        <v>377917.31</v>
      </c>
      <c r="AC8" s="37">
        <v>202003.3</v>
      </c>
      <c r="AF8" s="114">
        <f t="shared" si="1"/>
        <v>421084</v>
      </c>
      <c r="AG8" s="56">
        <f t="shared" si="2"/>
        <v>331059</v>
      </c>
      <c r="AH8" s="53">
        <f t="shared" si="3"/>
        <v>90025</v>
      </c>
      <c r="AI8" s="50">
        <f t="shared" si="4"/>
        <v>1309819.81</v>
      </c>
      <c r="AJ8" s="49">
        <f t="shared" si="5"/>
        <v>1440684.11</v>
      </c>
      <c r="AK8" s="53">
        <f t="shared" si="6"/>
        <v>-130864.30000000005</v>
      </c>
    </row>
    <row r="9" spans="1:37">
      <c r="D9" s="1" t="s">
        <v>1418</v>
      </c>
      <c r="E9" s="1" t="s">
        <v>1418</v>
      </c>
      <c r="F9" s="36">
        <v>23870.09</v>
      </c>
      <c r="H9" s="36">
        <v>0</v>
      </c>
      <c r="I9" s="36">
        <v>29.91</v>
      </c>
      <c r="J9" s="126">
        <v>3840015.01</v>
      </c>
      <c r="K9" s="126">
        <v>500689.6</v>
      </c>
      <c r="L9" s="59">
        <v>0</v>
      </c>
      <c r="M9" s="59">
        <v>0</v>
      </c>
      <c r="O9" s="59">
        <v>20700</v>
      </c>
      <c r="R9" s="126">
        <v>3313175.93</v>
      </c>
      <c r="S9" s="126">
        <v>253201</v>
      </c>
      <c r="W9" s="33">
        <v>1348351</v>
      </c>
      <c r="X9" s="33">
        <v>1369291.47</v>
      </c>
      <c r="Y9" s="37">
        <v>1360851</v>
      </c>
      <c r="AA9" s="37">
        <v>53778</v>
      </c>
      <c r="AB9" s="37">
        <v>267813.46999999997</v>
      </c>
      <c r="AC9" s="37">
        <v>257672.32000000001</v>
      </c>
      <c r="AF9" s="114">
        <f t="shared" si="1"/>
        <v>23900</v>
      </c>
      <c r="AG9" s="56">
        <f t="shared" si="2"/>
        <v>20700</v>
      </c>
      <c r="AH9" s="53">
        <f t="shared" si="3"/>
        <v>3200</v>
      </c>
      <c r="AI9" s="50">
        <f t="shared" si="4"/>
        <v>2717642.4699999997</v>
      </c>
      <c r="AJ9" s="49">
        <f t="shared" si="5"/>
        <v>1940114.79</v>
      </c>
      <c r="AK9" s="53">
        <f t="shared" si="6"/>
        <v>777527.6799999997</v>
      </c>
    </row>
    <row r="10" spans="1:37">
      <c r="D10" s="1" t="s">
        <v>1419</v>
      </c>
      <c r="E10" s="1" t="s">
        <v>1419</v>
      </c>
      <c r="F10" s="36">
        <v>28500.14</v>
      </c>
      <c r="H10" s="36">
        <v>5635</v>
      </c>
      <c r="I10" s="36">
        <v>0</v>
      </c>
      <c r="J10" s="126">
        <v>2607750</v>
      </c>
      <c r="K10" s="126">
        <v>3</v>
      </c>
      <c r="O10" s="59">
        <v>8499.64</v>
      </c>
      <c r="R10" s="126">
        <v>2710376</v>
      </c>
      <c r="W10" s="33">
        <v>915855.3</v>
      </c>
      <c r="X10" s="33">
        <v>424979.45</v>
      </c>
      <c r="Y10" s="37">
        <v>919719.3</v>
      </c>
      <c r="AA10" s="37">
        <v>28158</v>
      </c>
      <c r="AB10" s="37">
        <v>369294.95</v>
      </c>
      <c r="AC10" s="37">
        <v>100650</v>
      </c>
      <c r="AF10" s="114">
        <f t="shared" si="1"/>
        <v>34135.14</v>
      </c>
      <c r="AG10" s="56">
        <f t="shared" si="2"/>
        <v>8499.64</v>
      </c>
      <c r="AH10" s="53">
        <f t="shared" si="3"/>
        <v>25635.5</v>
      </c>
      <c r="AI10" s="50">
        <f t="shared" si="4"/>
        <v>1340834.75</v>
      </c>
      <c r="AJ10" s="49">
        <f t="shared" si="5"/>
        <v>1417822.25</v>
      </c>
      <c r="AK10" s="53">
        <f t="shared" si="6"/>
        <v>-76987.5</v>
      </c>
    </row>
    <row r="11" spans="1:37">
      <c r="D11" s="1" t="s">
        <v>1420</v>
      </c>
      <c r="E11" s="1" t="s">
        <v>1420</v>
      </c>
      <c r="F11" s="36">
        <v>174902</v>
      </c>
      <c r="H11" s="36">
        <v>0</v>
      </c>
      <c r="I11" s="36">
        <v>0</v>
      </c>
      <c r="J11" s="126">
        <v>1</v>
      </c>
      <c r="K11" s="126">
        <v>525704.03</v>
      </c>
      <c r="O11" s="59">
        <v>174900</v>
      </c>
      <c r="R11" s="126">
        <v>626361.05000000005</v>
      </c>
      <c r="S11" s="126">
        <v>99610.62</v>
      </c>
      <c r="W11" s="33">
        <v>430887.5</v>
      </c>
      <c r="X11" s="33">
        <v>339386.33</v>
      </c>
      <c r="Y11" s="37">
        <v>430887.5</v>
      </c>
      <c r="AA11" s="37">
        <v>62772</v>
      </c>
      <c r="AB11" s="37">
        <v>276612.33</v>
      </c>
      <c r="AC11" s="37">
        <v>200266.64</v>
      </c>
      <c r="AF11" s="114">
        <f t="shared" si="1"/>
        <v>174902</v>
      </c>
      <c r="AG11" s="56">
        <f t="shared" si="2"/>
        <v>174900</v>
      </c>
      <c r="AH11" s="53">
        <f t="shared" si="3"/>
        <v>2</v>
      </c>
      <c r="AI11" s="50">
        <f t="shared" si="4"/>
        <v>770273.83000000007</v>
      </c>
      <c r="AJ11" s="49">
        <f t="shared" si="5"/>
        <v>970538.47000000009</v>
      </c>
      <c r="AK11" s="53">
        <f t="shared" si="6"/>
        <v>-200264.64</v>
      </c>
    </row>
    <row r="12" spans="1:37">
      <c r="A12" s="1" t="s">
        <v>851</v>
      </c>
      <c r="B12" s="1" t="s">
        <v>853</v>
      </c>
      <c r="C12" s="283">
        <v>4067</v>
      </c>
      <c r="D12" s="1" t="s">
        <v>855</v>
      </c>
      <c r="E12" s="1" t="s">
        <v>855</v>
      </c>
      <c r="F12" s="36">
        <v>378087.4</v>
      </c>
      <c r="G12" s="36">
        <v>8750</v>
      </c>
      <c r="H12" s="36">
        <v>34070.660000000003</v>
      </c>
      <c r="J12" s="126">
        <v>1368491.73</v>
      </c>
      <c r="K12" s="126">
        <v>562562.72</v>
      </c>
      <c r="L12" s="59">
        <v>0</v>
      </c>
      <c r="M12" s="59">
        <v>11590</v>
      </c>
      <c r="O12" s="59">
        <v>0</v>
      </c>
      <c r="R12" s="126">
        <v>2127787.7999999998</v>
      </c>
      <c r="S12" s="126">
        <v>685585.33</v>
      </c>
      <c r="T12" s="33">
        <v>950686.16</v>
      </c>
      <c r="V12" s="33">
        <v>1354.58</v>
      </c>
      <c r="W12" s="33">
        <v>2509386.5</v>
      </c>
      <c r="X12" s="33">
        <v>188550</v>
      </c>
      <c r="Y12" s="37">
        <v>2869269.7</v>
      </c>
      <c r="AA12" s="37">
        <v>8484</v>
      </c>
      <c r="AB12" s="37">
        <v>833998.6</v>
      </c>
      <c r="AC12" s="37">
        <v>411225.56</v>
      </c>
      <c r="AF12" s="114">
        <f t="shared" si="1"/>
        <v>420908.06000000006</v>
      </c>
      <c r="AG12" s="56">
        <f t="shared" si="2"/>
        <v>11590</v>
      </c>
      <c r="AH12" s="53">
        <f t="shared" si="3"/>
        <v>409318.06000000006</v>
      </c>
      <c r="AI12" s="50">
        <f t="shared" si="4"/>
        <v>3649977.24</v>
      </c>
      <c r="AJ12" s="49">
        <f t="shared" si="5"/>
        <v>4122977.8600000003</v>
      </c>
      <c r="AK12" s="53">
        <f t="shared" si="6"/>
        <v>-473000.62000000011</v>
      </c>
    </row>
    <row r="13" spans="1:37">
      <c r="A13" s="1" t="s">
        <v>851</v>
      </c>
      <c r="B13" s="1" t="s">
        <v>853</v>
      </c>
      <c r="C13" s="283">
        <v>4180</v>
      </c>
      <c r="D13" s="1" t="s">
        <v>856</v>
      </c>
      <c r="E13" s="1" t="s">
        <v>856</v>
      </c>
      <c r="F13" s="36">
        <v>423095.59</v>
      </c>
      <c r="G13" s="36">
        <v>16476</v>
      </c>
      <c r="H13" s="36">
        <v>161542.98000000001</v>
      </c>
      <c r="J13" s="126">
        <v>513638.73</v>
      </c>
      <c r="K13" s="126">
        <v>318323.40000000002</v>
      </c>
      <c r="L13" s="59">
        <v>13900</v>
      </c>
      <c r="M13" s="59">
        <v>0</v>
      </c>
      <c r="O13" s="59">
        <v>0</v>
      </c>
      <c r="R13" s="126">
        <v>-65540.429999999993</v>
      </c>
      <c r="S13" s="126">
        <v>1517319.83</v>
      </c>
      <c r="T13" s="33">
        <v>947135.45</v>
      </c>
      <c r="U13" s="33">
        <v>332150</v>
      </c>
      <c r="V13" s="33">
        <v>846.23</v>
      </c>
      <c r="W13" s="33">
        <v>1799214.5</v>
      </c>
      <c r="X13" s="33">
        <v>210100</v>
      </c>
      <c r="Y13" s="37">
        <v>1992654.5</v>
      </c>
      <c r="Z13" s="37">
        <v>13022</v>
      </c>
      <c r="AA13" s="37">
        <v>4514</v>
      </c>
      <c r="AB13" s="37">
        <v>1096148.99</v>
      </c>
      <c r="AC13" s="37">
        <v>215709.39</v>
      </c>
      <c r="AF13" s="114">
        <f t="shared" si="1"/>
        <v>601114.57000000007</v>
      </c>
      <c r="AG13" s="56">
        <f t="shared" si="2"/>
        <v>13900</v>
      </c>
      <c r="AH13" s="53">
        <f t="shared" si="3"/>
        <v>587214.57000000007</v>
      </c>
      <c r="AI13" s="50">
        <f t="shared" si="4"/>
        <v>3289446.1799999997</v>
      </c>
      <c r="AJ13" s="49">
        <f t="shared" si="5"/>
        <v>3322048.8800000004</v>
      </c>
      <c r="AK13" s="53">
        <f t="shared" si="6"/>
        <v>-32602.700000000652</v>
      </c>
    </row>
    <row r="14" spans="1:37">
      <c r="A14" s="1" t="s">
        <v>851</v>
      </c>
      <c r="B14" s="1" t="s">
        <v>853</v>
      </c>
      <c r="C14" s="283">
        <v>2901</v>
      </c>
      <c r="D14" s="1" t="s">
        <v>857</v>
      </c>
      <c r="E14" s="1" t="s">
        <v>857</v>
      </c>
      <c r="F14" s="36">
        <v>85062.99</v>
      </c>
      <c r="G14" s="36">
        <v>567245.16</v>
      </c>
      <c r="H14" s="36">
        <v>27611.34</v>
      </c>
      <c r="J14" s="126">
        <v>1162762.3400000001</v>
      </c>
      <c r="K14" s="126">
        <v>558167.19999999995</v>
      </c>
      <c r="L14" s="59">
        <v>7000</v>
      </c>
      <c r="M14" s="59">
        <v>3000</v>
      </c>
      <c r="R14" s="126">
        <v>1061427.1000000001</v>
      </c>
      <c r="S14" s="126">
        <v>1326846.8</v>
      </c>
      <c r="T14" s="33">
        <v>1203338.54</v>
      </c>
      <c r="V14" s="33">
        <v>1090.33</v>
      </c>
      <c r="W14" s="33">
        <v>1483237.5</v>
      </c>
      <c r="X14" s="33">
        <v>175500</v>
      </c>
      <c r="Y14" s="37">
        <v>1774988.5</v>
      </c>
      <c r="Z14" s="37">
        <v>75708</v>
      </c>
      <c r="AB14" s="37">
        <v>720346.7</v>
      </c>
      <c r="AC14" s="37">
        <v>289548.03999999998</v>
      </c>
      <c r="AF14" s="114">
        <f t="shared" si="1"/>
        <v>679919.49</v>
      </c>
      <c r="AG14" s="56">
        <f t="shared" si="2"/>
        <v>10000</v>
      </c>
      <c r="AH14" s="53">
        <f t="shared" si="3"/>
        <v>669919.49</v>
      </c>
      <c r="AI14" s="50">
        <f t="shared" si="4"/>
        <v>2863166.37</v>
      </c>
      <c r="AJ14" s="49">
        <f t="shared" si="5"/>
        <v>2860591.24</v>
      </c>
      <c r="AK14" s="53">
        <f t="shared" si="6"/>
        <v>2575.1299999998882</v>
      </c>
    </row>
    <row r="15" spans="1:37">
      <c r="A15" s="1" t="s">
        <v>851</v>
      </c>
      <c r="B15" s="1" t="s">
        <v>853</v>
      </c>
      <c r="C15" s="283">
        <v>4211</v>
      </c>
      <c r="D15" s="1" t="s">
        <v>858</v>
      </c>
      <c r="E15" s="1" t="s">
        <v>858</v>
      </c>
      <c r="F15" s="36">
        <v>445348.58</v>
      </c>
      <c r="G15" s="36">
        <v>37406.82</v>
      </c>
      <c r="H15" s="36">
        <v>2623.47</v>
      </c>
      <c r="J15" s="126">
        <v>195222.2</v>
      </c>
      <c r="K15" s="126">
        <v>299952.15000000002</v>
      </c>
      <c r="L15" s="59">
        <v>18500</v>
      </c>
      <c r="M15" s="59">
        <v>13261.24</v>
      </c>
      <c r="R15" s="126">
        <v>131160.47</v>
      </c>
      <c r="S15" s="126">
        <v>1336486.2</v>
      </c>
      <c r="T15" s="33">
        <v>1015042.62</v>
      </c>
      <c r="V15" s="33">
        <v>1947.79</v>
      </c>
      <c r="W15" s="33">
        <v>2150206.77</v>
      </c>
      <c r="X15" s="33">
        <v>193525</v>
      </c>
      <c r="Y15" s="37">
        <v>2564908.5699999998</v>
      </c>
      <c r="Z15" s="37">
        <v>1660</v>
      </c>
      <c r="AA15" s="37">
        <v>824</v>
      </c>
      <c r="AB15" s="37">
        <v>1098505.0900000001</v>
      </c>
      <c r="AC15" s="37">
        <v>213678.21</v>
      </c>
      <c r="AD15" s="37">
        <v>1</v>
      </c>
      <c r="AF15" s="114">
        <f t="shared" si="1"/>
        <v>485378.87</v>
      </c>
      <c r="AG15" s="56">
        <f t="shared" si="2"/>
        <v>31761.239999999998</v>
      </c>
      <c r="AH15" s="53">
        <f t="shared" si="3"/>
        <v>453617.63</v>
      </c>
      <c r="AI15" s="50">
        <f t="shared" si="4"/>
        <v>3360722.18</v>
      </c>
      <c r="AJ15" s="49">
        <f t="shared" si="5"/>
        <v>3879576.87</v>
      </c>
      <c r="AK15" s="53">
        <f t="shared" si="6"/>
        <v>-518854.68999999994</v>
      </c>
    </row>
    <row r="16" spans="1:37">
      <c r="A16" s="1" t="s">
        <v>851</v>
      </c>
      <c r="B16" s="1" t="s">
        <v>853</v>
      </c>
      <c r="C16" s="283">
        <v>7101</v>
      </c>
      <c r="D16" s="1" t="s">
        <v>859</v>
      </c>
      <c r="E16" s="1" t="s">
        <v>859</v>
      </c>
      <c r="F16" s="36">
        <v>430635.29</v>
      </c>
      <c r="G16" s="36">
        <v>23092.25</v>
      </c>
      <c r="H16" s="36">
        <v>105591.94</v>
      </c>
      <c r="J16" s="126">
        <v>1280912.8500000001</v>
      </c>
      <c r="K16" s="126">
        <v>748385.35</v>
      </c>
      <c r="M16" s="59">
        <v>8708</v>
      </c>
      <c r="R16" s="126">
        <v>1062439.93</v>
      </c>
      <c r="S16" s="126">
        <v>2146839.4900000002</v>
      </c>
      <c r="T16" s="33">
        <v>1275598.6200000001</v>
      </c>
      <c r="U16" s="33">
        <v>360240</v>
      </c>
      <c r="V16" s="33">
        <v>1512.34</v>
      </c>
      <c r="W16" s="33">
        <v>2505910</v>
      </c>
      <c r="X16" s="33">
        <v>203840</v>
      </c>
      <c r="Y16" s="37">
        <v>3333878.87</v>
      </c>
      <c r="Z16" s="37">
        <v>78354</v>
      </c>
      <c r="AA16" s="37">
        <v>576</v>
      </c>
      <c r="AB16" s="37">
        <v>1179083.73</v>
      </c>
      <c r="AC16" s="37">
        <v>384578.1</v>
      </c>
      <c r="AF16" s="114">
        <f t="shared" si="1"/>
        <v>559319.48</v>
      </c>
      <c r="AG16" s="56">
        <f t="shared" si="2"/>
        <v>8708</v>
      </c>
      <c r="AH16" s="53">
        <f t="shared" si="3"/>
        <v>550611.48</v>
      </c>
      <c r="AI16" s="50">
        <f t="shared" si="4"/>
        <v>4347100.96</v>
      </c>
      <c r="AJ16" s="49">
        <f t="shared" si="5"/>
        <v>4976470.6999999993</v>
      </c>
      <c r="AK16" s="53">
        <f t="shared" si="6"/>
        <v>-629369.73999999929</v>
      </c>
    </row>
    <row r="17" spans="1:37">
      <c r="A17" s="1" t="s">
        <v>851</v>
      </c>
      <c r="B17" s="1" t="s">
        <v>853</v>
      </c>
      <c r="C17" s="283">
        <v>6117</v>
      </c>
      <c r="D17" s="1" t="s">
        <v>860</v>
      </c>
      <c r="E17" s="1" t="s">
        <v>860</v>
      </c>
      <c r="F17" s="36">
        <v>917344.41</v>
      </c>
      <c r="G17" s="36">
        <v>12000</v>
      </c>
      <c r="H17" s="36">
        <v>50033.18</v>
      </c>
      <c r="J17" s="126">
        <v>254204.6</v>
      </c>
      <c r="K17" s="126">
        <v>327981.84000000003</v>
      </c>
      <c r="L17" s="59">
        <v>23180</v>
      </c>
      <c r="M17" s="59">
        <v>19739.95</v>
      </c>
      <c r="R17" s="126">
        <v>245432.92</v>
      </c>
      <c r="S17" s="126">
        <v>1602780.76</v>
      </c>
      <c r="T17" s="33">
        <v>1226852.1000000001</v>
      </c>
      <c r="U17" s="33">
        <v>229300</v>
      </c>
      <c r="V17" s="33">
        <v>2245.71</v>
      </c>
      <c r="W17" s="33">
        <v>2013410</v>
      </c>
      <c r="X17" s="33">
        <v>85450</v>
      </c>
      <c r="Y17" s="37">
        <v>2708907.8</v>
      </c>
      <c r="Z17" s="37">
        <v>18460</v>
      </c>
      <c r="AB17" s="37">
        <v>993552.5</v>
      </c>
      <c r="AC17" s="37">
        <v>165907.10999999999</v>
      </c>
      <c r="AF17" s="114">
        <f t="shared" si="1"/>
        <v>979377.59000000008</v>
      </c>
      <c r="AG17" s="56">
        <f t="shared" si="2"/>
        <v>42919.95</v>
      </c>
      <c r="AH17" s="53">
        <f t="shared" si="3"/>
        <v>936457.64000000013</v>
      </c>
      <c r="AI17" s="50">
        <f t="shared" si="4"/>
        <v>3557257.81</v>
      </c>
      <c r="AJ17" s="49">
        <f t="shared" si="5"/>
        <v>3886827.4099999997</v>
      </c>
      <c r="AK17" s="53">
        <f t="shared" si="6"/>
        <v>-329569.59999999963</v>
      </c>
    </row>
    <row r="18" spans="1:37">
      <c r="A18" s="1" t="s">
        <v>851</v>
      </c>
      <c r="B18" s="1" t="s">
        <v>853</v>
      </c>
      <c r="C18" s="283">
        <v>2179</v>
      </c>
      <c r="D18" s="1" t="s">
        <v>861</v>
      </c>
      <c r="E18" s="1" t="s">
        <v>861</v>
      </c>
      <c r="F18" s="36">
        <v>300564.01</v>
      </c>
      <c r="G18" s="36">
        <v>0</v>
      </c>
      <c r="H18" s="36">
        <v>33425.07</v>
      </c>
      <c r="J18" s="126">
        <v>601312.51</v>
      </c>
      <c r="K18" s="126">
        <v>356322.73</v>
      </c>
      <c r="L18" s="59">
        <v>0</v>
      </c>
      <c r="M18" s="59">
        <v>6597.94</v>
      </c>
      <c r="R18" s="126">
        <v>-405478.69</v>
      </c>
      <c r="S18" s="126">
        <v>2036704.82</v>
      </c>
      <c r="T18" s="33">
        <v>947056.55</v>
      </c>
      <c r="U18" s="33">
        <v>100000</v>
      </c>
      <c r="V18" s="33">
        <v>1134.8800000000001</v>
      </c>
      <c r="W18" s="33">
        <v>1744043.9</v>
      </c>
      <c r="X18" s="33">
        <v>114240</v>
      </c>
      <c r="Y18" s="37">
        <v>1888283.9</v>
      </c>
      <c r="Z18" s="37">
        <v>39264.79</v>
      </c>
      <c r="AB18" s="37">
        <v>1098395.71</v>
      </c>
      <c r="AC18" s="37">
        <v>226730.68</v>
      </c>
      <c r="AF18" s="114">
        <f t="shared" si="1"/>
        <v>333989.08</v>
      </c>
      <c r="AG18" s="56">
        <f t="shared" si="2"/>
        <v>6597.94</v>
      </c>
      <c r="AH18" s="53">
        <f t="shared" si="3"/>
        <v>327391.14</v>
      </c>
      <c r="AI18" s="50">
        <f t="shared" si="4"/>
        <v>2906475.33</v>
      </c>
      <c r="AJ18" s="49">
        <f t="shared" si="5"/>
        <v>3252675.08</v>
      </c>
      <c r="AK18" s="53">
        <f t="shared" si="6"/>
        <v>-346199.75</v>
      </c>
    </row>
    <row r="19" spans="1:37">
      <c r="A19" s="1" t="s">
        <v>851</v>
      </c>
      <c r="B19" s="1" t="s">
        <v>853</v>
      </c>
      <c r="C19" s="283">
        <v>825</v>
      </c>
      <c r="D19" s="1" t="s">
        <v>862</v>
      </c>
      <c r="E19" s="1" t="s">
        <v>862</v>
      </c>
      <c r="F19" s="36">
        <v>174232.03</v>
      </c>
      <c r="G19" s="36">
        <v>0</v>
      </c>
      <c r="H19" s="36">
        <v>62782.25</v>
      </c>
      <c r="J19" s="126">
        <v>1326584.17</v>
      </c>
      <c r="K19" s="126">
        <v>980502.56</v>
      </c>
      <c r="L19" s="59">
        <v>0</v>
      </c>
      <c r="M19" s="59">
        <v>10250</v>
      </c>
      <c r="R19" s="126">
        <v>2067030.5</v>
      </c>
      <c r="S19" s="126">
        <v>118427.08</v>
      </c>
      <c r="T19" s="33">
        <v>1115165.68</v>
      </c>
      <c r="U19" s="33">
        <v>36990</v>
      </c>
      <c r="V19" s="33">
        <v>1588.56</v>
      </c>
      <c r="W19" s="33">
        <v>1016780</v>
      </c>
      <c r="X19" s="33">
        <v>78830</v>
      </c>
      <c r="Y19" s="37">
        <v>1134810</v>
      </c>
      <c r="Z19" s="37">
        <v>19102</v>
      </c>
      <c r="AB19" s="37">
        <v>447447.09</v>
      </c>
      <c r="AC19" s="37">
        <v>299601.71999999997</v>
      </c>
      <c r="AF19" s="114">
        <f t="shared" si="1"/>
        <v>237014.28</v>
      </c>
      <c r="AG19" s="56">
        <f t="shared" si="2"/>
        <v>10250</v>
      </c>
      <c r="AH19" s="53">
        <f t="shared" si="3"/>
        <v>226764.28</v>
      </c>
      <c r="AI19" s="50">
        <f t="shared" si="4"/>
        <v>2249354.2400000002</v>
      </c>
      <c r="AJ19" s="49">
        <f t="shared" si="5"/>
        <v>1900960.81</v>
      </c>
      <c r="AK19" s="53">
        <f t="shared" si="6"/>
        <v>348393.43000000017</v>
      </c>
    </row>
    <row r="20" spans="1:37">
      <c r="A20" s="1" t="s">
        <v>851</v>
      </c>
      <c r="B20" s="1" t="s">
        <v>853</v>
      </c>
      <c r="C20" s="283">
        <v>5318</v>
      </c>
      <c r="D20" s="1" t="s">
        <v>863</v>
      </c>
      <c r="E20" s="1" t="s">
        <v>863</v>
      </c>
      <c r="F20" s="36">
        <v>236387.14</v>
      </c>
      <c r="G20" s="36">
        <v>63651.199999999997</v>
      </c>
      <c r="H20" s="36">
        <v>35220.19</v>
      </c>
      <c r="J20" s="126">
        <v>254932.13</v>
      </c>
      <c r="K20" s="126">
        <v>460474.7</v>
      </c>
      <c r="L20" s="59">
        <v>3000</v>
      </c>
      <c r="M20" s="59">
        <v>5850</v>
      </c>
      <c r="O20" s="59">
        <v>0</v>
      </c>
      <c r="R20" s="126">
        <v>-271858.90999999997</v>
      </c>
      <c r="S20" s="126">
        <v>1863971.92</v>
      </c>
      <c r="T20" s="33">
        <v>1455022.31</v>
      </c>
      <c r="U20" s="33">
        <v>126245</v>
      </c>
      <c r="V20" s="33">
        <v>2155.4</v>
      </c>
      <c r="W20" s="33">
        <v>1009020</v>
      </c>
      <c r="X20" s="33">
        <v>211670</v>
      </c>
      <c r="Y20" s="37">
        <v>1962094.36</v>
      </c>
      <c r="Z20" s="37">
        <v>30308</v>
      </c>
      <c r="AA20" s="37">
        <v>1588</v>
      </c>
      <c r="AB20" s="37">
        <v>1093740.18</v>
      </c>
      <c r="AC20" s="37">
        <v>266679.82</v>
      </c>
      <c r="AF20" s="114">
        <f t="shared" si="1"/>
        <v>335258.53000000003</v>
      </c>
      <c r="AG20" s="56">
        <f t="shared" si="2"/>
        <v>8850</v>
      </c>
      <c r="AH20" s="53">
        <f t="shared" si="3"/>
        <v>326408.53000000003</v>
      </c>
      <c r="AI20" s="50">
        <f t="shared" si="4"/>
        <v>2804112.71</v>
      </c>
      <c r="AJ20" s="49">
        <f t="shared" si="5"/>
        <v>3354410.36</v>
      </c>
      <c r="AK20" s="53">
        <f t="shared" si="6"/>
        <v>-550297.64999999991</v>
      </c>
    </row>
    <row r="21" spans="1:37">
      <c r="A21" s="1" t="s">
        <v>851</v>
      </c>
      <c r="B21" s="1" t="s">
        <v>853</v>
      </c>
      <c r="C21" s="283">
        <v>5577</v>
      </c>
      <c r="D21" s="1" t="s">
        <v>864</v>
      </c>
      <c r="E21" s="1" t="s">
        <v>864</v>
      </c>
      <c r="F21" s="36">
        <v>743708.5</v>
      </c>
      <c r="G21" s="36">
        <v>22020.6</v>
      </c>
      <c r="H21" s="36">
        <v>124570.54</v>
      </c>
      <c r="J21" s="126">
        <v>586320.56999999995</v>
      </c>
      <c r="K21" s="126">
        <v>484633.99</v>
      </c>
      <c r="L21" s="59">
        <v>0</v>
      </c>
      <c r="M21" s="59">
        <v>11175</v>
      </c>
      <c r="O21" s="59">
        <v>0</v>
      </c>
      <c r="R21" s="126">
        <v>-357384.15</v>
      </c>
      <c r="S21" s="126">
        <v>2519990.75</v>
      </c>
      <c r="T21" s="33">
        <v>1780970.35</v>
      </c>
      <c r="U21" s="33">
        <v>126360</v>
      </c>
      <c r="V21" s="33">
        <v>1370.57</v>
      </c>
      <c r="W21" s="33">
        <v>1743308</v>
      </c>
      <c r="X21" s="33">
        <v>181070</v>
      </c>
      <c r="Y21" s="37">
        <v>2676162</v>
      </c>
      <c r="Z21" s="37">
        <v>22960</v>
      </c>
      <c r="AB21" s="37">
        <v>1046140.07</v>
      </c>
      <c r="AC21" s="37">
        <v>300344.25</v>
      </c>
      <c r="AF21" s="114">
        <f t="shared" si="1"/>
        <v>890299.64</v>
      </c>
      <c r="AG21" s="56">
        <f t="shared" si="2"/>
        <v>11175</v>
      </c>
      <c r="AH21" s="53">
        <f t="shared" si="3"/>
        <v>879124.64</v>
      </c>
      <c r="AI21" s="50">
        <f t="shared" si="4"/>
        <v>3833078.92</v>
      </c>
      <c r="AJ21" s="49">
        <f t="shared" si="5"/>
        <v>4045606.32</v>
      </c>
      <c r="AK21" s="53">
        <f t="shared" si="6"/>
        <v>-212527.39999999991</v>
      </c>
    </row>
    <row r="22" spans="1:37">
      <c r="A22" s="1" t="s">
        <v>851</v>
      </c>
      <c r="B22" s="1" t="s">
        <v>853</v>
      </c>
      <c r="C22" s="283">
        <v>4807</v>
      </c>
      <c r="D22" s="1" t="s">
        <v>865</v>
      </c>
      <c r="E22" s="1" t="s">
        <v>865</v>
      </c>
      <c r="F22" s="36">
        <v>793602.53</v>
      </c>
      <c r="G22" s="36">
        <v>19487.5</v>
      </c>
      <c r="H22" s="36">
        <v>11729</v>
      </c>
      <c r="J22" s="126">
        <v>1089510.93</v>
      </c>
      <c r="K22" s="126">
        <v>979292.7</v>
      </c>
      <c r="L22" s="59">
        <v>18600</v>
      </c>
      <c r="M22" s="59">
        <v>20240</v>
      </c>
      <c r="R22" s="126">
        <v>-1620928.38</v>
      </c>
      <c r="S22" s="126">
        <v>4994895.4800000004</v>
      </c>
      <c r="T22" s="33">
        <v>1023762.14</v>
      </c>
      <c r="U22" s="33">
        <v>258990</v>
      </c>
      <c r="V22" s="33">
        <v>2129.3200000000002</v>
      </c>
      <c r="W22" s="33">
        <v>2370442.5</v>
      </c>
      <c r="X22" s="33">
        <v>173891</v>
      </c>
      <c r="Y22" s="37">
        <v>2611083.5</v>
      </c>
      <c r="Z22" s="37">
        <v>16676</v>
      </c>
      <c r="AA22" s="37">
        <v>7676</v>
      </c>
      <c r="AB22" s="37">
        <v>1204331.79</v>
      </c>
      <c r="AC22" s="37">
        <v>508632.11</v>
      </c>
      <c r="AF22" s="114">
        <f t="shared" si="1"/>
        <v>824819.03</v>
      </c>
      <c r="AG22" s="56">
        <f t="shared" si="2"/>
        <v>38840</v>
      </c>
      <c r="AH22" s="53">
        <f t="shared" si="3"/>
        <v>785979.03</v>
      </c>
      <c r="AI22" s="50">
        <f t="shared" si="4"/>
        <v>3829214.96</v>
      </c>
      <c r="AJ22" s="49">
        <f t="shared" si="5"/>
        <v>4348399.4000000004</v>
      </c>
      <c r="AK22" s="53">
        <f t="shared" si="6"/>
        <v>-519184.44000000041</v>
      </c>
    </row>
    <row r="23" spans="1:37">
      <c r="A23" s="1" t="s">
        <v>851</v>
      </c>
      <c r="B23" s="1" t="s">
        <v>853</v>
      </c>
      <c r="C23" s="283">
        <v>4653</v>
      </c>
      <c r="D23" s="1" t="s">
        <v>866</v>
      </c>
      <c r="E23" s="1" t="s">
        <v>866</v>
      </c>
      <c r="F23" s="36">
        <v>138473.65</v>
      </c>
      <c r="G23" s="36">
        <v>85131.75</v>
      </c>
      <c r="H23" s="36">
        <v>54368.66</v>
      </c>
      <c r="J23" s="126">
        <v>253942.88</v>
      </c>
      <c r="K23" s="126">
        <v>404416.87</v>
      </c>
      <c r="L23" s="59">
        <v>3000</v>
      </c>
      <c r="M23" s="59">
        <v>3000</v>
      </c>
      <c r="O23" s="59">
        <v>489</v>
      </c>
      <c r="R23" s="126">
        <v>-203770.65</v>
      </c>
      <c r="S23" s="126">
        <v>1550129.81</v>
      </c>
      <c r="T23" s="33">
        <v>881389.61</v>
      </c>
      <c r="U23" s="33">
        <v>199800</v>
      </c>
      <c r="V23" s="33">
        <v>1177.25</v>
      </c>
      <c r="W23" s="33">
        <v>1940160.7</v>
      </c>
      <c r="X23" s="33">
        <v>226450</v>
      </c>
      <c r="Y23" s="37">
        <v>2335897.9</v>
      </c>
      <c r="Z23" s="37">
        <v>32040</v>
      </c>
      <c r="AB23" s="37">
        <v>1080489.26</v>
      </c>
      <c r="AC23" s="37">
        <v>217064.75</v>
      </c>
      <c r="AF23" s="114">
        <f t="shared" si="1"/>
        <v>277974.06</v>
      </c>
      <c r="AG23" s="56">
        <f t="shared" si="2"/>
        <v>6489</v>
      </c>
      <c r="AH23" s="53">
        <f t="shared" si="3"/>
        <v>271485.06</v>
      </c>
      <c r="AI23" s="50">
        <f t="shared" si="4"/>
        <v>3248977.5599999996</v>
      </c>
      <c r="AJ23" s="49">
        <f t="shared" si="5"/>
        <v>3665491.91</v>
      </c>
      <c r="AK23" s="53">
        <f t="shared" si="6"/>
        <v>-416514.35000000056</v>
      </c>
    </row>
    <row r="24" spans="1:37">
      <c r="A24" s="1" t="s">
        <v>851</v>
      </c>
      <c r="B24" s="1" t="s">
        <v>853</v>
      </c>
      <c r="C24" s="283">
        <v>7694</v>
      </c>
      <c r="D24" s="1" t="s">
        <v>867</v>
      </c>
      <c r="E24" s="1" t="s">
        <v>867</v>
      </c>
      <c r="F24" s="36">
        <v>2895959.36</v>
      </c>
      <c r="G24" s="36">
        <v>17874.43</v>
      </c>
      <c r="H24" s="36">
        <v>22794.9</v>
      </c>
      <c r="J24" s="126">
        <v>327341.53000000003</v>
      </c>
      <c r="K24" s="126">
        <v>1123194.49</v>
      </c>
      <c r="L24" s="59">
        <v>0</v>
      </c>
      <c r="M24" s="59">
        <v>2600</v>
      </c>
      <c r="O24" s="59">
        <v>2557.64</v>
      </c>
      <c r="R24" s="126">
        <v>1871196.61</v>
      </c>
      <c r="S24" s="126">
        <v>2878887.21</v>
      </c>
      <c r="T24" s="33">
        <v>1478400.47</v>
      </c>
      <c r="U24" s="33">
        <v>456450</v>
      </c>
      <c r="V24" s="33">
        <v>6733.9</v>
      </c>
      <c r="W24" s="33">
        <v>3596844.5</v>
      </c>
      <c r="X24" s="33">
        <v>259070</v>
      </c>
      <c r="Y24" s="37">
        <v>4116294.5</v>
      </c>
      <c r="Z24" s="37">
        <v>37226</v>
      </c>
      <c r="AB24" s="37">
        <v>1559852.97</v>
      </c>
      <c r="AC24" s="37">
        <v>452202.15</v>
      </c>
      <c r="AF24" s="114">
        <f t="shared" si="1"/>
        <v>2936628.69</v>
      </c>
      <c r="AG24" s="56">
        <f t="shared" si="2"/>
        <v>5157.6399999999994</v>
      </c>
      <c r="AH24" s="53">
        <f t="shared" si="3"/>
        <v>2931471.05</v>
      </c>
      <c r="AI24" s="50">
        <f t="shared" si="4"/>
        <v>5797498.8700000001</v>
      </c>
      <c r="AJ24" s="49">
        <f t="shared" si="5"/>
        <v>6165575.6200000001</v>
      </c>
      <c r="AK24" s="53">
        <f t="shared" si="6"/>
        <v>-368076.75</v>
      </c>
    </row>
    <row r="25" spans="1:37">
      <c r="A25" s="1" t="s">
        <v>851</v>
      </c>
      <c r="B25" s="1" t="s">
        <v>853</v>
      </c>
      <c r="C25" s="283">
        <v>6880</v>
      </c>
      <c r="D25" s="1" t="s">
        <v>868</v>
      </c>
      <c r="E25" s="1" t="s">
        <v>868</v>
      </c>
      <c r="F25" s="36">
        <v>396250.66</v>
      </c>
      <c r="G25" s="36">
        <v>223062</v>
      </c>
      <c r="H25" s="36">
        <v>49780.74</v>
      </c>
      <c r="J25" s="126">
        <v>652584.73</v>
      </c>
      <c r="K25" s="126">
        <v>684389.5</v>
      </c>
      <c r="L25" s="59">
        <v>21000</v>
      </c>
      <c r="O25" s="59">
        <v>543.9</v>
      </c>
      <c r="R25" s="126">
        <v>216842.7</v>
      </c>
      <c r="S25" s="126">
        <v>2079998.65</v>
      </c>
      <c r="T25" s="33">
        <v>1438671.01</v>
      </c>
      <c r="U25" s="33">
        <v>397512</v>
      </c>
      <c r="V25" s="33">
        <v>1232.83</v>
      </c>
      <c r="W25" s="33">
        <v>2128818.5</v>
      </c>
      <c r="X25" s="33">
        <v>218268.2</v>
      </c>
      <c r="Y25" s="37">
        <v>2667369.9</v>
      </c>
      <c r="Z25" s="37">
        <v>49168</v>
      </c>
      <c r="AB25" s="37">
        <v>1475593.12</v>
      </c>
      <c r="AC25" s="37">
        <v>304689.14</v>
      </c>
      <c r="AF25" s="114">
        <f t="shared" si="1"/>
        <v>669093.39999999991</v>
      </c>
      <c r="AG25" s="56">
        <f t="shared" si="2"/>
        <v>21543.9</v>
      </c>
      <c r="AH25" s="53">
        <f t="shared" si="3"/>
        <v>647549.49999999988</v>
      </c>
      <c r="AI25" s="50">
        <f t="shared" si="4"/>
        <v>4184502.54</v>
      </c>
      <c r="AJ25" s="49">
        <f t="shared" si="5"/>
        <v>4496820.16</v>
      </c>
      <c r="AK25" s="53">
        <f t="shared" si="6"/>
        <v>-312317.62000000011</v>
      </c>
    </row>
    <row r="26" spans="1:37">
      <c r="A26" s="1" t="s">
        <v>851</v>
      </c>
      <c r="B26" s="1" t="s">
        <v>853</v>
      </c>
      <c r="C26" s="283">
        <v>4509</v>
      </c>
      <c r="D26" s="1" t="s">
        <v>869</v>
      </c>
      <c r="E26" s="1" t="s">
        <v>869</v>
      </c>
      <c r="F26" s="36">
        <v>329467.7</v>
      </c>
      <c r="G26" s="36">
        <v>45740.5</v>
      </c>
      <c r="H26" s="36">
        <v>12381.33</v>
      </c>
      <c r="J26" s="126">
        <v>1390066.13</v>
      </c>
      <c r="K26" s="126">
        <v>434146.78</v>
      </c>
      <c r="L26" s="59">
        <v>2015</v>
      </c>
      <c r="M26" s="59">
        <v>5850</v>
      </c>
      <c r="O26" s="59">
        <v>0</v>
      </c>
      <c r="R26" s="126">
        <v>2466339.9900000002</v>
      </c>
      <c r="S26" s="126">
        <v>413083.29</v>
      </c>
      <c r="T26" s="33">
        <v>663638.63</v>
      </c>
      <c r="U26" s="33">
        <v>197570</v>
      </c>
      <c r="V26" s="33">
        <v>1262.57</v>
      </c>
      <c r="W26" s="33">
        <v>1532292</v>
      </c>
      <c r="X26" s="33">
        <v>181427</v>
      </c>
      <c r="Y26" s="37">
        <v>2001331.8</v>
      </c>
      <c r="Z26" s="37">
        <v>29368</v>
      </c>
      <c r="AA26" s="37">
        <v>4880</v>
      </c>
      <c r="AB26" s="37">
        <v>863819.12</v>
      </c>
      <c r="AC26" s="37">
        <v>351777.12</v>
      </c>
      <c r="AE26" s="37">
        <v>500</v>
      </c>
      <c r="AF26" s="114">
        <f t="shared" si="1"/>
        <v>387589.53</v>
      </c>
      <c r="AG26" s="56">
        <f t="shared" si="2"/>
        <v>7865</v>
      </c>
      <c r="AH26" s="53">
        <f t="shared" si="3"/>
        <v>379724.53</v>
      </c>
      <c r="AI26" s="50">
        <f t="shared" si="4"/>
        <v>2576190.2000000002</v>
      </c>
      <c r="AJ26" s="49">
        <f t="shared" si="5"/>
        <v>3251676.04</v>
      </c>
      <c r="AK26" s="53">
        <f t="shared" si="6"/>
        <v>-675485.83999999985</v>
      </c>
    </row>
    <row r="27" spans="1:37">
      <c r="A27" s="1" t="s">
        <v>851</v>
      </c>
      <c r="B27" s="1" t="s">
        <v>853</v>
      </c>
      <c r="C27" s="283">
        <v>2953</v>
      </c>
      <c r="D27" s="1" t="s">
        <v>870</v>
      </c>
      <c r="E27" s="1" t="s">
        <v>870</v>
      </c>
      <c r="F27" s="36">
        <v>601042.71</v>
      </c>
      <c r="G27" s="36">
        <v>39700</v>
      </c>
      <c r="H27" s="36">
        <v>11082.6</v>
      </c>
      <c r="J27" s="126">
        <v>831219.19</v>
      </c>
      <c r="K27" s="126">
        <v>621344.68999999994</v>
      </c>
      <c r="L27" s="59">
        <v>0</v>
      </c>
      <c r="M27" s="59">
        <v>0</v>
      </c>
      <c r="R27" s="126">
        <v>7293.72</v>
      </c>
      <c r="S27" s="126">
        <v>2337378.21</v>
      </c>
      <c r="T27" s="33">
        <v>1367998.16</v>
      </c>
      <c r="U27" s="33">
        <v>226400</v>
      </c>
      <c r="V27" s="33">
        <v>1555.34</v>
      </c>
      <c r="W27" s="33">
        <v>1252363</v>
      </c>
      <c r="X27" s="33">
        <v>145520</v>
      </c>
      <c r="Y27" s="37">
        <v>1756162</v>
      </c>
      <c r="Z27" s="37">
        <v>204920</v>
      </c>
      <c r="AA27" s="37">
        <v>7282</v>
      </c>
      <c r="AB27" s="37">
        <v>935209.4</v>
      </c>
      <c r="AC27" s="37">
        <v>330544.84000000003</v>
      </c>
      <c r="AD27" s="37">
        <v>1</v>
      </c>
      <c r="AF27" s="114">
        <f t="shared" si="1"/>
        <v>651825.30999999994</v>
      </c>
      <c r="AG27" s="56">
        <f t="shared" si="2"/>
        <v>0</v>
      </c>
      <c r="AH27" s="53">
        <f t="shared" si="3"/>
        <v>651825.30999999994</v>
      </c>
      <c r="AI27" s="50">
        <f t="shared" si="4"/>
        <v>2993836.5</v>
      </c>
      <c r="AJ27" s="49">
        <f t="shared" si="5"/>
        <v>3234119.2399999998</v>
      </c>
      <c r="AK27" s="53">
        <f t="shared" si="6"/>
        <v>-240282.73999999976</v>
      </c>
    </row>
    <row r="28" spans="1:37">
      <c r="A28" s="1" t="s">
        <v>851</v>
      </c>
      <c r="B28" s="1" t="s">
        <v>853</v>
      </c>
      <c r="C28" s="283">
        <v>2600</v>
      </c>
      <c r="D28" s="1" t="s">
        <v>871</v>
      </c>
      <c r="E28" s="1" t="s">
        <v>871</v>
      </c>
      <c r="F28" s="36">
        <v>246444.42</v>
      </c>
      <c r="G28" s="36">
        <v>0</v>
      </c>
      <c r="H28" s="36">
        <v>48038.25</v>
      </c>
      <c r="J28" s="126">
        <v>588131.18000000005</v>
      </c>
      <c r="K28" s="126">
        <v>589020.68999999994</v>
      </c>
      <c r="L28" s="59">
        <v>7000</v>
      </c>
      <c r="M28" s="59">
        <v>8100</v>
      </c>
      <c r="O28" s="59">
        <v>0</v>
      </c>
      <c r="R28" s="126">
        <v>-823173.28</v>
      </c>
      <c r="S28" s="126">
        <v>2446216.73</v>
      </c>
      <c r="T28" s="33">
        <v>1004180.92</v>
      </c>
      <c r="V28" s="33">
        <v>1097.08</v>
      </c>
      <c r="W28" s="33">
        <v>1299413.5</v>
      </c>
      <c r="X28" s="33">
        <v>105140</v>
      </c>
      <c r="Y28" s="37">
        <v>1656489.5</v>
      </c>
      <c r="Z28" s="37">
        <v>22808</v>
      </c>
      <c r="AB28" s="37">
        <v>577539.15</v>
      </c>
      <c r="AC28" s="37">
        <v>302503.76</v>
      </c>
      <c r="AE28" s="37">
        <v>17000</v>
      </c>
      <c r="AF28" s="114">
        <f t="shared" si="1"/>
        <v>294482.67000000004</v>
      </c>
      <c r="AG28" s="56">
        <f t="shared" si="2"/>
        <v>15100</v>
      </c>
      <c r="AH28" s="53">
        <f t="shared" si="3"/>
        <v>279382.67000000004</v>
      </c>
      <c r="AI28" s="50">
        <f t="shared" si="4"/>
        <v>2409831.5</v>
      </c>
      <c r="AJ28" s="49">
        <f t="shared" si="5"/>
        <v>2576340.41</v>
      </c>
      <c r="AK28" s="53">
        <f t="shared" si="6"/>
        <v>-166508.91000000015</v>
      </c>
    </row>
    <row r="29" spans="1:37">
      <c r="A29" s="1" t="s">
        <v>873</v>
      </c>
      <c r="B29" s="1" t="s">
        <v>874</v>
      </c>
      <c r="C29" s="283">
        <v>3933</v>
      </c>
      <c r="D29" s="1" t="s">
        <v>876</v>
      </c>
      <c r="E29" s="1" t="s">
        <v>876</v>
      </c>
      <c r="F29" s="36">
        <v>321115.27</v>
      </c>
      <c r="G29" s="36">
        <v>237063.25</v>
      </c>
      <c r="H29" s="36">
        <v>11911.71</v>
      </c>
      <c r="J29" s="126">
        <v>776467.34</v>
      </c>
      <c r="K29" s="126">
        <v>366531.97</v>
      </c>
      <c r="M29" s="59">
        <v>15277.39</v>
      </c>
      <c r="Q29" s="126">
        <v>59172.53</v>
      </c>
      <c r="R29" s="126">
        <v>-404712.39</v>
      </c>
      <c r="S29" s="126">
        <v>1940194.37</v>
      </c>
      <c r="T29" s="33">
        <v>387470.38</v>
      </c>
      <c r="U29" s="33">
        <v>1598982.84</v>
      </c>
      <c r="V29" s="33">
        <v>1120.82</v>
      </c>
      <c r="W29" s="33">
        <v>1779201.5</v>
      </c>
      <c r="Y29" s="37">
        <v>2109055.5</v>
      </c>
      <c r="Z29" s="37">
        <v>12200</v>
      </c>
      <c r="AA29" s="37">
        <v>328</v>
      </c>
      <c r="AB29" s="37">
        <v>1339791.2</v>
      </c>
      <c r="AC29" s="37">
        <v>202243.20000000001</v>
      </c>
      <c r="AF29" s="114">
        <f t="shared" si="1"/>
        <v>570090.23</v>
      </c>
      <c r="AG29" s="56">
        <f t="shared" si="2"/>
        <v>15277.39</v>
      </c>
      <c r="AH29" s="53">
        <f t="shared" si="3"/>
        <v>554812.84</v>
      </c>
      <c r="AI29" s="50">
        <f t="shared" si="4"/>
        <v>3766775.54</v>
      </c>
      <c r="AJ29" s="49">
        <f t="shared" si="5"/>
        <v>3663617.9000000004</v>
      </c>
      <c r="AK29" s="53">
        <f t="shared" si="6"/>
        <v>103157.63999999966</v>
      </c>
    </row>
    <row r="30" spans="1:37">
      <c r="A30" s="1" t="s">
        <v>873</v>
      </c>
      <c r="B30" s="1" t="s">
        <v>874</v>
      </c>
      <c r="C30" s="283">
        <v>3233</v>
      </c>
      <c r="D30" s="1" t="s">
        <v>877</v>
      </c>
      <c r="E30" s="1" t="s">
        <v>877</v>
      </c>
      <c r="F30" s="36">
        <v>411887.45</v>
      </c>
      <c r="G30" s="36">
        <v>194084.96</v>
      </c>
      <c r="H30" s="36">
        <v>42148.44</v>
      </c>
      <c r="J30" s="126">
        <v>2742668.75</v>
      </c>
      <c r="K30" s="126">
        <v>328850.7</v>
      </c>
      <c r="M30" s="59">
        <v>28284.57</v>
      </c>
      <c r="O30" s="59">
        <v>11000</v>
      </c>
      <c r="Q30" s="126">
        <v>-35590.769999999997</v>
      </c>
      <c r="R30" s="126">
        <v>4357324.09</v>
      </c>
      <c r="S30" s="126">
        <v>225942.27</v>
      </c>
      <c r="T30" s="33">
        <v>363381.34</v>
      </c>
      <c r="U30" s="33">
        <v>1406788.89</v>
      </c>
      <c r="V30" s="33">
        <v>1964.65</v>
      </c>
      <c r="W30" s="33">
        <v>1491216.5</v>
      </c>
      <c r="Y30" s="37">
        <v>2188157.5</v>
      </c>
      <c r="AA30" s="37">
        <v>2740</v>
      </c>
      <c r="AB30" s="37">
        <v>1686258.05</v>
      </c>
      <c r="AC30" s="37">
        <v>253515.69</v>
      </c>
      <c r="AF30" s="114">
        <f t="shared" si="1"/>
        <v>648120.85000000009</v>
      </c>
      <c r="AG30" s="56">
        <f t="shared" si="2"/>
        <v>39284.57</v>
      </c>
      <c r="AH30" s="53">
        <f t="shared" si="3"/>
        <v>608836.28000000014</v>
      </c>
      <c r="AI30" s="50">
        <f t="shared" si="4"/>
        <v>3263351.38</v>
      </c>
      <c r="AJ30" s="49">
        <f t="shared" si="5"/>
        <v>4130671.2399999998</v>
      </c>
      <c r="AK30" s="53">
        <f t="shared" si="6"/>
        <v>-867319.85999999987</v>
      </c>
    </row>
    <row r="31" spans="1:37">
      <c r="A31" s="1" t="s">
        <v>873</v>
      </c>
      <c r="B31" s="1" t="s">
        <v>874</v>
      </c>
      <c r="C31" s="283">
        <v>7144</v>
      </c>
      <c r="D31" s="1" t="s">
        <v>878</v>
      </c>
      <c r="E31" s="1" t="s">
        <v>878</v>
      </c>
      <c r="F31" s="36">
        <v>1038211.45</v>
      </c>
      <c r="G31" s="36">
        <v>214900</v>
      </c>
      <c r="H31" s="36">
        <v>37998.89</v>
      </c>
      <c r="J31" s="126">
        <v>1030281.93</v>
      </c>
      <c r="K31" s="126">
        <v>458049.39</v>
      </c>
      <c r="M31" s="59">
        <v>4027.4</v>
      </c>
      <c r="Q31" s="126">
        <v>59976.46</v>
      </c>
      <c r="R31" s="126">
        <v>1963038.44</v>
      </c>
      <c r="S31" s="126">
        <v>519805.36</v>
      </c>
      <c r="T31" s="33">
        <v>680375.19</v>
      </c>
      <c r="U31" s="33">
        <v>2372002.81</v>
      </c>
      <c r="V31" s="33">
        <v>158.88999999999999</v>
      </c>
      <c r="W31" s="33">
        <v>1306356.5</v>
      </c>
      <c r="Y31" s="37">
        <v>2132382.0099999998</v>
      </c>
      <c r="Z31" s="37">
        <v>23930</v>
      </c>
      <c r="AB31" s="37">
        <v>1742479.56</v>
      </c>
      <c r="AC31" s="37">
        <v>227507.82</v>
      </c>
      <c r="AF31" s="114">
        <f t="shared" si="1"/>
        <v>1291110.3399999999</v>
      </c>
      <c r="AG31" s="56">
        <f t="shared" si="2"/>
        <v>4027.4</v>
      </c>
      <c r="AH31" s="53">
        <f t="shared" si="3"/>
        <v>1287082.94</v>
      </c>
      <c r="AI31" s="50">
        <f t="shared" si="4"/>
        <v>4358893.3900000006</v>
      </c>
      <c r="AJ31" s="49">
        <f t="shared" si="5"/>
        <v>4126299.3899999997</v>
      </c>
      <c r="AK31" s="53">
        <f t="shared" si="6"/>
        <v>232594.00000000093</v>
      </c>
    </row>
    <row r="32" spans="1:37">
      <c r="A32" s="1" t="s">
        <v>873</v>
      </c>
      <c r="B32" s="1" t="s">
        <v>874</v>
      </c>
      <c r="C32" s="283">
        <v>4737</v>
      </c>
      <c r="D32" s="1" t="s">
        <v>879</v>
      </c>
      <c r="E32" s="1" t="s">
        <v>879</v>
      </c>
      <c r="F32" s="36">
        <v>614033.28</v>
      </c>
      <c r="G32" s="36">
        <v>74627.45</v>
      </c>
      <c r="H32" s="36">
        <v>39868.86</v>
      </c>
      <c r="J32" s="126">
        <v>2720340.91</v>
      </c>
      <c r="K32" s="126">
        <v>1256443.23</v>
      </c>
      <c r="M32" s="59">
        <v>10261.68</v>
      </c>
      <c r="O32" s="59">
        <v>6000</v>
      </c>
      <c r="Q32" s="126">
        <v>-335943.97</v>
      </c>
      <c r="R32" s="126">
        <v>4541474.4000000004</v>
      </c>
      <c r="S32" s="126">
        <v>164243.42000000001</v>
      </c>
      <c r="T32" s="33">
        <v>472380.28</v>
      </c>
      <c r="U32" s="33">
        <v>1794649.76</v>
      </c>
      <c r="V32" s="33">
        <v>2853.99</v>
      </c>
      <c r="W32" s="33">
        <v>1411846</v>
      </c>
      <c r="Y32" s="37">
        <v>2041967</v>
      </c>
      <c r="Z32" s="37">
        <v>7800</v>
      </c>
      <c r="AA32" s="37">
        <v>3041</v>
      </c>
      <c r="AB32" s="37">
        <v>1046937.76</v>
      </c>
      <c r="AC32" s="37">
        <v>262706.07</v>
      </c>
      <c r="AF32" s="114">
        <f t="shared" si="1"/>
        <v>728529.59</v>
      </c>
      <c r="AG32" s="56">
        <f t="shared" si="2"/>
        <v>16261.68</v>
      </c>
      <c r="AH32" s="53">
        <f t="shared" si="3"/>
        <v>712267.90999999992</v>
      </c>
      <c r="AI32" s="50">
        <f t="shared" si="4"/>
        <v>3681730.0300000003</v>
      </c>
      <c r="AJ32" s="49">
        <f t="shared" si="5"/>
        <v>3362451.8299999996</v>
      </c>
      <c r="AK32" s="53">
        <f t="shared" si="6"/>
        <v>319278.20000000065</v>
      </c>
    </row>
    <row r="33" spans="1:37">
      <c r="A33" s="1" t="s">
        <v>873</v>
      </c>
      <c r="B33" s="1" t="s">
        <v>874</v>
      </c>
      <c r="C33" s="283">
        <v>5986</v>
      </c>
      <c r="D33" s="1" t="s">
        <v>880</v>
      </c>
      <c r="E33" s="1" t="s">
        <v>880</v>
      </c>
      <c r="F33" s="36">
        <v>395405.79</v>
      </c>
      <c r="G33" s="36">
        <v>77696</v>
      </c>
      <c r="H33" s="36">
        <v>989.98</v>
      </c>
      <c r="J33" s="126">
        <v>933977.32</v>
      </c>
      <c r="K33" s="126">
        <v>266077.76</v>
      </c>
      <c r="M33" s="59">
        <v>23046.36</v>
      </c>
      <c r="O33" s="59">
        <v>39870</v>
      </c>
      <c r="Q33" s="126">
        <v>-241707.28</v>
      </c>
      <c r="R33" s="126">
        <v>-1648635.52</v>
      </c>
      <c r="S33" s="126">
        <v>3631737.05</v>
      </c>
      <c r="T33" s="33">
        <v>544076.41</v>
      </c>
      <c r="U33" s="33">
        <v>2118160.35</v>
      </c>
      <c r="V33" s="33">
        <v>835.62</v>
      </c>
      <c r="W33" s="33">
        <v>2063181</v>
      </c>
      <c r="Y33" s="37">
        <v>2931784</v>
      </c>
      <c r="AA33" s="37">
        <v>28574</v>
      </c>
      <c r="AB33" s="37">
        <v>1595024.08</v>
      </c>
      <c r="AC33" s="37">
        <v>301035.06</v>
      </c>
      <c r="AF33" s="114">
        <f t="shared" si="1"/>
        <v>474091.76999999996</v>
      </c>
      <c r="AG33" s="56">
        <f t="shared" si="2"/>
        <v>62916.36</v>
      </c>
      <c r="AH33" s="53">
        <f t="shared" si="3"/>
        <v>411175.41</v>
      </c>
      <c r="AI33" s="50">
        <f t="shared" si="4"/>
        <v>4726253.3800000008</v>
      </c>
      <c r="AJ33" s="49">
        <f t="shared" si="5"/>
        <v>4856417.1399999997</v>
      </c>
      <c r="AK33" s="53">
        <f t="shared" si="6"/>
        <v>-130163.75999999885</v>
      </c>
    </row>
    <row r="34" spans="1:37">
      <c r="A34" s="1" t="s">
        <v>873</v>
      </c>
      <c r="B34" s="1" t="s">
        <v>874</v>
      </c>
      <c r="C34" s="283">
        <v>4578</v>
      </c>
      <c r="D34" s="1" t="s">
        <v>881</v>
      </c>
      <c r="E34" s="1" t="s">
        <v>1454</v>
      </c>
      <c r="F34" s="36">
        <v>878234.08</v>
      </c>
      <c r="G34" s="36">
        <v>99269</v>
      </c>
      <c r="H34" s="36">
        <v>18589.32</v>
      </c>
      <c r="J34" s="126">
        <v>390962.95</v>
      </c>
      <c r="K34" s="126">
        <v>483223.95</v>
      </c>
      <c r="M34" s="59">
        <v>3934.9</v>
      </c>
      <c r="O34" s="59">
        <v>69432</v>
      </c>
      <c r="Q34" s="126">
        <v>-498391.76</v>
      </c>
      <c r="R34" s="126">
        <v>1361111.27</v>
      </c>
      <c r="S34" s="126">
        <v>669957.9</v>
      </c>
      <c r="T34" s="33">
        <v>547823.56999999995</v>
      </c>
      <c r="U34" s="33">
        <v>2350015.2400000002</v>
      </c>
      <c r="V34" s="33">
        <v>2589.87</v>
      </c>
      <c r="W34" s="33">
        <v>1939147.05</v>
      </c>
      <c r="Y34" s="37">
        <v>3199459.05</v>
      </c>
      <c r="Z34" s="37">
        <v>11160</v>
      </c>
      <c r="AA34" s="37">
        <v>38860</v>
      </c>
      <c r="AB34" s="37">
        <v>1222211.04</v>
      </c>
      <c r="AC34" s="37">
        <v>103650.65</v>
      </c>
      <c r="AF34" s="114">
        <f t="shared" si="1"/>
        <v>996092.39999999991</v>
      </c>
      <c r="AG34" s="56">
        <f t="shared" si="2"/>
        <v>73366.899999999994</v>
      </c>
      <c r="AH34" s="53">
        <f t="shared" si="3"/>
        <v>922725.49999999988</v>
      </c>
      <c r="AI34" s="50">
        <f t="shared" si="4"/>
        <v>4839575.7300000004</v>
      </c>
      <c r="AJ34" s="49">
        <f t="shared" si="5"/>
        <v>4575340.74</v>
      </c>
      <c r="AK34" s="53">
        <f t="shared" si="6"/>
        <v>264234.99000000022</v>
      </c>
    </row>
    <row r="35" spans="1:37">
      <c r="A35" s="1" t="s">
        <v>873</v>
      </c>
      <c r="B35" s="1" t="s">
        <v>874</v>
      </c>
      <c r="C35" s="283">
        <v>5820</v>
      </c>
      <c r="D35" s="1" t="s">
        <v>882</v>
      </c>
      <c r="E35" s="1" t="s">
        <v>882</v>
      </c>
      <c r="F35" s="36">
        <v>714675.39</v>
      </c>
      <c r="G35" s="36">
        <v>93783.57</v>
      </c>
      <c r="H35" s="36">
        <v>9627.76</v>
      </c>
      <c r="J35" s="126">
        <v>847217.24</v>
      </c>
      <c r="K35" s="126">
        <v>652545.15</v>
      </c>
      <c r="M35" s="59">
        <v>48698.55</v>
      </c>
      <c r="O35" s="59">
        <v>111250</v>
      </c>
      <c r="Q35" s="126">
        <v>-1436321.07</v>
      </c>
      <c r="R35" s="126">
        <v>1155502.3600000001</v>
      </c>
      <c r="S35" s="126">
        <v>2501284.2200000002</v>
      </c>
      <c r="T35" s="33">
        <v>666648.12</v>
      </c>
      <c r="U35" s="33">
        <v>1688530.24</v>
      </c>
      <c r="V35" s="33">
        <v>2079.7600000000002</v>
      </c>
      <c r="W35" s="33">
        <v>1206448.8</v>
      </c>
      <c r="Y35" s="37">
        <v>2196680.7999999998</v>
      </c>
      <c r="AA35" s="37">
        <v>5599</v>
      </c>
      <c r="AB35" s="37">
        <v>971704.49</v>
      </c>
      <c r="AC35" s="37">
        <v>452287.58</v>
      </c>
      <c r="AF35" s="114">
        <f t="shared" si="1"/>
        <v>818086.72</v>
      </c>
      <c r="AG35" s="56">
        <f t="shared" si="2"/>
        <v>159948.54999999999</v>
      </c>
      <c r="AH35" s="53">
        <f t="shared" si="3"/>
        <v>658138.16999999993</v>
      </c>
      <c r="AI35" s="50">
        <f t="shared" si="4"/>
        <v>3563706.92</v>
      </c>
      <c r="AJ35" s="49">
        <f t="shared" si="5"/>
        <v>3626271.87</v>
      </c>
      <c r="AK35" s="53">
        <f t="shared" si="6"/>
        <v>-62564.950000000186</v>
      </c>
    </row>
    <row r="36" spans="1:37">
      <c r="A36" s="1" t="s">
        <v>873</v>
      </c>
      <c r="B36" s="1" t="s">
        <v>874</v>
      </c>
      <c r="C36" s="283">
        <v>3351</v>
      </c>
      <c r="D36" s="1" t="s">
        <v>883</v>
      </c>
      <c r="E36" s="1" t="s">
        <v>883</v>
      </c>
      <c r="F36" s="36">
        <v>346580.74</v>
      </c>
      <c r="G36" s="36">
        <v>32142</v>
      </c>
      <c r="H36" s="36">
        <v>311</v>
      </c>
      <c r="J36" s="126">
        <v>574409.16</v>
      </c>
      <c r="K36" s="126">
        <v>561634.88</v>
      </c>
      <c r="M36" s="59">
        <v>34123.410000000003</v>
      </c>
      <c r="O36" s="59">
        <v>4804</v>
      </c>
      <c r="Q36" s="126">
        <v>284047.71000000002</v>
      </c>
      <c r="R36" s="126">
        <v>-163648</v>
      </c>
      <c r="S36" s="126">
        <v>1692932.58</v>
      </c>
      <c r="T36" s="33">
        <v>422564.72</v>
      </c>
      <c r="U36" s="33">
        <v>2545399.48</v>
      </c>
      <c r="V36" s="33">
        <v>2356.48</v>
      </c>
      <c r="W36" s="33">
        <v>1278504.5</v>
      </c>
      <c r="Y36" s="37">
        <v>1889181.5</v>
      </c>
      <c r="Z36" s="37">
        <v>47004</v>
      </c>
      <c r="AA36" s="37">
        <v>13000</v>
      </c>
      <c r="AB36" s="37">
        <v>2429614.0499999998</v>
      </c>
      <c r="AC36" s="37">
        <v>207207.55</v>
      </c>
      <c r="AF36" s="114">
        <f t="shared" si="1"/>
        <v>379033.74</v>
      </c>
      <c r="AG36" s="56">
        <f t="shared" si="2"/>
        <v>38927.410000000003</v>
      </c>
      <c r="AH36" s="53">
        <f t="shared" si="3"/>
        <v>340106.32999999996</v>
      </c>
      <c r="AI36" s="50">
        <f t="shared" si="4"/>
        <v>4248825.18</v>
      </c>
      <c r="AJ36" s="49">
        <f t="shared" si="5"/>
        <v>4586007.0999999996</v>
      </c>
      <c r="AK36" s="53">
        <f t="shared" si="6"/>
        <v>-337181.91999999993</v>
      </c>
    </row>
    <row r="37" spans="1:37">
      <c r="A37" s="1" t="s">
        <v>873</v>
      </c>
      <c r="B37" s="1" t="s">
        <v>874</v>
      </c>
      <c r="C37" s="283">
        <v>5037</v>
      </c>
      <c r="D37" s="1" t="s">
        <v>884</v>
      </c>
      <c r="E37" s="1" t="s">
        <v>884</v>
      </c>
      <c r="F37" s="36">
        <v>122860.18</v>
      </c>
      <c r="G37" s="36">
        <v>115473.27</v>
      </c>
      <c r="H37" s="36">
        <v>6779</v>
      </c>
      <c r="J37" s="126">
        <v>1457756.34</v>
      </c>
      <c r="K37" s="126">
        <v>755584.03</v>
      </c>
      <c r="M37" s="59">
        <v>25899.88</v>
      </c>
      <c r="Q37" s="126">
        <v>1734119.68</v>
      </c>
      <c r="R37" s="126">
        <v>812566.15</v>
      </c>
      <c r="T37" s="33">
        <v>411462.31</v>
      </c>
      <c r="U37" s="33">
        <v>2284658.7799999998</v>
      </c>
      <c r="V37" s="33">
        <v>1825.51</v>
      </c>
      <c r="W37" s="33">
        <v>2138511</v>
      </c>
      <c r="Y37" s="37">
        <v>3010805</v>
      </c>
      <c r="Z37" s="37">
        <v>9460</v>
      </c>
      <c r="AA37" s="37">
        <v>15400</v>
      </c>
      <c r="AB37" s="37">
        <v>1723397.71</v>
      </c>
      <c r="AC37" s="37">
        <v>167713.78</v>
      </c>
      <c r="AE37" s="37">
        <v>23814</v>
      </c>
      <c r="AF37" s="114">
        <f t="shared" si="1"/>
        <v>245112.45</v>
      </c>
      <c r="AG37" s="56">
        <f t="shared" si="2"/>
        <v>25899.88</v>
      </c>
      <c r="AH37" s="53">
        <f t="shared" si="3"/>
        <v>219212.57</v>
      </c>
      <c r="AI37" s="50">
        <f t="shared" si="4"/>
        <v>4836457.5999999996</v>
      </c>
      <c r="AJ37" s="49">
        <f t="shared" si="5"/>
        <v>4950590.49</v>
      </c>
      <c r="AK37" s="53">
        <f t="shared" si="6"/>
        <v>-114132.8900000006</v>
      </c>
    </row>
    <row r="38" spans="1:37">
      <c r="A38" s="1" t="s">
        <v>873</v>
      </c>
      <c r="B38" s="1" t="s">
        <v>874</v>
      </c>
      <c r="C38" s="283">
        <v>4638</v>
      </c>
      <c r="D38" s="1" t="s">
        <v>885</v>
      </c>
      <c r="E38" s="1" t="s">
        <v>885</v>
      </c>
      <c r="F38" s="36">
        <v>738402.84</v>
      </c>
      <c r="G38" s="36">
        <v>144793.25</v>
      </c>
      <c r="H38" s="36">
        <v>1454.02</v>
      </c>
      <c r="J38" s="126">
        <v>1385096.91</v>
      </c>
      <c r="K38" s="126">
        <v>376115.32</v>
      </c>
      <c r="M38" s="59">
        <v>21564.240000000002</v>
      </c>
      <c r="Q38" s="126">
        <v>3062596.27</v>
      </c>
      <c r="R38" s="126">
        <v>-476108.05</v>
      </c>
      <c r="T38" s="33">
        <v>477694.9</v>
      </c>
      <c r="U38" s="33">
        <v>1712413.24</v>
      </c>
      <c r="V38" s="33">
        <v>1785.2</v>
      </c>
      <c r="W38" s="33">
        <v>2324243</v>
      </c>
      <c r="Y38" s="37">
        <v>2982650</v>
      </c>
      <c r="Z38" s="37">
        <v>14280</v>
      </c>
      <c r="AB38" s="37">
        <v>1293488.56</v>
      </c>
      <c r="AC38" s="37">
        <v>187907.9</v>
      </c>
      <c r="AF38" s="114">
        <f t="shared" si="1"/>
        <v>884650.11</v>
      </c>
      <c r="AG38" s="56">
        <f t="shared" si="2"/>
        <v>21564.240000000002</v>
      </c>
      <c r="AH38" s="53">
        <f t="shared" si="3"/>
        <v>863085.87</v>
      </c>
      <c r="AI38" s="50">
        <f t="shared" si="4"/>
        <v>4516136.34</v>
      </c>
      <c r="AJ38" s="49">
        <f t="shared" si="5"/>
        <v>4478326.4600000009</v>
      </c>
      <c r="AK38" s="53">
        <f t="shared" si="6"/>
        <v>37809.879999998957</v>
      </c>
    </row>
    <row r="39" spans="1:37">
      <c r="A39" s="1" t="s">
        <v>887</v>
      </c>
      <c r="B39" s="1" t="s">
        <v>888</v>
      </c>
      <c r="C39" s="283">
        <v>2084</v>
      </c>
      <c r="D39" s="1" t="s">
        <v>890</v>
      </c>
      <c r="E39" s="1" t="s">
        <v>890</v>
      </c>
      <c r="F39" s="36">
        <v>844947.28</v>
      </c>
      <c r="G39" s="36">
        <v>0</v>
      </c>
      <c r="H39" s="36">
        <v>91834.25</v>
      </c>
      <c r="J39" s="126">
        <v>395927.75</v>
      </c>
      <c r="K39" s="126">
        <v>129756.86</v>
      </c>
      <c r="L39" s="59">
        <v>10884</v>
      </c>
      <c r="M39" s="59">
        <v>10150</v>
      </c>
      <c r="O39" s="59">
        <v>525679.56999999995</v>
      </c>
      <c r="P39" s="126">
        <v>64935.13</v>
      </c>
      <c r="R39" s="126">
        <v>-615869.37</v>
      </c>
      <c r="S39" s="126">
        <v>1814650.86</v>
      </c>
      <c r="T39" s="33">
        <v>1093562.22</v>
      </c>
      <c r="U39" s="33">
        <v>105568.5</v>
      </c>
      <c r="V39" s="33">
        <v>2586.8000000000002</v>
      </c>
      <c r="W39" s="33">
        <v>1571493</v>
      </c>
      <c r="X39" s="33">
        <v>58416</v>
      </c>
      <c r="Y39" s="37">
        <v>1966751</v>
      </c>
      <c r="Z39" s="37">
        <v>8980</v>
      </c>
      <c r="AA39" s="37">
        <v>960</v>
      </c>
      <c r="AB39" s="37">
        <v>1024342.93</v>
      </c>
      <c r="AC39" s="37">
        <v>178556.64</v>
      </c>
      <c r="AF39" s="114">
        <f t="shared" si="1"/>
        <v>936781.53</v>
      </c>
      <c r="AG39" s="56">
        <f t="shared" si="2"/>
        <v>546713.56999999995</v>
      </c>
      <c r="AH39" s="53">
        <f t="shared" si="3"/>
        <v>390067.96000000008</v>
      </c>
      <c r="AI39" s="50">
        <f t="shared" si="4"/>
        <v>2831626.52</v>
      </c>
      <c r="AJ39" s="49">
        <f t="shared" si="5"/>
        <v>3179590.5700000003</v>
      </c>
      <c r="AK39" s="53">
        <f t="shared" si="6"/>
        <v>-347964.05000000028</v>
      </c>
    </row>
    <row r="40" spans="1:37">
      <c r="A40" s="1" t="s">
        <v>887</v>
      </c>
      <c r="B40" s="1" t="s">
        <v>888</v>
      </c>
      <c r="C40" s="283">
        <v>1696</v>
      </c>
      <c r="D40" s="1" t="s">
        <v>891</v>
      </c>
      <c r="E40" s="1" t="s">
        <v>891</v>
      </c>
      <c r="F40" s="36">
        <v>153854.85999999999</v>
      </c>
      <c r="G40" s="36">
        <v>0</v>
      </c>
      <c r="H40" s="36">
        <v>27910</v>
      </c>
      <c r="J40" s="126">
        <v>863873.6</v>
      </c>
      <c r="K40" s="126">
        <v>331054.27</v>
      </c>
      <c r="L40" s="59">
        <v>7911</v>
      </c>
      <c r="M40" s="59">
        <v>60425</v>
      </c>
      <c r="O40" s="59">
        <v>92666.87</v>
      </c>
      <c r="P40" s="126">
        <v>40099.96</v>
      </c>
      <c r="R40" s="126">
        <v>-210067.13</v>
      </c>
      <c r="S40" s="126">
        <v>1633793.05</v>
      </c>
      <c r="T40" s="33">
        <v>1374849.09</v>
      </c>
      <c r="U40" s="33">
        <v>341834.2</v>
      </c>
      <c r="V40" s="33">
        <v>333.13</v>
      </c>
      <c r="W40" s="33">
        <v>1743560.6</v>
      </c>
      <c r="X40" s="33">
        <v>193426</v>
      </c>
      <c r="Y40" s="37">
        <v>2463243.6</v>
      </c>
      <c r="Z40" s="37">
        <v>10500</v>
      </c>
      <c r="AA40" s="37">
        <v>28220</v>
      </c>
      <c r="AB40" s="37">
        <v>1172244.69</v>
      </c>
      <c r="AC40" s="37">
        <v>227930.75</v>
      </c>
      <c r="AF40" s="114">
        <f t="shared" si="1"/>
        <v>181764.86</v>
      </c>
      <c r="AG40" s="56">
        <f t="shared" si="2"/>
        <v>161002.87</v>
      </c>
      <c r="AH40" s="53">
        <f t="shared" si="3"/>
        <v>20761.989999999991</v>
      </c>
      <c r="AI40" s="50">
        <f t="shared" si="4"/>
        <v>3654003.02</v>
      </c>
      <c r="AJ40" s="49">
        <f t="shared" si="5"/>
        <v>3902139.04</v>
      </c>
      <c r="AK40" s="53">
        <f t="shared" si="6"/>
        <v>-248136.02000000002</v>
      </c>
    </row>
    <row r="41" spans="1:37">
      <c r="A41" s="1" t="s">
        <v>887</v>
      </c>
      <c r="B41" s="1" t="s">
        <v>888</v>
      </c>
      <c r="C41" s="283">
        <v>2924</v>
      </c>
      <c r="D41" s="1" t="s">
        <v>892</v>
      </c>
      <c r="E41" s="1" t="s">
        <v>892</v>
      </c>
      <c r="F41" s="36">
        <v>908795.67</v>
      </c>
      <c r="G41" s="36">
        <v>0</v>
      </c>
      <c r="H41" s="36">
        <v>42946.31</v>
      </c>
      <c r="J41" s="126">
        <v>1224432.4099999999</v>
      </c>
      <c r="K41" s="126">
        <v>645542.47</v>
      </c>
      <c r="L41" s="59">
        <v>4736</v>
      </c>
      <c r="M41" s="59">
        <v>9414</v>
      </c>
      <c r="O41" s="59">
        <v>439</v>
      </c>
      <c r="R41" s="126">
        <v>2863388.94</v>
      </c>
      <c r="S41" s="126">
        <v>174893.33</v>
      </c>
      <c r="T41" s="33">
        <v>988577.16</v>
      </c>
      <c r="U41" s="33">
        <v>535738</v>
      </c>
      <c r="V41" s="33">
        <v>1731.93</v>
      </c>
      <c r="W41" s="33">
        <v>1917641.5</v>
      </c>
      <c r="X41" s="33">
        <v>128169</v>
      </c>
      <c r="Y41" s="37">
        <v>2293919.5</v>
      </c>
      <c r="Z41" s="37">
        <v>16691.2</v>
      </c>
      <c r="AA41" s="37">
        <v>12512</v>
      </c>
      <c r="AB41" s="37">
        <v>1130700.8799999999</v>
      </c>
      <c r="AC41" s="37">
        <v>349188.42</v>
      </c>
      <c r="AF41" s="114">
        <f t="shared" si="1"/>
        <v>951741.98</v>
      </c>
      <c r="AG41" s="56">
        <f t="shared" si="2"/>
        <v>14589</v>
      </c>
      <c r="AH41" s="53">
        <f t="shared" si="3"/>
        <v>937152.98</v>
      </c>
      <c r="AI41" s="50">
        <f t="shared" si="4"/>
        <v>3571857.59</v>
      </c>
      <c r="AJ41" s="49">
        <f t="shared" si="5"/>
        <v>3803012</v>
      </c>
      <c r="AK41" s="53">
        <f t="shared" si="6"/>
        <v>-231154.41000000015</v>
      </c>
    </row>
    <row r="42" spans="1:37">
      <c r="A42" s="1" t="s">
        <v>887</v>
      </c>
      <c r="B42" s="1" t="s">
        <v>888</v>
      </c>
      <c r="C42" s="283">
        <v>3938</v>
      </c>
      <c r="D42" s="1" t="s">
        <v>893</v>
      </c>
      <c r="E42" s="1" t="s">
        <v>893</v>
      </c>
      <c r="F42" s="36">
        <v>799189.92</v>
      </c>
      <c r="G42" s="36">
        <v>132000</v>
      </c>
      <c r="H42" s="36">
        <v>84717</v>
      </c>
      <c r="J42" s="126">
        <v>848377.94</v>
      </c>
      <c r="K42" s="126">
        <v>484910.31</v>
      </c>
      <c r="L42" s="59">
        <v>38638</v>
      </c>
      <c r="M42" s="59">
        <v>10710</v>
      </c>
      <c r="O42" s="59">
        <v>151287</v>
      </c>
      <c r="R42" s="126">
        <v>327740.52</v>
      </c>
      <c r="S42" s="126">
        <v>1781475.04</v>
      </c>
      <c r="T42" s="33">
        <v>1852015.85</v>
      </c>
      <c r="U42" s="33">
        <v>680348</v>
      </c>
      <c r="V42" s="33">
        <v>3540.17</v>
      </c>
      <c r="W42" s="33">
        <v>2694455.9</v>
      </c>
      <c r="X42" s="33">
        <v>213309</v>
      </c>
      <c r="Y42" s="37">
        <v>3262253.9</v>
      </c>
      <c r="AA42" s="37">
        <v>50898.64</v>
      </c>
      <c r="AB42" s="37">
        <v>1814270.62</v>
      </c>
      <c r="AC42" s="37">
        <v>276901.15000000002</v>
      </c>
      <c r="AF42" s="114">
        <f t="shared" si="1"/>
        <v>1015906.92</v>
      </c>
      <c r="AG42" s="56">
        <f t="shared" si="2"/>
        <v>200635</v>
      </c>
      <c r="AH42" s="53">
        <f t="shared" si="3"/>
        <v>815271.92</v>
      </c>
      <c r="AI42" s="50">
        <f t="shared" si="4"/>
        <v>5443668.9199999999</v>
      </c>
      <c r="AJ42" s="49">
        <f t="shared" si="5"/>
        <v>5404324.3100000005</v>
      </c>
      <c r="AK42" s="53">
        <f t="shared" si="6"/>
        <v>39344.609999999404</v>
      </c>
    </row>
    <row r="43" spans="1:37">
      <c r="A43" s="1" t="s">
        <v>887</v>
      </c>
      <c r="B43" s="1" t="s">
        <v>888</v>
      </c>
      <c r="C43" s="283">
        <v>3814</v>
      </c>
      <c r="D43" s="1" t="s">
        <v>894</v>
      </c>
      <c r="E43" s="1" t="s">
        <v>894</v>
      </c>
      <c r="F43" s="36">
        <v>357559.85</v>
      </c>
      <c r="G43" s="36">
        <v>0</v>
      </c>
      <c r="H43" s="36">
        <v>45270.69</v>
      </c>
      <c r="J43" s="126">
        <v>453904.53</v>
      </c>
      <c r="K43" s="126">
        <v>290632.56</v>
      </c>
      <c r="L43" s="59">
        <v>19101</v>
      </c>
      <c r="M43" s="59">
        <v>10150</v>
      </c>
      <c r="O43" s="59">
        <v>73.540000000000006</v>
      </c>
      <c r="R43" s="126">
        <v>-623138.84</v>
      </c>
      <c r="S43" s="126">
        <v>1769380.27</v>
      </c>
      <c r="T43" s="33">
        <v>2121304.34</v>
      </c>
      <c r="U43" s="33">
        <v>240446</v>
      </c>
      <c r="V43" s="33">
        <v>997.37</v>
      </c>
      <c r="W43" s="33">
        <v>2294445.5</v>
      </c>
      <c r="X43" s="33">
        <v>213482</v>
      </c>
      <c r="Y43" s="37">
        <v>3058493.5</v>
      </c>
      <c r="Z43" s="37">
        <v>42700</v>
      </c>
      <c r="AA43" s="37">
        <v>20173.2</v>
      </c>
      <c r="AB43" s="37">
        <v>1558311.22</v>
      </c>
      <c r="AC43" s="37">
        <v>219195.63</v>
      </c>
      <c r="AF43" s="114">
        <f t="shared" si="1"/>
        <v>402830.54</v>
      </c>
      <c r="AG43" s="56">
        <f t="shared" si="2"/>
        <v>29324.54</v>
      </c>
      <c r="AH43" s="53">
        <f t="shared" si="3"/>
        <v>373506</v>
      </c>
      <c r="AI43" s="50">
        <f t="shared" si="4"/>
        <v>4870675.21</v>
      </c>
      <c r="AJ43" s="49">
        <f t="shared" si="5"/>
        <v>4898873.55</v>
      </c>
      <c r="AK43" s="53">
        <f t="shared" si="6"/>
        <v>-28198.339999999851</v>
      </c>
    </row>
    <row r="44" spans="1:37">
      <c r="A44" s="1" t="s">
        <v>887</v>
      </c>
      <c r="B44" s="1" t="s">
        <v>888</v>
      </c>
      <c r="C44" s="283">
        <v>963</v>
      </c>
      <c r="D44" s="1" t="s">
        <v>895</v>
      </c>
      <c r="E44" s="1" t="s">
        <v>895</v>
      </c>
      <c r="F44" s="36">
        <v>84205.74</v>
      </c>
      <c r="G44" s="36">
        <v>0</v>
      </c>
      <c r="H44" s="36">
        <v>57428</v>
      </c>
      <c r="J44" s="126">
        <v>1212732.8600000001</v>
      </c>
      <c r="K44" s="126">
        <v>174797.78</v>
      </c>
      <c r="L44" s="59">
        <v>14394</v>
      </c>
      <c r="M44" s="59">
        <v>7350</v>
      </c>
      <c r="O44" s="59">
        <v>0</v>
      </c>
      <c r="P44" s="126">
        <v>34398.29</v>
      </c>
      <c r="R44" s="126">
        <v>-967196.93</v>
      </c>
      <c r="S44" s="126">
        <v>2854151.72</v>
      </c>
      <c r="T44" s="33">
        <v>979178.28</v>
      </c>
      <c r="U44" s="33">
        <v>242261.1</v>
      </c>
      <c r="V44" s="33">
        <v>1482.92</v>
      </c>
      <c r="W44" s="33">
        <v>1621356</v>
      </c>
      <c r="X44" s="33">
        <v>126369</v>
      </c>
      <c r="Y44" s="37">
        <v>2099409</v>
      </c>
      <c r="AA44" s="37">
        <v>14480</v>
      </c>
      <c r="AB44" s="37">
        <v>985786.6</v>
      </c>
      <c r="AC44" s="37">
        <v>284904.40000000002</v>
      </c>
      <c r="AF44" s="114">
        <f t="shared" si="1"/>
        <v>141633.74</v>
      </c>
      <c r="AG44" s="56">
        <f t="shared" si="2"/>
        <v>21744</v>
      </c>
      <c r="AH44" s="53">
        <f t="shared" si="3"/>
        <v>119889.73999999999</v>
      </c>
      <c r="AI44" s="50">
        <f t="shared" si="4"/>
        <v>2970647.3</v>
      </c>
      <c r="AJ44" s="49">
        <f t="shared" si="5"/>
        <v>3384580</v>
      </c>
      <c r="AK44" s="53">
        <f t="shared" si="6"/>
        <v>-413932.70000000019</v>
      </c>
    </row>
    <row r="45" spans="1:37">
      <c r="A45" s="1" t="s">
        <v>887</v>
      </c>
      <c r="B45" s="1" t="s">
        <v>888</v>
      </c>
      <c r="C45" s="283">
        <v>4061</v>
      </c>
      <c r="D45" s="1" t="s">
        <v>896</v>
      </c>
      <c r="E45" s="1" t="s">
        <v>896</v>
      </c>
      <c r="F45" s="36">
        <v>225072.31</v>
      </c>
      <c r="G45" s="36">
        <v>27200</v>
      </c>
      <c r="H45" s="36">
        <v>23426</v>
      </c>
      <c r="J45" s="126">
        <v>476793.59999999998</v>
      </c>
      <c r="K45" s="126">
        <v>255634.46</v>
      </c>
      <c r="L45" s="59">
        <v>59291</v>
      </c>
      <c r="M45" s="59">
        <v>10056.43</v>
      </c>
      <c r="O45" s="59">
        <v>2932.84</v>
      </c>
      <c r="R45" s="126">
        <v>-415966.37</v>
      </c>
      <c r="S45" s="126">
        <v>1653756.5</v>
      </c>
      <c r="T45" s="33">
        <v>1551561.43</v>
      </c>
      <c r="V45" s="33">
        <v>703.09</v>
      </c>
      <c r="W45" s="33">
        <v>950574.4</v>
      </c>
      <c r="X45" s="33">
        <v>105806</v>
      </c>
      <c r="Y45" s="37">
        <v>1764618.4</v>
      </c>
      <c r="AB45" s="37">
        <v>930727.97</v>
      </c>
      <c r="AC45" s="37">
        <v>215242.58</v>
      </c>
      <c r="AF45" s="114">
        <f t="shared" si="1"/>
        <v>275698.31</v>
      </c>
      <c r="AG45" s="56">
        <f t="shared" si="2"/>
        <v>72280.26999999999</v>
      </c>
      <c r="AH45" s="53">
        <f t="shared" si="3"/>
        <v>203418.04</v>
      </c>
      <c r="AI45" s="50">
        <f t="shared" si="4"/>
        <v>2608644.92</v>
      </c>
      <c r="AJ45" s="49">
        <f t="shared" si="5"/>
        <v>2910588.95</v>
      </c>
      <c r="AK45" s="53">
        <f t="shared" si="6"/>
        <v>-301944.03000000026</v>
      </c>
    </row>
    <row r="46" spans="1:37">
      <c r="A46" s="1" t="s">
        <v>887</v>
      </c>
      <c r="B46" s="1" t="s">
        <v>888</v>
      </c>
      <c r="C46" s="283">
        <v>5071</v>
      </c>
      <c r="D46" s="1" t="s">
        <v>897</v>
      </c>
      <c r="E46" s="1" t="s">
        <v>897</v>
      </c>
      <c r="F46" s="36">
        <v>220411.7</v>
      </c>
      <c r="G46" s="36">
        <v>109132.71</v>
      </c>
      <c r="H46" s="36">
        <v>43383.61</v>
      </c>
      <c r="J46" s="126">
        <v>927396.47</v>
      </c>
      <c r="K46" s="126">
        <v>459238.07</v>
      </c>
      <c r="L46" s="59">
        <v>11500</v>
      </c>
      <c r="M46" s="59">
        <v>45637</v>
      </c>
      <c r="O46" s="59">
        <v>0</v>
      </c>
      <c r="R46" s="126">
        <v>613108.96</v>
      </c>
      <c r="S46" s="126">
        <v>1474437.8</v>
      </c>
      <c r="T46" s="33">
        <v>1010827.2</v>
      </c>
      <c r="V46" s="33">
        <v>975.22</v>
      </c>
      <c r="W46" s="33">
        <v>1101456.5</v>
      </c>
      <c r="X46" s="33">
        <v>63000</v>
      </c>
      <c r="Y46" s="37">
        <v>1689104.5</v>
      </c>
      <c r="Z46" s="37">
        <v>6000</v>
      </c>
      <c r="AA46" s="37">
        <v>3570</v>
      </c>
      <c r="AB46" s="37">
        <v>602898.03</v>
      </c>
      <c r="AC46" s="37">
        <v>257095.95</v>
      </c>
      <c r="AD46" s="37">
        <v>2711.64</v>
      </c>
      <c r="AF46" s="114">
        <f t="shared" si="1"/>
        <v>372928.02</v>
      </c>
      <c r="AG46" s="56">
        <f t="shared" si="2"/>
        <v>57137</v>
      </c>
      <c r="AH46" s="53">
        <f t="shared" si="3"/>
        <v>315791.02</v>
      </c>
      <c r="AI46" s="50">
        <f t="shared" si="4"/>
        <v>2176258.92</v>
      </c>
      <c r="AJ46" s="49">
        <f t="shared" si="5"/>
        <v>2561380.1200000006</v>
      </c>
      <c r="AK46" s="53">
        <f t="shared" si="6"/>
        <v>-385121.20000000065</v>
      </c>
    </row>
    <row r="47" spans="1:37">
      <c r="A47" s="1" t="s">
        <v>887</v>
      </c>
      <c r="B47" s="1" t="s">
        <v>888</v>
      </c>
      <c r="C47" s="283">
        <v>6089</v>
      </c>
      <c r="D47" s="1" t="s">
        <v>898</v>
      </c>
      <c r="E47" s="1" t="s">
        <v>898</v>
      </c>
      <c r="F47" s="36">
        <v>133181.71</v>
      </c>
      <c r="G47" s="36">
        <v>28837.22</v>
      </c>
      <c r="H47" s="36">
        <v>54280</v>
      </c>
      <c r="J47" s="126">
        <v>1197108.31</v>
      </c>
      <c r="K47" s="126">
        <v>316213.52</v>
      </c>
      <c r="L47" s="59">
        <v>28328</v>
      </c>
      <c r="M47" s="59">
        <v>6300</v>
      </c>
      <c r="O47" s="59">
        <v>2527.09</v>
      </c>
      <c r="R47" s="126">
        <v>-305607.36</v>
      </c>
      <c r="S47" s="126">
        <v>2017007.85</v>
      </c>
      <c r="T47" s="33">
        <v>2240011.89</v>
      </c>
      <c r="U47" s="33">
        <v>251251</v>
      </c>
      <c r="V47" s="33">
        <v>576.22</v>
      </c>
      <c r="W47" s="33">
        <v>1593715.5</v>
      </c>
      <c r="X47" s="33">
        <v>143165</v>
      </c>
      <c r="Y47" s="37">
        <v>2289956.5</v>
      </c>
      <c r="AA47" s="37">
        <v>46444</v>
      </c>
      <c r="AB47" s="37">
        <v>1655557.34</v>
      </c>
      <c r="AC47" s="37">
        <v>255696.59</v>
      </c>
      <c r="AF47" s="114">
        <f t="shared" si="1"/>
        <v>216298.93</v>
      </c>
      <c r="AG47" s="56">
        <f t="shared" si="2"/>
        <v>37155.089999999997</v>
      </c>
      <c r="AH47" s="53">
        <f t="shared" si="3"/>
        <v>179143.84</v>
      </c>
      <c r="AI47" s="50">
        <f t="shared" si="4"/>
        <v>4228719.6100000003</v>
      </c>
      <c r="AJ47" s="49">
        <f t="shared" si="5"/>
        <v>4247654.43</v>
      </c>
      <c r="AK47" s="53">
        <f t="shared" si="6"/>
        <v>-18934.819999999367</v>
      </c>
    </row>
    <row r="48" spans="1:37">
      <c r="A48" s="1" t="s">
        <v>887</v>
      </c>
      <c r="B48" s="1" t="s">
        <v>888</v>
      </c>
      <c r="C48" s="283">
        <v>2577</v>
      </c>
      <c r="D48" s="1" t="s">
        <v>899</v>
      </c>
      <c r="E48" s="1" t="s">
        <v>899</v>
      </c>
      <c r="F48" s="36">
        <v>259687.38</v>
      </c>
      <c r="G48" s="36">
        <v>0</v>
      </c>
      <c r="H48" s="36">
        <v>27299</v>
      </c>
      <c r="J48" s="126">
        <v>1329243.97</v>
      </c>
      <c r="K48" s="126">
        <v>275784.74</v>
      </c>
      <c r="L48" s="59">
        <v>3905</v>
      </c>
      <c r="M48" s="59">
        <v>5850</v>
      </c>
      <c r="O48" s="59">
        <v>0</v>
      </c>
      <c r="Q48" s="126">
        <v>1978118.56</v>
      </c>
      <c r="R48" s="126">
        <v>31526.62</v>
      </c>
      <c r="S48" s="126">
        <v>216270.07999999999</v>
      </c>
      <c r="T48" s="33">
        <v>1017325.36</v>
      </c>
      <c r="V48" s="33">
        <v>598.17999999999995</v>
      </c>
      <c r="W48" s="33">
        <v>1222739.5</v>
      </c>
      <c r="X48" s="33">
        <v>97316</v>
      </c>
      <c r="Y48" s="37">
        <v>1643085.5</v>
      </c>
      <c r="AA48" s="37">
        <v>11560</v>
      </c>
      <c r="AB48" s="37">
        <v>668929.96</v>
      </c>
      <c r="AC48" s="37">
        <v>357898.75</v>
      </c>
      <c r="AE48" s="37">
        <v>160</v>
      </c>
      <c r="AF48" s="114">
        <f t="shared" si="1"/>
        <v>286986.38</v>
      </c>
      <c r="AG48" s="56">
        <f t="shared" si="2"/>
        <v>9755</v>
      </c>
      <c r="AH48" s="53">
        <f t="shared" si="3"/>
        <v>277231.38</v>
      </c>
      <c r="AI48" s="50">
        <f t="shared" si="4"/>
        <v>2337979.04</v>
      </c>
      <c r="AJ48" s="49">
        <f t="shared" si="5"/>
        <v>2681634.21</v>
      </c>
      <c r="AK48" s="53">
        <f t="shared" si="6"/>
        <v>-343655.16999999993</v>
      </c>
    </row>
    <row r="49" spans="1:37">
      <c r="A49" s="1" t="s">
        <v>887</v>
      </c>
      <c r="B49" s="1" t="s">
        <v>888</v>
      </c>
      <c r="C49" s="283">
        <v>5747</v>
      </c>
      <c r="D49" s="1" t="s">
        <v>900</v>
      </c>
      <c r="E49" s="1" t="s">
        <v>900</v>
      </c>
      <c r="F49" s="36">
        <v>160608.95000000001</v>
      </c>
      <c r="G49" s="36">
        <v>28800</v>
      </c>
      <c r="H49" s="36">
        <v>108516</v>
      </c>
      <c r="J49" s="126">
        <v>1292031.4099999999</v>
      </c>
      <c r="K49" s="126">
        <v>341130.18</v>
      </c>
      <c r="L49" s="59">
        <v>132736</v>
      </c>
      <c r="M49" s="59">
        <v>6300</v>
      </c>
      <c r="O49" s="59">
        <v>8897.0499999999993</v>
      </c>
      <c r="R49" s="126">
        <v>20352.53</v>
      </c>
      <c r="S49" s="126">
        <v>2076002.99</v>
      </c>
      <c r="T49" s="33">
        <v>2403286.13</v>
      </c>
      <c r="U49" s="33">
        <v>382400</v>
      </c>
      <c r="W49" s="33">
        <v>1949153.31</v>
      </c>
      <c r="X49" s="33">
        <v>158826</v>
      </c>
      <c r="Y49" s="37">
        <v>3002679.31</v>
      </c>
      <c r="AA49" s="37">
        <v>15366</v>
      </c>
      <c r="AB49" s="37">
        <v>1922011.66</v>
      </c>
      <c r="AC49" s="37">
        <v>266810.5</v>
      </c>
      <c r="AF49" s="114">
        <f t="shared" si="1"/>
        <v>297924.95</v>
      </c>
      <c r="AG49" s="56">
        <f t="shared" si="2"/>
        <v>147933.04999999999</v>
      </c>
      <c r="AH49" s="53">
        <f t="shared" si="3"/>
        <v>149991.90000000002</v>
      </c>
      <c r="AI49" s="50">
        <f t="shared" si="4"/>
        <v>4893665.4399999995</v>
      </c>
      <c r="AJ49" s="49">
        <f t="shared" si="5"/>
        <v>5206867.47</v>
      </c>
      <c r="AK49" s="53">
        <f t="shared" si="6"/>
        <v>-313202.03000000026</v>
      </c>
    </row>
    <row r="50" spans="1:37">
      <c r="A50" s="1" t="s">
        <v>887</v>
      </c>
      <c r="B50" s="1" t="s">
        <v>888</v>
      </c>
      <c r="C50" s="283">
        <v>3456</v>
      </c>
      <c r="D50" s="1" t="s">
        <v>901</v>
      </c>
      <c r="E50" s="1" t="s">
        <v>901</v>
      </c>
      <c r="F50" s="36">
        <v>187514.03</v>
      </c>
      <c r="G50" s="36">
        <v>0</v>
      </c>
      <c r="H50" s="36">
        <v>27461.53</v>
      </c>
      <c r="J50" s="126">
        <v>777378.31</v>
      </c>
      <c r="K50" s="126">
        <v>424789.48</v>
      </c>
      <c r="L50" s="59">
        <v>26230</v>
      </c>
      <c r="M50" s="59">
        <v>125178.43</v>
      </c>
      <c r="O50" s="59">
        <v>3367.9</v>
      </c>
      <c r="Q50" s="126">
        <v>-886819.68</v>
      </c>
      <c r="R50" s="126">
        <v>58303.24</v>
      </c>
      <c r="S50" s="126">
        <v>2700044.99</v>
      </c>
      <c r="T50" s="33">
        <v>1453581.29</v>
      </c>
      <c r="U50" s="33">
        <v>219810</v>
      </c>
      <c r="V50" s="33">
        <v>999.66</v>
      </c>
      <c r="W50" s="33">
        <v>1032430.5</v>
      </c>
      <c r="X50" s="33">
        <v>139466</v>
      </c>
      <c r="Y50" s="37">
        <v>1761527.5</v>
      </c>
      <c r="Z50" s="37">
        <v>2000</v>
      </c>
      <c r="AA50" s="37">
        <v>16740</v>
      </c>
      <c r="AB50" s="37">
        <v>1328594.68</v>
      </c>
      <c r="AC50" s="37">
        <v>346586.8</v>
      </c>
      <c r="AF50" s="114">
        <f t="shared" si="1"/>
        <v>214975.56</v>
      </c>
      <c r="AG50" s="56">
        <f t="shared" si="2"/>
        <v>154776.32999999999</v>
      </c>
      <c r="AH50" s="53">
        <f t="shared" si="3"/>
        <v>60199.23000000001</v>
      </c>
      <c r="AI50" s="50">
        <f t="shared" si="4"/>
        <v>2846287.45</v>
      </c>
      <c r="AJ50" s="49">
        <f t="shared" si="5"/>
        <v>3455448.9799999995</v>
      </c>
      <c r="AK50" s="53">
        <f t="shared" si="6"/>
        <v>-609161.52999999933</v>
      </c>
    </row>
    <row r="51" spans="1:37">
      <c r="A51" s="1" t="s">
        <v>887</v>
      </c>
      <c r="B51" s="1" t="s">
        <v>888</v>
      </c>
      <c r="C51" s="283">
        <v>3817</v>
      </c>
      <c r="D51" s="1" t="s">
        <v>902</v>
      </c>
      <c r="E51" s="1" t="s">
        <v>902</v>
      </c>
      <c r="F51" s="36">
        <v>404835.98</v>
      </c>
      <c r="G51" s="36">
        <v>0</v>
      </c>
      <c r="H51" s="36">
        <v>42435</v>
      </c>
      <c r="J51" s="126">
        <v>652471.68000000005</v>
      </c>
      <c r="K51" s="126">
        <v>276617.19</v>
      </c>
      <c r="L51" s="59">
        <v>4550</v>
      </c>
      <c r="M51" s="59">
        <v>6300</v>
      </c>
      <c r="O51" s="59">
        <v>2490.13</v>
      </c>
      <c r="R51" s="126">
        <v>-24642.25</v>
      </c>
      <c r="S51" s="126">
        <v>1671717.03</v>
      </c>
      <c r="T51" s="33">
        <v>1523118.52</v>
      </c>
      <c r="U51" s="33">
        <v>223390</v>
      </c>
      <c r="V51" s="33">
        <v>1519.49</v>
      </c>
      <c r="W51" s="33">
        <v>947395.5</v>
      </c>
      <c r="X51" s="33">
        <v>82197</v>
      </c>
      <c r="Y51" s="37">
        <v>1592917.5</v>
      </c>
      <c r="Z51" s="37">
        <v>10500</v>
      </c>
      <c r="AA51" s="37">
        <v>30734</v>
      </c>
      <c r="AB51" s="37">
        <v>1082584.8500000001</v>
      </c>
      <c r="AC51" s="37">
        <v>344939.22</v>
      </c>
      <c r="AF51" s="114">
        <f t="shared" si="1"/>
        <v>447270.98</v>
      </c>
      <c r="AG51" s="56">
        <f t="shared" si="2"/>
        <v>13340.130000000001</v>
      </c>
      <c r="AH51" s="53">
        <f t="shared" si="3"/>
        <v>433930.85</v>
      </c>
      <c r="AI51" s="50">
        <f t="shared" si="4"/>
        <v>2777620.51</v>
      </c>
      <c r="AJ51" s="49">
        <f t="shared" si="5"/>
        <v>3061675.5700000003</v>
      </c>
      <c r="AK51" s="53">
        <f t="shared" si="6"/>
        <v>-284055.06000000052</v>
      </c>
    </row>
    <row r="52" spans="1:37">
      <c r="A52" s="1" t="s">
        <v>887</v>
      </c>
      <c r="B52" s="1" t="s">
        <v>888</v>
      </c>
      <c r="C52" s="283">
        <v>4343</v>
      </c>
      <c r="D52" s="1" t="s">
        <v>903</v>
      </c>
      <c r="E52" s="1" t="s">
        <v>903</v>
      </c>
      <c r="F52" s="36">
        <v>407937.21</v>
      </c>
      <c r="G52" s="36">
        <v>0</v>
      </c>
      <c r="H52" s="36">
        <v>38314.32</v>
      </c>
      <c r="J52" s="126">
        <v>784282.24</v>
      </c>
      <c r="K52" s="126">
        <v>436996.59</v>
      </c>
      <c r="L52" s="59">
        <v>28271</v>
      </c>
      <c r="M52" s="59">
        <v>10150</v>
      </c>
      <c r="O52" s="59">
        <v>0</v>
      </c>
      <c r="Q52" s="126">
        <v>1368441.14</v>
      </c>
      <c r="R52" s="126">
        <v>68220</v>
      </c>
      <c r="S52" s="126">
        <v>579857.57999999996</v>
      </c>
      <c r="T52" s="33">
        <v>1330313.92</v>
      </c>
      <c r="W52" s="33">
        <v>897507</v>
      </c>
      <c r="X52" s="33">
        <v>121665</v>
      </c>
      <c r="Y52" s="37">
        <v>1397558</v>
      </c>
      <c r="AA52" s="37">
        <v>11740</v>
      </c>
      <c r="AB52" s="37">
        <v>1033918.83</v>
      </c>
      <c r="AC52" s="37">
        <v>293678.45</v>
      </c>
      <c r="AF52" s="114">
        <f t="shared" si="1"/>
        <v>446251.53</v>
      </c>
      <c r="AG52" s="56">
        <f t="shared" si="2"/>
        <v>38421</v>
      </c>
      <c r="AH52" s="53">
        <f t="shared" si="3"/>
        <v>407830.53</v>
      </c>
      <c r="AI52" s="50">
        <f t="shared" si="4"/>
        <v>2349485.92</v>
      </c>
      <c r="AJ52" s="49">
        <f t="shared" si="5"/>
        <v>2736895.2800000003</v>
      </c>
      <c r="AK52" s="53">
        <f t="shared" si="6"/>
        <v>-387409.36000000034</v>
      </c>
    </row>
    <row r="53" spans="1:37">
      <c r="A53" s="1" t="s">
        <v>887</v>
      </c>
      <c r="B53" s="1" t="s">
        <v>888</v>
      </c>
      <c r="C53" s="283">
        <v>2653</v>
      </c>
      <c r="D53" s="1" t="s">
        <v>904</v>
      </c>
      <c r="E53" s="1" t="s">
        <v>904</v>
      </c>
      <c r="F53" s="36">
        <v>332613.32</v>
      </c>
      <c r="G53" s="36">
        <v>0</v>
      </c>
      <c r="H53" s="36">
        <v>35210</v>
      </c>
      <c r="J53" s="126">
        <v>1308540.42</v>
      </c>
      <c r="K53" s="126">
        <v>483871.95</v>
      </c>
      <c r="L53" s="59">
        <v>9342</v>
      </c>
      <c r="M53" s="59">
        <v>7939.47</v>
      </c>
      <c r="O53" s="59">
        <v>1306</v>
      </c>
      <c r="Q53" s="126">
        <v>2074550.04</v>
      </c>
      <c r="R53" s="126">
        <v>49462.720000000001</v>
      </c>
      <c r="S53" s="126">
        <v>446722.69</v>
      </c>
      <c r="T53" s="33">
        <v>1356885.47</v>
      </c>
      <c r="U53" s="33">
        <v>38495</v>
      </c>
      <c r="V53" s="33">
        <v>1074.29</v>
      </c>
      <c r="W53" s="33">
        <v>1037418</v>
      </c>
      <c r="X53" s="33">
        <v>51076</v>
      </c>
      <c r="Y53" s="37">
        <v>1498595</v>
      </c>
      <c r="AA53" s="37">
        <v>15380</v>
      </c>
      <c r="AB53" s="37">
        <v>1086262.1200000001</v>
      </c>
      <c r="AC53" s="37">
        <v>313798.87</v>
      </c>
      <c r="AF53" s="114">
        <f t="shared" si="1"/>
        <v>367823.32</v>
      </c>
      <c r="AG53" s="56">
        <f t="shared" si="2"/>
        <v>18587.47</v>
      </c>
      <c r="AH53" s="53">
        <f t="shared" si="3"/>
        <v>349235.85</v>
      </c>
      <c r="AI53" s="50">
        <f t="shared" si="4"/>
        <v>2484948.7599999998</v>
      </c>
      <c r="AJ53" s="49">
        <f t="shared" si="5"/>
        <v>2914035.99</v>
      </c>
      <c r="AK53" s="53">
        <f t="shared" si="6"/>
        <v>-429087.23000000045</v>
      </c>
    </row>
    <row r="54" spans="1:37">
      <c r="A54" s="1" t="s">
        <v>906</v>
      </c>
      <c r="B54" s="1" t="s">
        <v>907</v>
      </c>
      <c r="C54" s="283">
        <v>2506</v>
      </c>
      <c r="D54" s="1" t="s">
        <v>909</v>
      </c>
      <c r="E54" s="1" t="s">
        <v>909</v>
      </c>
      <c r="F54" s="36">
        <v>173234.73</v>
      </c>
      <c r="G54" s="36">
        <v>0</v>
      </c>
      <c r="H54" s="36">
        <v>49775.57</v>
      </c>
      <c r="J54" s="126">
        <v>165679.32</v>
      </c>
      <c r="K54" s="126">
        <v>722432.08</v>
      </c>
      <c r="L54" s="59">
        <v>0</v>
      </c>
      <c r="M54" s="59">
        <v>80776.63</v>
      </c>
      <c r="O54" s="59">
        <v>10779.38</v>
      </c>
      <c r="Q54" s="126">
        <v>50000</v>
      </c>
      <c r="R54" s="126">
        <v>-392707.42</v>
      </c>
      <c r="S54" s="126">
        <v>1557377.06</v>
      </c>
      <c r="T54" s="33">
        <v>617329.31000000006</v>
      </c>
      <c r="U54" s="33">
        <v>82810</v>
      </c>
      <c r="V54" s="33">
        <v>402.51</v>
      </c>
      <c r="W54" s="33">
        <v>1117525</v>
      </c>
      <c r="X54" s="33">
        <v>7650</v>
      </c>
      <c r="Y54" s="37">
        <v>1391350</v>
      </c>
      <c r="AA54" s="37">
        <v>30180</v>
      </c>
      <c r="AB54" s="37">
        <v>433539.94</v>
      </c>
      <c r="AC54" s="37">
        <v>165750.82999999999</v>
      </c>
      <c r="AF54" s="114">
        <f t="shared" si="1"/>
        <v>223010.30000000002</v>
      </c>
      <c r="AG54" s="56">
        <f t="shared" si="2"/>
        <v>91556.010000000009</v>
      </c>
      <c r="AH54" s="53">
        <f t="shared" si="3"/>
        <v>131454.29</v>
      </c>
      <c r="AI54" s="50">
        <f t="shared" si="4"/>
        <v>1825716.82</v>
      </c>
      <c r="AJ54" s="49">
        <f t="shared" si="5"/>
        <v>2020820.77</v>
      </c>
      <c r="AK54" s="53">
        <f t="shared" si="6"/>
        <v>-195103.94999999995</v>
      </c>
    </row>
    <row r="55" spans="1:37">
      <c r="A55" s="1" t="s">
        <v>906</v>
      </c>
      <c r="B55" s="1" t="s">
        <v>907</v>
      </c>
      <c r="C55" s="283">
        <v>2046</v>
      </c>
      <c r="D55" s="1" t="s">
        <v>910</v>
      </c>
      <c r="E55" s="1" t="s">
        <v>910</v>
      </c>
      <c r="F55" s="36">
        <v>175111.98</v>
      </c>
      <c r="G55" s="36">
        <v>0</v>
      </c>
      <c r="H55" s="36">
        <v>52121.78</v>
      </c>
      <c r="J55" s="126">
        <v>207736.75</v>
      </c>
      <c r="K55" s="126">
        <v>344063.8</v>
      </c>
      <c r="L55" s="59">
        <v>0</v>
      </c>
      <c r="M55" s="59">
        <v>46131.59</v>
      </c>
      <c r="O55" s="59">
        <v>30037.38</v>
      </c>
      <c r="R55" s="126">
        <v>-459469.4</v>
      </c>
      <c r="S55" s="126">
        <v>1296912.72</v>
      </c>
      <c r="T55" s="33">
        <v>854686.94</v>
      </c>
      <c r="U55" s="33">
        <v>79900</v>
      </c>
      <c r="V55" s="33">
        <v>249.94</v>
      </c>
      <c r="W55" s="33">
        <v>1146736.5</v>
      </c>
      <c r="X55" s="33">
        <v>12370</v>
      </c>
      <c r="Y55" s="37">
        <v>1460024.5</v>
      </c>
      <c r="Z55" s="37">
        <v>3550</v>
      </c>
      <c r="AA55" s="37">
        <v>34887</v>
      </c>
      <c r="AB55" s="37">
        <v>598234.73</v>
      </c>
      <c r="AC55" s="37">
        <v>105099.13</v>
      </c>
      <c r="AE55" s="37">
        <v>26726</v>
      </c>
      <c r="AF55" s="114">
        <f t="shared" si="1"/>
        <v>227233.76</v>
      </c>
      <c r="AG55" s="56">
        <f t="shared" si="2"/>
        <v>76168.97</v>
      </c>
      <c r="AH55" s="53">
        <f t="shared" si="3"/>
        <v>151064.79</v>
      </c>
      <c r="AI55" s="50">
        <f t="shared" si="4"/>
        <v>2093943.38</v>
      </c>
      <c r="AJ55" s="49">
        <f t="shared" si="5"/>
        <v>2228521.36</v>
      </c>
      <c r="AK55" s="53">
        <f t="shared" si="6"/>
        <v>-134577.97999999998</v>
      </c>
    </row>
    <row r="56" spans="1:37">
      <c r="A56" s="1" t="s">
        <v>906</v>
      </c>
      <c r="B56" s="1" t="s">
        <v>907</v>
      </c>
      <c r="C56" s="283">
        <v>3477</v>
      </c>
      <c r="D56" s="1" t="s">
        <v>911</v>
      </c>
      <c r="E56" s="1" t="s">
        <v>911</v>
      </c>
      <c r="F56" s="36">
        <v>531925.03</v>
      </c>
      <c r="G56" s="36">
        <v>0</v>
      </c>
      <c r="H56" s="36">
        <v>52922.05</v>
      </c>
      <c r="J56" s="126">
        <v>109121.03</v>
      </c>
      <c r="K56" s="126">
        <v>343490.08</v>
      </c>
      <c r="L56" s="59">
        <v>0</v>
      </c>
      <c r="M56" s="59">
        <v>39504.14</v>
      </c>
      <c r="O56" s="59">
        <v>93.97</v>
      </c>
      <c r="R56" s="126">
        <v>-658334.77</v>
      </c>
      <c r="S56" s="126">
        <v>1593000.06</v>
      </c>
      <c r="T56" s="33">
        <v>1298610.6499999999</v>
      </c>
      <c r="U56" s="33">
        <v>209635</v>
      </c>
      <c r="V56" s="33">
        <v>681.71</v>
      </c>
      <c r="W56" s="33">
        <v>1229664.8999999999</v>
      </c>
      <c r="Y56" s="37">
        <v>1719608.9</v>
      </c>
      <c r="Z56" s="37">
        <v>3500</v>
      </c>
      <c r="AA56" s="37">
        <v>25199</v>
      </c>
      <c r="AB56" s="37">
        <v>755339.11</v>
      </c>
      <c r="AC56" s="37">
        <v>145260.46</v>
      </c>
      <c r="AE56" s="37">
        <v>26490</v>
      </c>
      <c r="AF56" s="114">
        <f t="shared" si="1"/>
        <v>584847.08000000007</v>
      </c>
      <c r="AG56" s="56">
        <f t="shared" si="2"/>
        <v>39598.11</v>
      </c>
      <c r="AH56" s="53">
        <f t="shared" si="3"/>
        <v>545248.97000000009</v>
      </c>
      <c r="AI56" s="50">
        <f t="shared" si="4"/>
        <v>2738592.26</v>
      </c>
      <c r="AJ56" s="49">
        <f t="shared" si="5"/>
        <v>2675397.4699999997</v>
      </c>
      <c r="AK56" s="53">
        <f t="shared" si="6"/>
        <v>63194.790000000037</v>
      </c>
    </row>
    <row r="57" spans="1:37">
      <c r="A57" s="1" t="s">
        <v>906</v>
      </c>
      <c r="B57" s="1" t="s">
        <v>907</v>
      </c>
      <c r="C57" s="283">
        <v>2555</v>
      </c>
      <c r="D57" s="1" t="s">
        <v>912</v>
      </c>
      <c r="E57" s="1" t="s">
        <v>912</v>
      </c>
      <c r="F57" s="36">
        <v>384258.18</v>
      </c>
      <c r="G57" s="36">
        <v>15000</v>
      </c>
      <c r="H57" s="36">
        <v>28283.5</v>
      </c>
      <c r="J57" s="126">
        <v>113730.9</v>
      </c>
      <c r="K57" s="126">
        <v>272856.13</v>
      </c>
      <c r="L57" s="59">
        <v>0</v>
      </c>
      <c r="M57" s="59">
        <v>29468.78</v>
      </c>
      <c r="O57" s="59">
        <v>37.380000000000003</v>
      </c>
      <c r="R57" s="126">
        <v>-528557.71</v>
      </c>
      <c r="S57" s="126">
        <v>1261656.71</v>
      </c>
      <c r="T57" s="33">
        <v>1063517.31</v>
      </c>
      <c r="U57" s="33">
        <v>179100</v>
      </c>
      <c r="V57" s="33">
        <v>633.82000000000005</v>
      </c>
      <c r="W57" s="33">
        <v>1273660.8</v>
      </c>
      <c r="Y57" s="37">
        <v>1668559.8</v>
      </c>
      <c r="AA57" s="37">
        <v>41503.99</v>
      </c>
      <c r="AB57" s="37">
        <v>655037.87</v>
      </c>
      <c r="AC57" s="37">
        <v>100286.72</v>
      </c>
      <c r="AF57" s="114">
        <f t="shared" si="1"/>
        <v>427541.68</v>
      </c>
      <c r="AG57" s="56">
        <f t="shared" si="2"/>
        <v>29506.16</v>
      </c>
      <c r="AH57" s="53">
        <f t="shared" si="3"/>
        <v>398035.52</v>
      </c>
      <c r="AI57" s="50">
        <f t="shared" si="4"/>
        <v>2516911.9300000002</v>
      </c>
      <c r="AJ57" s="49">
        <f t="shared" si="5"/>
        <v>2465388.3800000004</v>
      </c>
      <c r="AK57" s="53">
        <f t="shared" si="6"/>
        <v>51523.549999999814</v>
      </c>
    </row>
    <row r="58" spans="1:37">
      <c r="A58" s="1" t="s">
        <v>906</v>
      </c>
      <c r="B58" s="1" t="s">
        <v>907</v>
      </c>
      <c r="C58" s="283">
        <v>969</v>
      </c>
      <c r="D58" s="1" t="s">
        <v>913</v>
      </c>
      <c r="E58" s="1" t="s">
        <v>913</v>
      </c>
      <c r="F58" s="36">
        <v>316822.7</v>
      </c>
      <c r="G58" s="36">
        <v>0</v>
      </c>
      <c r="H58" s="36">
        <v>34408.769999999997</v>
      </c>
      <c r="J58" s="126">
        <v>3</v>
      </c>
      <c r="K58" s="126">
        <v>239176.31</v>
      </c>
      <c r="L58" s="59">
        <v>0</v>
      </c>
      <c r="M58" s="59">
        <v>27567.599999999999</v>
      </c>
      <c r="O58" s="59">
        <v>33.94</v>
      </c>
      <c r="R58" s="126">
        <v>-1658351.63</v>
      </c>
      <c r="S58" s="126">
        <v>2075132.5</v>
      </c>
      <c r="T58" s="33">
        <v>749711.07</v>
      </c>
      <c r="U58" s="33">
        <v>59750</v>
      </c>
      <c r="V58" s="33">
        <v>429.89</v>
      </c>
      <c r="W58" s="33">
        <v>740836.2</v>
      </c>
      <c r="X58" s="33">
        <v>3030</v>
      </c>
      <c r="Y58" s="37">
        <v>898416.2</v>
      </c>
      <c r="AA58" s="37">
        <v>38043</v>
      </c>
      <c r="AB58" s="37">
        <v>410715.34</v>
      </c>
      <c r="AC58" s="37">
        <v>33832.25</v>
      </c>
      <c r="AE58" s="37">
        <v>26722</v>
      </c>
      <c r="AF58" s="114">
        <f t="shared" si="1"/>
        <v>351231.47000000003</v>
      </c>
      <c r="AG58" s="56">
        <f t="shared" si="2"/>
        <v>27601.539999999997</v>
      </c>
      <c r="AH58" s="53">
        <f t="shared" si="3"/>
        <v>323629.93000000005</v>
      </c>
      <c r="AI58" s="50">
        <f t="shared" si="4"/>
        <v>1553757.16</v>
      </c>
      <c r="AJ58" s="49">
        <f t="shared" si="5"/>
        <v>1407728.79</v>
      </c>
      <c r="AK58" s="53">
        <f t="shared" si="6"/>
        <v>146028.36999999988</v>
      </c>
    </row>
    <row r="59" spans="1:37">
      <c r="A59" s="1" t="s">
        <v>906</v>
      </c>
      <c r="B59" s="1" t="s">
        <v>907</v>
      </c>
      <c r="C59" s="283">
        <v>2062</v>
      </c>
      <c r="D59" s="1" t="s">
        <v>914</v>
      </c>
      <c r="E59" s="1" t="s">
        <v>914</v>
      </c>
      <c r="F59" s="36">
        <v>433410.49</v>
      </c>
      <c r="G59" s="36">
        <v>64000</v>
      </c>
      <c r="H59" s="36">
        <v>38079.75</v>
      </c>
      <c r="J59" s="126">
        <v>790640.5</v>
      </c>
      <c r="K59" s="126">
        <v>260583.32</v>
      </c>
      <c r="L59" s="59">
        <v>0</v>
      </c>
      <c r="M59" s="59">
        <v>40490.82</v>
      </c>
      <c r="O59" s="59">
        <v>0</v>
      </c>
      <c r="R59" s="126">
        <v>-1660868.92</v>
      </c>
      <c r="S59" s="126">
        <v>3409443.43</v>
      </c>
      <c r="T59" s="33">
        <v>907254.57</v>
      </c>
      <c r="U59" s="33">
        <v>79700</v>
      </c>
      <c r="V59" s="33">
        <v>1227.3499999999999</v>
      </c>
      <c r="W59" s="33">
        <v>1214724.7</v>
      </c>
      <c r="X59" s="33">
        <v>10055.5</v>
      </c>
      <c r="Y59" s="37">
        <v>1480067.2</v>
      </c>
      <c r="Z59" s="37">
        <v>3500</v>
      </c>
      <c r="AA59" s="37">
        <v>28442</v>
      </c>
      <c r="AB59" s="37">
        <v>715251.15</v>
      </c>
      <c r="AC59" s="37">
        <v>124779.04</v>
      </c>
      <c r="AE59" s="37">
        <v>63274</v>
      </c>
      <c r="AF59" s="114">
        <f t="shared" si="1"/>
        <v>535490.24</v>
      </c>
      <c r="AG59" s="56">
        <f t="shared" si="2"/>
        <v>40490.82</v>
      </c>
      <c r="AH59" s="53">
        <f t="shared" si="3"/>
        <v>494999.42</v>
      </c>
      <c r="AI59" s="50">
        <f t="shared" si="4"/>
        <v>2212962.12</v>
      </c>
      <c r="AJ59" s="49">
        <f t="shared" si="5"/>
        <v>2415313.39</v>
      </c>
      <c r="AK59" s="53">
        <f t="shared" si="6"/>
        <v>-202351.27000000002</v>
      </c>
    </row>
    <row r="60" spans="1:37">
      <c r="A60" s="1" t="s">
        <v>916</v>
      </c>
      <c r="B60" s="1" t="s">
        <v>917</v>
      </c>
      <c r="C60" s="283">
        <v>3193</v>
      </c>
      <c r="D60" s="1" t="s">
        <v>919</v>
      </c>
      <c r="E60" s="1" t="s">
        <v>919</v>
      </c>
      <c r="F60" s="36">
        <v>61248.85</v>
      </c>
      <c r="G60" s="36">
        <v>0</v>
      </c>
      <c r="H60" s="36">
        <v>13016.85</v>
      </c>
      <c r="J60" s="126">
        <v>4</v>
      </c>
      <c r="K60" s="126">
        <v>269538.67</v>
      </c>
      <c r="R60" s="126">
        <v>-563457.38</v>
      </c>
      <c r="S60" s="126">
        <v>280935.62</v>
      </c>
      <c r="T60" s="33">
        <v>1307827.1299999999</v>
      </c>
      <c r="W60" s="33">
        <v>1082900</v>
      </c>
      <c r="Y60" s="37">
        <v>1406129</v>
      </c>
      <c r="Z60" s="37">
        <v>82260</v>
      </c>
      <c r="AA60" s="37">
        <v>9940</v>
      </c>
      <c r="AB60" s="37">
        <v>193604.18</v>
      </c>
      <c r="AC60" s="37">
        <v>72463.820000000007</v>
      </c>
      <c r="AF60" s="114">
        <f t="shared" si="1"/>
        <v>74265.7</v>
      </c>
      <c r="AG60" s="56">
        <f t="shared" si="2"/>
        <v>0</v>
      </c>
      <c r="AH60" s="53">
        <f t="shared" si="3"/>
        <v>74265.7</v>
      </c>
      <c r="AI60" s="50">
        <f t="shared" si="4"/>
        <v>2390727.13</v>
      </c>
      <c r="AJ60" s="49">
        <f t="shared" si="5"/>
        <v>1764397</v>
      </c>
      <c r="AK60" s="53">
        <f t="shared" si="6"/>
        <v>626330.12999999989</v>
      </c>
    </row>
    <row r="61" spans="1:37">
      <c r="A61" s="1" t="s">
        <v>916</v>
      </c>
      <c r="B61" s="1" t="s">
        <v>917</v>
      </c>
      <c r="C61" s="283">
        <v>4893</v>
      </c>
      <c r="D61" s="1" t="s">
        <v>920</v>
      </c>
      <c r="E61" s="1" t="s">
        <v>920</v>
      </c>
      <c r="F61" s="36">
        <v>47228.1</v>
      </c>
      <c r="G61" s="36">
        <v>0</v>
      </c>
      <c r="H61" s="36">
        <v>4383.9399999999996</v>
      </c>
      <c r="J61" s="126">
        <v>781359.2</v>
      </c>
      <c r="K61" s="126">
        <v>162104.70000000001</v>
      </c>
      <c r="R61" s="126">
        <v>777518.61</v>
      </c>
      <c r="S61" s="126">
        <v>179132.84</v>
      </c>
      <c r="T61" s="33">
        <v>1242917.1499999999</v>
      </c>
      <c r="W61" s="33">
        <v>504350</v>
      </c>
      <c r="Y61" s="37">
        <v>1115385</v>
      </c>
      <c r="Z61" s="37">
        <v>47552</v>
      </c>
      <c r="AA61" s="37">
        <v>22464</v>
      </c>
      <c r="AB61" s="37">
        <v>338595.13</v>
      </c>
      <c r="AC61" s="37">
        <v>184846.53</v>
      </c>
      <c r="AF61" s="114">
        <f t="shared" si="1"/>
        <v>51612.04</v>
      </c>
      <c r="AG61" s="56">
        <f t="shared" si="2"/>
        <v>0</v>
      </c>
      <c r="AH61" s="53">
        <f t="shared" si="3"/>
        <v>51612.04</v>
      </c>
      <c r="AI61" s="50">
        <f t="shared" si="4"/>
        <v>1747267.15</v>
      </c>
      <c r="AJ61" s="49">
        <f t="shared" si="5"/>
        <v>1708842.66</v>
      </c>
      <c r="AK61" s="53">
        <f t="shared" si="6"/>
        <v>38424.489999999991</v>
      </c>
    </row>
    <row r="62" spans="1:37">
      <c r="A62" s="1" t="s">
        <v>1448</v>
      </c>
      <c r="B62" s="1" t="s">
        <v>917</v>
      </c>
      <c r="C62" s="283">
        <v>2619</v>
      </c>
      <c r="D62" s="1" t="s">
        <v>921</v>
      </c>
      <c r="E62" s="1" t="s">
        <v>921</v>
      </c>
      <c r="F62" s="36">
        <v>352435.79</v>
      </c>
      <c r="G62" s="36">
        <v>0</v>
      </c>
      <c r="H62" s="36">
        <v>4601.88</v>
      </c>
      <c r="J62" s="126">
        <v>435638.2</v>
      </c>
      <c r="K62" s="126">
        <v>223294.43</v>
      </c>
      <c r="R62" s="126">
        <v>999955.41</v>
      </c>
      <c r="T62" s="33">
        <v>1651876.76</v>
      </c>
      <c r="W62" s="33">
        <v>1125000</v>
      </c>
      <c r="Y62" s="37">
        <v>1664530</v>
      </c>
      <c r="AB62" s="37">
        <v>916389.7</v>
      </c>
      <c r="AC62" s="37">
        <v>179942.17</v>
      </c>
      <c r="AF62" s="114">
        <f t="shared" si="1"/>
        <v>357037.67</v>
      </c>
      <c r="AG62" s="56">
        <f t="shared" si="2"/>
        <v>0</v>
      </c>
      <c r="AH62" s="53">
        <f t="shared" si="3"/>
        <v>357037.67</v>
      </c>
      <c r="AI62" s="50">
        <f t="shared" si="4"/>
        <v>2776876.76</v>
      </c>
      <c r="AJ62" s="49">
        <f t="shared" si="5"/>
        <v>2760861.87</v>
      </c>
      <c r="AK62" s="53">
        <f t="shared" si="6"/>
        <v>16014.889999999665</v>
      </c>
    </row>
    <row r="63" spans="1:37">
      <c r="A63" s="1" t="s">
        <v>916</v>
      </c>
      <c r="B63" s="1" t="s">
        <v>917</v>
      </c>
      <c r="C63" s="283">
        <v>3178</v>
      </c>
      <c r="D63" s="1" t="s">
        <v>922</v>
      </c>
      <c r="E63" s="1" t="s">
        <v>922</v>
      </c>
      <c r="F63" s="36">
        <v>7188.93</v>
      </c>
      <c r="G63" s="36">
        <v>0</v>
      </c>
      <c r="H63" s="36">
        <v>11838.7</v>
      </c>
      <c r="J63" s="126">
        <v>410986.23</v>
      </c>
      <c r="K63" s="126">
        <v>83921</v>
      </c>
      <c r="R63" s="126">
        <v>-880054.07</v>
      </c>
      <c r="S63" s="126">
        <v>2027508.56</v>
      </c>
      <c r="T63" s="33">
        <v>1345074.54</v>
      </c>
      <c r="W63" s="33">
        <v>1446110</v>
      </c>
      <c r="Y63" s="37">
        <v>2246400</v>
      </c>
      <c r="AB63" s="37">
        <v>1057890.8</v>
      </c>
      <c r="AC63" s="37">
        <v>120413.37</v>
      </c>
      <c r="AF63" s="114">
        <f t="shared" si="1"/>
        <v>19027.63</v>
      </c>
      <c r="AG63" s="56">
        <f t="shared" si="2"/>
        <v>0</v>
      </c>
      <c r="AH63" s="53">
        <f t="shared" si="3"/>
        <v>19027.63</v>
      </c>
      <c r="AI63" s="50">
        <f t="shared" si="4"/>
        <v>2791184.54</v>
      </c>
      <c r="AJ63" s="49">
        <f t="shared" si="5"/>
        <v>3424704.17</v>
      </c>
      <c r="AK63" s="53">
        <f t="shared" si="6"/>
        <v>-633519.62999999989</v>
      </c>
    </row>
    <row r="64" spans="1:37">
      <c r="A64" s="1" t="s">
        <v>916</v>
      </c>
      <c r="B64" s="1" t="s">
        <v>917</v>
      </c>
      <c r="C64" s="283">
        <v>2290</v>
      </c>
      <c r="D64" s="1" t="s">
        <v>923</v>
      </c>
      <c r="E64" s="1" t="s">
        <v>923</v>
      </c>
      <c r="F64" s="36">
        <v>73371.839999999997</v>
      </c>
      <c r="G64" s="36">
        <v>0</v>
      </c>
      <c r="H64" s="36">
        <v>17529.38</v>
      </c>
      <c r="J64" s="126">
        <v>781359.2</v>
      </c>
      <c r="K64" s="126">
        <v>264439.78000000003</v>
      </c>
      <c r="R64" s="126">
        <v>777367.95</v>
      </c>
      <c r="S64" s="126">
        <v>179132.84</v>
      </c>
      <c r="T64" s="33">
        <v>1564776.59</v>
      </c>
      <c r="W64" s="33">
        <v>504350</v>
      </c>
      <c r="Y64" s="37">
        <v>1037169</v>
      </c>
      <c r="Z64" s="37">
        <v>192704</v>
      </c>
      <c r="AA64" s="37">
        <v>55905</v>
      </c>
      <c r="AB64" s="37">
        <v>422637.73</v>
      </c>
      <c r="AC64" s="37">
        <v>180511.45</v>
      </c>
      <c r="AF64" s="114">
        <f t="shared" si="1"/>
        <v>90901.22</v>
      </c>
      <c r="AG64" s="56">
        <f t="shared" si="2"/>
        <v>0</v>
      </c>
      <c r="AH64" s="53">
        <f t="shared" si="3"/>
        <v>90901.22</v>
      </c>
      <c r="AI64" s="50">
        <f t="shared" si="4"/>
        <v>2069126.59</v>
      </c>
      <c r="AJ64" s="49">
        <f t="shared" si="5"/>
        <v>1888927.18</v>
      </c>
      <c r="AK64" s="53">
        <f t="shared" si="6"/>
        <v>180199.41000000015</v>
      </c>
    </row>
    <row r="65" spans="1:37">
      <c r="A65" s="1" t="s">
        <v>925</v>
      </c>
      <c r="B65" s="1" t="s">
        <v>926</v>
      </c>
      <c r="C65" s="283">
        <v>5592</v>
      </c>
      <c r="D65" s="1" t="s">
        <v>928</v>
      </c>
      <c r="E65" s="1" t="s">
        <v>928</v>
      </c>
      <c r="F65" s="36">
        <v>203299.79</v>
      </c>
      <c r="G65" s="36">
        <v>182352</v>
      </c>
      <c r="H65" s="36">
        <v>64613.32</v>
      </c>
      <c r="J65" s="126">
        <v>2124120.89</v>
      </c>
      <c r="K65" s="126">
        <v>387491.99</v>
      </c>
      <c r="M65" s="59">
        <v>0</v>
      </c>
      <c r="O65" s="59">
        <v>424.86</v>
      </c>
      <c r="R65" s="126">
        <v>-251175.97</v>
      </c>
      <c r="S65" s="126">
        <v>2752937.45</v>
      </c>
      <c r="T65" s="33">
        <v>1361885.37</v>
      </c>
      <c r="U65" s="33">
        <v>431652</v>
      </c>
      <c r="V65" s="33">
        <v>392.48</v>
      </c>
      <c r="W65" s="33">
        <v>2112795.5</v>
      </c>
      <c r="X65" s="33">
        <v>255996</v>
      </c>
      <c r="Y65" s="37">
        <v>2631841.5</v>
      </c>
      <c r="Z65" s="37">
        <v>10710</v>
      </c>
      <c r="AA65" s="37">
        <v>26465.360000000001</v>
      </c>
      <c r="AB65" s="37">
        <v>760299.15</v>
      </c>
      <c r="AC65" s="37">
        <v>273713.69</v>
      </c>
      <c r="AF65" s="114">
        <f t="shared" si="1"/>
        <v>450265.11000000004</v>
      </c>
      <c r="AG65" s="56">
        <f t="shared" si="2"/>
        <v>424.86</v>
      </c>
      <c r="AH65" s="53">
        <f t="shared" si="3"/>
        <v>449840.25000000006</v>
      </c>
      <c r="AI65" s="50">
        <f t="shared" si="4"/>
        <v>4162721.35</v>
      </c>
      <c r="AJ65" s="49">
        <f t="shared" si="5"/>
        <v>3703029.6999999997</v>
      </c>
      <c r="AK65" s="53">
        <f t="shared" si="6"/>
        <v>459691.65000000037</v>
      </c>
    </row>
    <row r="66" spans="1:37">
      <c r="A66" s="1" t="s">
        <v>925</v>
      </c>
      <c r="B66" s="1" t="s">
        <v>926</v>
      </c>
      <c r="C66" s="283">
        <v>4914</v>
      </c>
      <c r="D66" s="1" t="s">
        <v>929</v>
      </c>
      <c r="E66" s="1" t="s">
        <v>929</v>
      </c>
      <c r="F66" s="36">
        <v>313581.88</v>
      </c>
      <c r="G66" s="36">
        <v>21055.4</v>
      </c>
      <c r="H66" s="36">
        <v>72981.440000000002</v>
      </c>
      <c r="J66" s="126">
        <v>1084407.94</v>
      </c>
      <c r="K66" s="126">
        <v>440225.06</v>
      </c>
      <c r="O66" s="59">
        <v>2408.94</v>
      </c>
      <c r="R66" s="126">
        <v>-1909941.95</v>
      </c>
      <c r="S66" s="126">
        <v>3437556.74</v>
      </c>
      <c r="T66" s="33">
        <v>1069555.6100000001</v>
      </c>
      <c r="U66" s="33">
        <v>268100</v>
      </c>
      <c r="V66" s="33">
        <v>287.67</v>
      </c>
      <c r="W66" s="33">
        <v>1871536.45</v>
      </c>
      <c r="X66" s="33">
        <v>319433</v>
      </c>
      <c r="Y66" s="37">
        <v>2344181.4500000002</v>
      </c>
      <c r="Z66" s="37">
        <v>9806</v>
      </c>
      <c r="AA66" s="37">
        <v>21646</v>
      </c>
      <c r="AB66" s="37">
        <v>491480.11</v>
      </c>
      <c r="AC66" s="37">
        <v>259571.18</v>
      </c>
      <c r="AF66" s="114">
        <f t="shared" si="1"/>
        <v>407618.72000000003</v>
      </c>
      <c r="AG66" s="56">
        <f t="shared" si="2"/>
        <v>2408.94</v>
      </c>
      <c r="AH66" s="53">
        <f t="shared" si="3"/>
        <v>405209.78</v>
      </c>
      <c r="AI66" s="50">
        <f t="shared" si="4"/>
        <v>3528912.73</v>
      </c>
      <c r="AJ66" s="49">
        <f t="shared" si="5"/>
        <v>3126684.74</v>
      </c>
      <c r="AK66" s="53">
        <f t="shared" si="6"/>
        <v>402227.98999999976</v>
      </c>
    </row>
    <row r="67" spans="1:37">
      <c r="A67" s="1" t="s">
        <v>925</v>
      </c>
      <c r="B67" s="1" t="s">
        <v>926</v>
      </c>
      <c r="C67" s="283">
        <v>7254</v>
      </c>
      <c r="D67" s="1" t="s">
        <v>930</v>
      </c>
      <c r="E67" s="1" t="s">
        <v>930</v>
      </c>
      <c r="F67" s="36">
        <v>269968.67</v>
      </c>
      <c r="G67" s="36">
        <v>162725</v>
      </c>
      <c r="H67" s="36">
        <v>46658.57</v>
      </c>
      <c r="J67" s="126">
        <v>1347209.74</v>
      </c>
      <c r="K67" s="126">
        <v>279780.32</v>
      </c>
      <c r="M67" s="59">
        <v>0</v>
      </c>
      <c r="O67" s="59">
        <v>252.13</v>
      </c>
      <c r="R67" s="126">
        <v>1292269.52</v>
      </c>
      <c r="S67" s="126">
        <v>785641.8</v>
      </c>
      <c r="T67" s="33">
        <v>967172.67</v>
      </c>
      <c r="U67" s="33">
        <v>237555</v>
      </c>
      <c r="V67" s="33">
        <v>994.36</v>
      </c>
      <c r="W67" s="33">
        <v>1675635.1</v>
      </c>
      <c r="X67" s="33">
        <v>392325</v>
      </c>
      <c r="Y67" s="37">
        <v>2407246.1</v>
      </c>
      <c r="Z67" s="37">
        <v>50804</v>
      </c>
      <c r="AA67" s="37">
        <v>25940</v>
      </c>
      <c r="AB67" s="37">
        <v>590177.24</v>
      </c>
      <c r="AC67" s="37">
        <v>171279.91</v>
      </c>
      <c r="AE67" s="37">
        <v>56.03</v>
      </c>
      <c r="AF67" s="114">
        <f t="shared" si="1"/>
        <v>479352.24</v>
      </c>
      <c r="AG67" s="56">
        <f t="shared" si="2"/>
        <v>252.13</v>
      </c>
      <c r="AH67" s="53">
        <f t="shared" si="3"/>
        <v>479100.11</v>
      </c>
      <c r="AI67" s="50">
        <f t="shared" si="4"/>
        <v>3273682.13</v>
      </c>
      <c r="AJ67" s="49">
        <f t="shared" si="5"/>
        <v>3245503.28</v>
      </c>
      <c r="AK67" s="53">
        <f t="shared" si="6"/>
        <v>28178.850000000093</v>
      </c>
    </row>
    <row r="68" spans="1:37">
      <c r="A68" s="1" t="s">
        <v>932</v>
      </c>
      <c r="B68" s="1" t="s">
        <v>933</v>
      </c>
      <c r="C68" s="283">
        <v>2417</v>
      </c>
      <c r="D68" s="1" t="s">
        <v>935</v>
      </c>
      <c r="E68" s="1" t="s">
        <v>935</v>
      </c>
      <c r="F68" s="36">
        <v>537994.81000000006</v>
      </c>
      <c r="G68" s="36">
        <v>0</v>
      </c>
      <c r="H68" s="36">
        <v>44120.29</v>
      </c>
      <c r="J68" s="126">
        <v>741624.79</v>
      </c>
      <c r="K68" s="126">
        <v>492875.28</v>
      </c>
      <c r="M68" s="59">
        <v>32245.74</v>
      </c>
      <c r="O68" s="59">
        <v>3554.72</v>
      </c>
      <c r="Q68" s="126">
        <v>3911913.09</v>
      </c>
      <c r="R68" s="126">
        <v>-4404300</v>
      </c>
      <c r="S68" s="126">
        <v>2929218.73</v>
      </c>
      <c r="T68" s="33">
        <v>2424581.52</v>
      </c>
      <c r="V68" s="33">
        <v>3614.4</v>
      </c>
      <c r="W68" s="33">
        <v>1376368.7</v>
      </c>
      <c r="X68" s="33">
        <v>26885</v>
      </c>
      <c r="Y68" s="37">
        <v>2651345.7000000002</v>
      </c>
      <c r="Z68" s="37">
        <v>33226</v>
      </c>
      <c r="AA68" s="37">
        <v>75714</v>
      </c>
      <c r="AB68" s="37">
        <v>1322585.21</v>
      </c>
      <c r="AC68" s="37">
        <v>404595.82</v>
      </c>
      <c r="AF68" s="114">
        <f t="shared" si="1"/>
        <v>582115.10000000009</v>
      </c>
      <c r="AG68" s="56">
        <f t="shared" si="2"/>
        <v>35800.46</v>
      </c>
      <c r="AH68" s="53">
        <f t="shared" si="3"/>
        <v>546314.64000000013</v>
      </c>
      <c r="AI68" s="50">
        <f t="shared" si="4"/>
        <v>3831449.62</v>
      </c>
      <c r="AJ68" s="49">
        <f t="shared" si="5"/>
        <v>4487466.7300000004</v>
      </c>
      <c r="AK68" s="53">
        <f t="shared" si="6"/>
        <v>-656017.11000000034</v>
      </c>
    </row>
    <row r="69" spans="1:37">
      <c r="A69" s="1" t="s">
        <v>932</v>
      </c>
      <c r="B69" s="1" t="s">
        <v>933</v>
      </c>
      <c r="C69" s="283">
        <v>3148</v>
      </c>
      <c r="D69" s="1" t="s">
        <v>936</v>
      </c>
      <c r="E69" s="1" t="s">
        <v>936</v>
      </c>
      <c r="F69" s="36">
        <v>571559.04</v>
      </c>
      <c r="G69" s="36">
        <v>0</v>
      </c>
      <c r="H69" s="36">
        <v>24761.14</v>
      </c>
      <c r="J69" s="126">
        <v>1762377.97</v>
      </c>
      <c r="K69" s="126">
        <v>97377.16</v>
      </c>
      <c r="O69" s="59">
        <v>0</v>
      </c>
      <c r="R69" s="126">
        <v>1976438.27</v>
      </c>
      <c r="S69" s="126">
        <v>574529.34</v>
      </c>
      <c r="T69" s="33">
        <v>1136041.1100000001</v>
      </c>
      <c r="U69" s="33">
        <v>282980</v>
      </c>
      <c r="V69" s="33">
        <v>1109.45</v>
      </c>
      <c r="W69" s="33">
        <v>727384</v>
      </c>
      <c r="X69" s="33">
        <v>14100</v>
      </c>
      <c r="Y69" s="37">
        <v>1243757</v>
      </c>
      <c r="Z69" s="37">
        <v>6890</v>
      </c>
      <c r="AB69" s="37">
        <v>768737.87</v>
      </c>
      <c r="AC69" s="37">
        <v>208871.99</v>
      </c>
      <c r="AE69" s="37">
        <v>28250</v>
      </c>
      <c r="AF69" s="114">
        <f t="shared" ref="AF69:AF86" si="7">SUM(F69:I69)</f>
        <v>596320.18000000005</v>
      </c>
      <c r="AG69" s="56">
        <f t="shared" ref="AG69:AG86" si="8">SUM(L69:O69)</f>
        <v>0</v>
      </c>
      <c r="AH69" s="53">
        <f t="shared" ref="AH69:AH86" si="9">AF69-AG69</f>
        <v>596320.18000000005</v>
      </c>
      <c r="AI69" s="50">
        <f t="shared" ref="AI69:AI86" si="10">SUM(T69:X69)</f>
        <v>2161614.56</v>
      </c>
      <c r="AJ69" s="49">
        <f t="shared" ref="AJ69:AJ86" si="11">SUM(Y69:AE69)</f>
        <v>2256506.8600000003</v>
      </c>
      <c r="AK69" s="53">
        <f t="shared" ref="AK69:AK86" si="12">AI69-AJ69</f>
        <v>-94892.300000000279</v>
      </c>
    </row>
    <row r="70" spans="1:37">
      <c r="A70" s="1" t="s">
        <v>932</v>
      </c>
      <c r="B70" s="1" t="s">
        <v>933</v>
      </c>
      <c r="C70" s="283">
        <v>5771</v>
      </c>
      <c r="D70" s="1" t="s">
        <v>937</v>
      </c>
      <c r="E70" s="1" t="s">
        <v>937</v>
      </c>
      <c r="F70" s="36">
        <v>106681.03</v>
      </c>
      <c r="G70" s="36">
        <v>0</v>
      </c>
      <c r="H70" s="36">
        <v>78025.56</v>
      </c>
      <c r="J70" s="126">
        <v>361428.74</v>
      </c>
      <c r="K70" s="126">
        <v>439939.09</v>
      </c>
      <c r="M70" s="59">
        <v>24015</v>
      </c>
      <c r="O70" s="59">
        <v>0</v>
      </c>
      <c r="R70" s="126">
        <v>-979815.23</v>
      </c>
      <c r="S70" s="126">
        <v>2183187.2799999998</v>
      </c>
      <c r="T70" s="33">
        <v>2065996.87</v>
      </c>
      <c r="V70" s="33">
        <v>1681.65</v>
      </c>
      <c r="W70" s="33">
        <v>1969553.98</v>
      </c>
      <c r="X70" s="33">
        <v>11385</v>
      </c>
      <c r="Y70" s="37">
        <v>2711065.98</v>
      </c>
      <c r="Z70" s="37">
        <v>14865</v>
      </c>
      <c r="AB70" s="37">
        <v>1348905.7</v>
      </c>
      <c r="AC70" s="37">
        <v>215093.45</v>
      </c>
      <c r="AF70" s="114">
        <f t="shared" si="7"/>
        <v>184706.59</v>
      </c>
      <c r="AG70" s="56">
        <f t="shared" si="8"/>
        <v>24015</v>
      </c>
      <c r="AH70" s="53">
        <f t="shared" si="9"/>
        <v>160691.59</v>
      </c>
      <c r="AI70" s="50">
        <f t="shared" si="10"/>
        <v>4048617.5</v>
      </c>
      <c r="AJ70" s="49">
        <f t="shared" si="11"/>
        <v>4289930.13</v>
      </c>
      <c r="AK70" s="53">
        <f t="shared" si="12"/>
        <v>-241312.62999999989</v>
      </c>
    </row>
    <row r="71" spans="1:37">
      <c r="A71" s="1" t="s">
        <v>932</v>
      </c>
      <c r="B71" s="1" t="s">
        <v>933</v>
      </c>
      <c r="C71" s="283">
        <v>5349</v>
      </c>
      <c r="D71" s="1" t="s">
        <v>938</v>
      </c>
      <c r="E71" s="1" t="s">
        <v>938</v>
      </c>
      <c r="F71" s="36">
        <v>1485523.45</v>
      </c>
      <c r="G71" s="36">
        <v>32100</v>
      </c>
      <c r="H71" s="36">
        <v>86946.73</v>
      </c>
      <c r="J71" s="126">
        <v>1926836.54</v>
      </c>
      <c r="K71" s="126">
        <v>396655.41</v>
      </c>
      <c r="M71" s="59">
        <v>16980</v>
      </c>
      <c r="O71" s="59">
        <v>0</v>
      </c>
      <c r="R71" s="126">
        <v>2323815.3199999998</v>
      </c>
      <c r="S71" s="126">
        <v>1562778.07</v>
      </c>
      <c r="T71" s="33">
        <v>2056250.67</v>
      </c>
      <c r="V71" s="33">
        <v>3111.53</v>
      </c>
      <c r="W71" s="33">
        <v>1117646.04</v>
      </c>
      <c r="X71" s="33">
        <v>10000</v>
      </c>
      <c r="Y71" s="37">
        <v>1850990.04</v>
      </c>
      <c r="Z71" s="37">
        <v>7000</v>
      </c>
      <c r="AA71" s="37">
        <v>17043</v>
      </c>
      <c r="AB71" s="37">
        <v>985586.72</v>
      </c>
      <c r="AC71" s="37">
        <v>301899.74</v>
      </c>
      <c r="AF71" s="114">
        <f t="shared" si="7"/>
        <v>1604570.18</v>
      </c>
      <c r="AG71" s="56">
        <f t="shared" si="8"/>
        <v>16980</v>
      </c>
      <c r="AH71" s="53">
        <f t="shared" si="9"/>
        <v>1587590.18</v>
      </c>
      <c r="AI71" s="50">
        <f t="shared" si="10"/>
        <v>3187008.24</v>
      </c>
      <c r="AJ71" s="49">
        <f t="shared" si="11"/>
        <v>3162519.5</v>
      </c>
      <c r="AK71" s="53">
        <f t="shared" si="12"/>
        <v>24488.740000000224</v>
      </c>
    </row>
    <row r="72" spans="1:37">
      <c r="A72" s="1" t="s">
        <v>932</v>
      </c>
      <c r="B72" s="1" t="s">
        <v>933</v>
      </c>
      <c r="C72" s="283">
        <v>9975</v>
      </c>
      <c r="D72" s="1" t="s">
        <v>939</v>
      </c>
      <c r="E72" s="1" t="s">
        <v>939</v>
      </c>
      <c r="F72" s="36">
        <v>1404797.84</v>
      </c>
      <c r="G72" s="36">
        <v>0</v>
      </c>
      <c r="H72" s="36">
        <v>39747</v>
      </c>
      <c r="J72" s="126">
        <v>1432064.18</v>
      </c>
      <c r="K72" s="126">
        <v>513113.29</v>
      </c>
      <c r="L72" s="59">
        <v>5100</v>
      </c>
      <c r="M72" s="59">
        <v>26333.18</v>
      </c>
      <c r="N72" s="59">
        <v>13000</v>
      </c>
      <c r="O72" s="59">
        <v>0</v>
      </c>
      <c r="R72" s="126">
        <v>1936463.77</v>
      </c>
      <c r="S72" s="126">
        <v>1881658.83</v>
      </c>
      <c r="T72" s="33">
        <v>3360953.06</v>
      </c>
      <c r="V72" s="33">
        <v>4272.1400000000003</v>
      </c>
      <c r="W72" s="33">
        <v>2098859.4500000002</v>
      </c>
      <c r="X72" s="33">
        <v>55800</v>
      </c>
      <c r="Y72" s="37">
        <v>3443823.45</v>
      </c>
      <c r="Z72" s="37">
        <v>28570</v>
      </c>
      <c r="AA72" s="37">
        <v>26946</v>
      </c>
      <c r="AB72" s="37">
        <v>2245606.79</v>
      </c>
      <c r="AC72" s="37">
        <v>247771.88</v>
      </c>
      <c r="AF72" s="114">
        <f t="shared" si="7"/>
        <v>1444544.84</v>
      </c>
      <c r="AG72" s="56">
        <f t="shared" si="8"/>
        <v>44433.18</v>
      </c>
      <c r="AH72" s="53">
        <f t="shared" si="9"/>
        <v>1400111.6600000001</v>
      </c>
      <c r="AI72" s="50">
        <f t="shared" si="10"/>
        <v>5519884.6500000004</v>
      </c>
      <c r="AJ72" s="49">
        <f t="shared" si="11"/>
        <v>5992718.1200000001</v>
      </c>
      <c r="AK72" s="53">
        <f t="shared" si="12"/>
        <v>-472833.46999999974</v>
      </c>
    </row>
    <row r="73" spans="1:37">
      <c r="A73" s="1" t="s">
        <v>932</v>
      </c>
      <c r="B73" s="1" t="s">
        <v>933</v>
      </c>
      <c r="C73" s="283">
        <v>2627</v>
      </c>
      <c r="D73" s="1" t="s">
        <v>940</v>
      </c>
      <c r="E73" s="1" t="s">
        <v>940</v>
      </c>
      <c r="F73" s="36">
        <v>981494.38</v>
      </c>
      <c r="G73" s="36">
        <v>0</v>
      </c>
      <c r="H73" s="36">
        <v>45341.96</v>
      </c>
      <c r="J73" s="126">
        <v>497058.56</v>
      </c>
      <c r="K73" s="126">
        <v>189913.49</v>
      </c>
      <c r="M73" s="59">
        <v>47540.91</v>
      </c>
      <c r="O73" s="59">
        <v>2584</v>
      </c>
      <c r="R73" s="126">
        <v>135253.72</v>
      </c>
      <c r="S73" s="126">
        <v>1497958.46</v>
      </c>
      <c r="T73" s="33">
        <v>1255428.21</v>
      </c>
      <c r="V73" s="33">
        <v>1859.33</v>
      </c>
      <c r="W73" s="33">
        <v>878969.32</v>
      </c>
      <c r="X73" s="33">
        <v>43480</v>
      </c>
      <c r="Y73" s="37">
        <v>1298229.32</v>
      </c>
      <c r="Z73" s="37">
        <v>5000</v>
      </c>
      <c r="AA73" s="37">
        <v>8804</v>
      </c>
      <c r="AB73" s="37">
        <v>644936.29</v>
      </c>
      <c r="AC73" s="37">
        <v>152295.95000000001</v>
      </c>
      <c r="AE73" s="37">
        <v>40000</v>
      </c>
      <c r="AF73" s="114">
        <f t="shared" si="7"/>
        <v>1026836.34</v>
      </c>
      <c r="AG73" s="56">
        <f t="shared" si="8"/>
        <v>50124.91</v>
      </c>
      <c r="AH73" s="53">
        <f t="shared" si="9"/>
        <v>976711.42999999993</v>
      </c>
      <c r="AI73" s="50">
        <f t="shared" si="10"/>
        <v>2179736.86</v>
      </c>
      <c r="AJ73" s="49">
        <f t="shared" si="11"/>
        <v>2149265.56</v>
      </c>
      <c r="AK73" s="53">
        <f t="shared" si="12"/>
        <v>30471.299999999814</v>
      </c>
    </row>
    <row r="74" spans="1:37">
      <c r="A74" s="1" t="s">
        <v>932</v>
      </c>
      <c r="B74" s="1" t="s">
        <v>933</v>
      </c>
      <c r="C74" s="283">
        <v>3082</v>
      </c>
      <c r="D74" s="1" t="s">
        <v>941</v>
      </c>
      <c r="E74" s="1" t="s">
        <v>941</v>
      </c>
      <c r="F74" s="36">
        <v>226131.7</v>
      </c>
      <c r="G74" s="36">
        <v>0</v>
      </c>
      <c r="H74" s="36">
        <v>46177.38</v>
      </c>
      <c r="J74" s="126">
        <v>1209342.26</v>
      </c>
      <c r="K74" s="126">
        <v>198249.21</v>
      </c>
      <c r="O74" s="59">
        <v>24934.91</v>
      </c>
      <c r="R74" s="126">
        <v>-764919.43</v>
      </c>
      <c r="S74" s="126">
        <v>2412599.04</v>
      </c>
      <c r="T74" s="33">
        <v>1293173.6499999999</v>
      </c>
      <c r="W74" s="33">
        <v>609280.69999999995</v>
      </c>
      <c r="X74" s="33">
        <v>67042</v>
      </c>
      <c r="Y74" s="37">
        <v>1034054.7</v>
      </c>
      <c r="Z74" s="37">
        <v>34208</v>
      </c>
      <c r="AB74" s="37">
        <v>782917.71</v>
      </c>
      <c r="AC74" s="37">
        <v>111029.91</v>
      </c>
      <c r="AF74" s="114">
        <f t="shared" si="7"/>
        <v>272309.08</v>
      </c>
      <c r="AG74" s="56">
        <f t="shared" si="8"/>
        <v>24934.91</v>
      </c>
      <c r="AH74" s="53">
        <f t="shared" si="9"/>
        <v>247374.17</v>
      </c>
      <c r="AI74" s="50">
        <f t="shared" si="10"/>
        <v>1969496.3499999999</v>
      </c>
      <c r="AJ74" s="49">
        <f t="shared" si="11"/>
        <v>1962210.3199999998</v>
      </c>
      <c r="AK74" s="53">
        <f t="shared" si="12"/>
        <v>7286.0300000000279</v>
      </c>
    </row>
    <row r="75" spans="1:37">
      <c r="A75" s="1" t="s">
        <v>943</v>
      </c>
      <c r="B75" s="1" t="s">
        <v>944</v>
      </c>
      <c r="C75" s="283">
        <v>5995</v>
      </c>
      <c r="D75" s="1" t="s">
        <v>946</v>
      </c>
      <c r="E75" s="1" t="s">
        <v>946</v>
      </c>
      <c r="F75" s="36">
        <v>165447.43</v>
      </c>
      <c r="G75" s="36">
        <v>88591.98</v>
      </c>
      <c r="H75" s="36">
        <v>29644</v>
      </c>
      <c r="J75" s="126">
        <v>1133055.3</v>
      </c>
      <c r="K75" s="126">
        <v>275694.34000000003</v>
      </c>
      <c r="M75" s="59">
        <v>22835.31</v>
      </c>
      <c r="O75" s="59">
        <v>3212</v>
      </c>
      <c r="R75" s="126">
        <v>-335514.07</v>
      </c>
      <c r="S75" s="126">
        <v>2174520.91</v>
      </c>
      <c r="T75" s="33">
        <v>2265585.2400000002</v>
      </c>
      <c r="U75" s="33">
        <v>340650</v>
      </c>
      <c r="V75" s="33">
        <v>610.92999999999995</v>
      </c>
      <c r="W75" s="33">
        <v>1493972.5</v>
      </c>
      <c r="X75" s="33">
        <v>100000</v>
      </c>
      <c r="Y75" s="37">
        <v>2189564.5</v>
      </c>
      <c r="AA75" s="37">
        <v>72659</v>
      </c>
      <c r="AB75" s="37">
        <v>1737570.83</v>
      </c>
      <c r="AC75" s="37">
        <v>253645.44</v>
      </c>
      <c r="AE75" s="37">
        <v>120000</v>
      </c>
      <c r="AF75" s="114">
        <f t="shared" si="7"/>
        <v>283683.40999999997</v>
      </c>
      <c r="AG75" s="56">
        <f t="shared" si="8"/>
        <v>26047.31</v>
      </c>
      <c r="AH75" s="53">
        <f t="shared" si="9"/>
        <v>257636.09999999998</v>
      </c>
      <c r="AI75" s="50">
        <f t="shared" si="10"/>
        <v>4200818.67</v>
      </c>
      <c r="AJ75" s="49">
        <f t="shared" si="11"/>
        <v>4373439.7700000005</v>
      </c>
      <c r="AK75" s="53">
        <f t="shared" si="12"/>
        <v>-172621.10000000056</v>
      </c>
    </row>
    <row r="76" spans="1:37">
      <c r="A76" s="1" t="s">
        <v>943</v>
      </c>
      <c r="B76" s="1" t="s">
        <v>944</v>
      </c>
      <c r="C76" s="283">
        <v>6506</v>
      </c>
      <c r="D76" s="1" t="s">
        <v>947</v>
      </c>
      <c r="E76" s="1" t="s">
        <v>947</v>
      </c>
      <c r="F76" s="36">
        <v>695653.4</v>
      </c>
      <c r="G76" s="36">
        <v>0</v>
      </c>
      <c r="H76" s="36">
        <v>41152.589999999997</v>
      </c>
      <c r="J76" s="126">
        <v>1515367.54</v>
      </c>
      <c r="K76" s="126">
        <v>156455.09</v>
      </c>
      <c r="M76" s="59">
        <v>16984.45</v>
      </c>
      <c r="O76" s="59">
        <v>1401.92</v>
      </c>
      <c r="R76" s="126">
        <v>335006.67</v>
      </c>
      <c r="S76" s="126">
        <v>2426315.1</v>
      </c>
      <c r="T76" s="33">
        <v>1740772.39</v>
      </c>
      <c r="U76" s="33">
        <v>295200</v>
      </c>
      <c r="V76" s="33">
        <v>1452.88</v>
      </c>
      <c r="W76" s="33">
        <v>2132718</v>
      </c>
      <c r="Y76" s="37">
        <v>2531204.9</v>
      </c>
      <c r="AA76" s="37">
        <v>36972</v>
      </c>
      <c r="AB76" s="37">
        <v>1634027.7</v>
      </c>
      <c r="AC76" s="37">
        <v>339018.19</v>
      </c>
      <c r="AF76" s="114">
        <f t="shared" si="7"/>
        <v>736805.99</v>
      </c>
      <c r="AG76" s="56">
        <f t="shared" si="8"/>
        <v>18386.370000000003</v>
      </c>
      <c r="AH76" s="53">
        <f t="shared" si="9"/>
        <v>718419.62</v>
      </c>
      <c r="AI76" s="50">
        <f t="shared" si="10"/>
        <v>4170143.2699999996</v>
      </c>
      <c r="AJ76" s="49">
        <f t="shared" si="11"/>
        <v>4541222.79</v>
      </c>
      <c r="AK76" s="53">
        <f t="shared" si="12"/>
        <v>-371079.52000000048</v>
      </c>
    </row>
    <row r="77" spans="1:37">
      <c r="A77" s="1" t="s">
        <v>943</v>
      </c>
      <c r="B77" s="1" t="s">
        <v>944</v>
      </c>
      <c r="C77" s="283">
        <v>2617</v>
      </c>
      <c r="D77" s="1" t="s">
        <v>948</v>
      </c>
      <c r="E77" s="1" t="s">
        <v>948</v>
      </c>
      <c r="F77" s="36">
        <v>109228.38</v>
      </c>
      <c r="G77" s="36">
        <v>8000</v>
      </c>
      <c r="H77" s="36">
        <v>4985</v>
      </c>
      <c r="J77" s="126">
        <v>394684.29</v>
      </c>
      <c r="K77" s="126">
        <v>216731.88</v>
      </c>
      <c r="M77" s="59">
        <v>9370</v>
      </c>
      <c r="O77" s="59">
        <v>0</v>
      </c>
      <c r="R77" s="126">
        <v>70701.679999999993</v>
      </c>
      <c r="S77" s="126">
        <v>1120243.3</v>
      </c>
      <c r="T77" s="33">
        <v>1340533.23</v>
      </c>
      <c r="U77" s="33">
        <v>150240</v>
      </c>
      <c r="V77" s="33">
        <v>587.20000000000005</v>
      </c>
      <c r="W77" s="33">
        <v>454893.5</v>
      </c>
      <c r="Y77" s="37">
        <v>1046022.5</v>
      </c>
      <c r="AA77" s="37">
        <v>26680</v>
      </c>
      <c r="AB77" s="37">
        <v>1037788.1</v>
      </c>
      <c r="AC77" s="37">
        <v>302448.76</v>
      </c>
      <c r="AF77" s="114">
        <f t="shared" si="7"/>
        <v>122213.38</v>
      </c>
      <c r="AG77" s="56">
        <f t="shared" si="8"/>
        <v>9370</v>
      </c>
      <c r="AH77" s="53">
        <f t="shared" si="9"/>
        <v>112843.38</v>
      </c>
      <c r="AI77" s="50">
        <f t="shared" si="10"/>
        <v>1946253.93</v>
      </c>
      <c r="AJ77" s="49">
        <f t="shared" si="11"/>
        <v>2412939.3600000003</v>
      </c>
      <c r="AK77" s="53">
        <f t="shared" si="12"/>
        <v>-466685.4300000004</v>
      </c>
    </row>
    <row r="78" spans="1:37">
      <c r="A78" s="1" t="s">
        <v>943</v>
      </c>
      <c r="B78" s="1" t="s">
        <v>944</v>
      </c>
      <c r="C78" s="283">
        <v>5078</v>
      </c>
      <c r="D78" s="1" t="s">
        <v>949</v>
      </c>
      <c r="E78" s="1" t="s">
        <v>949</v>
      </c>
      <c r="F78" s="36">
        <v>250886.35</v>
      </c>
      <c r="G78" s="36">
        <v>129528.2</v>
      </c>
      <c r="H78" s="36">
        <v>23312.18</v>
      </c>
      <c r="J78" s="126">
        <v>1762141.32</v>
      </c>
      <c r="K78" s="126">
        <v>309708.08</v>
      </c>
      <c r="M78" s="59">
        <v>15560</v>
      </c>
      <c r="O78" s="59">
        <v>2989.1</v>
      </c>
      <c r="R78" s="126">
        <v>66903.66</v>
      </c>
      <c r="S78" s="126">
        <v>2732486.08</v>
      </c>
      <c r="T78" s="33">
        <v>1627685.46</v>
      </c>
      <c r="U78" s="33">
        <v>337000</v>
      </c>
      <c r="V78" s="33">
        <v>1204.1300000000001</v>
      </c>
      <c r="W78" s="33">
        <v>1458366</v>
      </c>
      <c r="Y78" s="37">
        <v>1943322</v>
      </c>
      <c r="AA78" s="37">
        <v>36846</v>
      </c>
      <c r="AB78" s="37">
        <v>1384638.67</v>
      </c>
      <c r="AC78" s="37">
        <v>400868.09</v>
      </c>
      <c r="AE78" s="37">
        <v>943.54</v>
      </c>
      <c r="AF78" s="114">
        <f t="shared" si="7"/>
        <v>403726.73</v>
      </c>
      <c r="AG78" s="56">
        <f t="shared" si="8"/>
        <v>18549.099999999999</v>
      </c>
      <c r="AH78" s="53">
        <f t="shared" si="9"/>
        <v>385177.63</v>
      </c>
      <c r="AI78" s="50">
        <f t="shared" si="10"/>
        <v>3424255.59</v>
      </c>
      <c r="AJ78" s="49">
        <f t="shared" si="11"/>
        <v>3766618.3</v>
      </c>
      <c r="AK78" s="53">
        <f t="shared" si="12"/>
        <v>-342362.70999999996</v>
      </c>
    </row>
    <row r="79" spans="1:37">
      <c r="A79" s="1" t="s">
        <v>943</v>
      </c>
      <c r="B79" s="1" t="s">
        <v>944</v>
      </c>
      <c r="C79" s="283">
        <v>4268</v>
      </c>
      <c r="D79" s="1" t="s">
        <v>950</v>
      </c>
      <c r="E79" s="1" t="s">
        <v>950</v>
      </c>
      <c r="F79" s="36">
        <v>1702961.56</v>
      </c>
      <c r="G79" s="36">
        <v>57700</v>
      </c>
      <c r="H79" s="36">
        <v>1002</v>
      </c>
      <c r="J79" s="126">
        <v>2111447.56</v>
      </c>
      <c r="K79" s="126">
        <v>331009.02</v>
      </c>
      <c r="M79" s="59">
        <v>14788.81</v>
      </c>
      <c r="O79" s="59">
        <v>0</v>
      </c>
      <c r="R79" s="126">
        <v>-224951.96</v>
      </c>
      <c r="S79" s="126">
        <v>3283107.89</v>
      </c>
      <c r="T79" s="33">
        <v>3721140.35</v>
      </c>
      <c r="V79" s="33">
        <v>850.17</v>
      </c>
      <c r="W79" s="33">
        <v>531636</v>
      </c>
      <c r="Y79" s="37">
        <v>1189361</v>
      </c>
      <c r="AA79" s="37">
        <v>76474</v>
      </c>
      <c r="AB79" s="37">
        <v>1471765.89</v>
      </c>
      <c r="AC79" s="37">
        <v>384850.23</v>
      </c>
      <c r="AF79" s="114">
        <f t="shared" si="7"/>
        <v>1761663.56</v>
      </c>
      <c r="AG79" s="56">
        <f t="shared" si="8"/>
        <v>14788.81</v>
      </c>
      <c r="AH79" s="53">
        <f t="shared" si="9"/>
        <v>1746874.75</v>
      </c>
      <c r="AI79" s="50">
        <f t="shared" si="10"/>
        <v>4253626.5199999996</v>
      </c>
      <c r="AJ79" s="49">
        <f t="shared" si="11"/>
        <v>3122451.1199999996</v>
      </c>
      <c r="AK79" s="53">
        <f t="shared" si="12"/>
        <v>1131175.3999999999</v>
      </c>
    </row>
    <row r="80" spans="1:37">
      <c r="A80" s="1" t="s">
        <v>943</v>
      </c>
      <c r="B80" s="1" t="s">
        <v>944</v>
      </c>
      <c r="C80" s="283">
        <v>3785</v>
      </c>
      <c r="D80" s="1" t="s">
        <v>951</v>
      </c>
      <c r="E80" s="1" t="s">
        <v>951</v>
      </c>
      <c r="F80" s="36">
        <v>194490.16</v>
      </c>
      <c r="G80" s="36">
        <v>0</v>
      </c>
      <c r="H80" s="36">
        <v>17342</v>
      </c>
      <c r="J80" s="126">
        <v>648461.96</v>
      </c>
      <c r="K80" s="126">
        <v>393899.86</v>
      </c>
      <c r="M80" s="59">
        <v>13000</v>
      </c>
      <c r="O80" s="59">
        <v>0</v>
      </c>
      <c r="R80" s="126">
        <v>180150.51</v>
      </c>
      <c r="S80" s="126">
        <v>1600443.98</v>
      </c>
      <c r="T80" s="33">
        <v>1532179.18</v>
      </c>
      <c r="U80" s="33">
        <v>228100</v>
      </c>
      <c r="V80" s="33">
        <v>1169.79</v>
      </c>
      <c r="W80" s="33">
        <v>767340</v>
      </c>
      <c r="X80" s="33">
        <v>20000</v>
      </c>
      <c r="Y80" s="37">
        <v>1309072</v>
      </c>
      <c r="AA80" s="37">
        <v>34354</v>
      </c>
      <c r="AB80" s="37">
        <v>1542080.37</v>
      </c>
      <c r="AC80" s="37">
        <v>202683.11</v>
      </c>
      <c r="AF80" s="114">
        <f t="shared" si="7"/>
        <v>211832.16</v>
      </c>
      <c r="AG80" s="56">
        <f t="shared" si="8"/>
        <v>13000</v>
      </c>
      <c r="AH80" s="53">
        <f t="shared" si="9"/>
        <v>198832.16</v>
      </c>
      <c r="AI80" s="50">
        <f t="shared" si="10"/>
        <v>2548788.9699999997</v>
      </c>
      <c r="AJ80" s="49">
        <f t="shared" si="11"/>
        <v>3088189.48</v>
      </c>
      <c r="AK80" s="53">
        <f t="shared" si="12"/>
        <v>-539400.51000000024</v>
      </c>
    </row>
    <row r="81" spans="1:37">
      <c r="A81" s="1" t="s">
        <v>953</v>
      </c>
      <c r="B81" s="1" t="s">
        <v>954</v>
      </c>
      <c r="C81" s="283">
        <v>2446</v>
      </c>
      <c r="D81" s="1" t="s">
        <v>956</v>
      </c>
      <c r="E81" s="1" t="s">
        <v>1449</v>
      </c>
      <c r="F81" s="36">
        <v>6257.69</v>
      </c>
      <c r="G81" s="36">
        <v>0</v>
      </c>
      <c r="H81" s="36">
        <v>37394.17</v>
      </c>
      <c r="J81" s="126">
        <v>865273.48</v>
      </c>
      <c r="K81" s="126">
        <v>413507.98</v>
      </c>
      <c r="M81" s="59">
        <v>36414</v>
      </c>
      <c r="Q81" s="126">
        <v>-275996.40000000002</v>
      </c>
      <c r="R81" s="126">
        <v>1525761.66</v>
      </c>
      <c r="S81" s="126">
        <v>4010</v>
      </c>
      <c r="T81" s="33">
        <v>1284877.04</v>
      </c>
      <c r="V81" s="33">
        <v>197.76</v>
      </c>
      <c r="W81" s="33">
        <v>807555</v>
      </c>
      <c r="Y81" s="37">
        <v>983498</v>
      </c>
      <c r="Z81" s="37">
        <v>4996</v>
      </c>
      <c r="AB81" s="37">
        <v>1035081.91</v>
      </c>
      <c r="AC81" s="37">
        <v>36809.83</v>
      </c>
      <c r="AF81" s="114">
        <f t="shared" si="7"/>
        <v>43651.86</v>
      </c>
      <c r="AG81" s="56">
        <f t="shared" si="8"/>
        <v>36414</v>
      </c>
      <c r="AH81" s="53">
        <f t="shared" si="9"/>
        <v>7237.8600000000006</v>
      </c>
      <c r="AI81" s="50">
        <f t="shared" si="10"/>
        <v>2092629.8</v>
      </c>
      <c r="AJ81" s="49">
        <f t="shared" si="11"/>
        <v>2060385.7400000002</v>
      </c>
      <c r="AK81" s="53">
        <f t="shared" si="12"/>
        <v>32244.059999999823</v>
      </c>
    </row>
    <row r="82" spans="1:37">
      <c r="A82" s="1" t="s">
        <v>953</v>
      </c>
      <c r="B82" s="1" t="s">
        <v>954</v>
      </c>
      <c r="C82" s="283">
        <v>3509</v>
      </c>
      <c r="D82" s="1" t="s">
        <v>957</v>
      </c>
      <c r="E82" s="1" t="s">
        <v>1450</v>
      </c>
      <c r="F82" s="36">
        <v>198895.19</v>
      </c>
      <c r="G82" s="36">
        <v>10000</v>
      </c>
      <c r="H82" s="36">
        <v>16956.87</v>
      </c>
      <c r="J82" s="126">
        <v>4</v>
      </c>
      <c r="K82" s="126">
        <v>173380.89</v>
      </c>
      <c r="M82" s="59">
        <v>93102</v>
      </c>
      <c r="Q82" s="126">
        <v>39309.11</v>
      </c>
      <c r="R82" s="126">
        <v>-1629653.06</v>
      </c>
      <c r="S82" s="126">
        <v>1891796.45</v>
      </c>
      <c r="T82" s="33">
        <v>2251505.98</v>
      </c>
      <c r="V82" s="33">
        <v>513.34</v>
      </c>
      <c r="W82" s="33">
        <v>586111.5</v>
      </c>
      <c r="X82" s="33">
        <v>329458.32</v>
      </c>
      <c r="Y82" s="37">
        <v>1148713.82</v>
      </c>
      <c r="Z82" s="37">
        <v>5260</v>
      </c>
      <c r="AB82" s="37">
        <v>1996071.85</v>
      </c>
      <c r="AC82" s="37">
        <v>12861.02</v>
      </c>
      <c r="AF82" s="114">
        <f t="shared" si="7"/>
        <v>225852.06</v>
      </c>
      <c r="AG82" s="56">
        <f t="shared" si="8"/>
        <v>93102</v>
      </c>
      <c r="AH82" s="53">
        <f t="shared" si="9"/>
        <v>132750.06</v>
      </c>
      <c r="AI82" s="50">
        <f t="shared" si="10"/>
        <v>3167589.1399999997</v>
      </c>
      <c r="AJ82" s="49">
        <f t="shared" si="11"/>
        <v>3162906.69</v>
      </c>
      <c r="AK82" s="53">
        <f t="shared" si="12"/>
        <v>4682.4499999997206</v>
      </c>
    </row>
    <row r="83" spans="1:37">
      <c r="A83" s="1" t="s">
        <v>953</v>
      </c>
      <c r="B83" s="1" t="s">
        <v>954</v>
      </c>
      <c r="C83" s="283">
        <v>1170</v>
      </c>
      <c r="D83" s="1" t="s">
        <v>958</v>
      </c>
      <c r="E83" s="1" t="s">
        <v>1451</v>
      </c>
      <c r="F83" s="36">
        <v>62604.83</v>
      </c>
      <c r="G83" s="36">
        <v>66594</v>
      </c>
      <c r="H83" s="36">
        <v>31001.64</v>
      </c>
      <c r="J83" s="126">
        <v>190318.77</v>
      </c>
      <c r="K83" s="126">
        <v>90322.33</v>
      </c>
      <c r="M83" s="59">
        <v>59223</v>
      </c>
      <c r="Q83" s="126">
        <v>-148662.24</v>
      </c>
      <c r="R83" s="126">
        <v>-1279891.8400000001</v>
      </c>
      <c r="S83" s="126">
        <v>1831896.95</v>
      </c>
      <c r="T83" s="33">
        <v>1007274.19</v>
      </c>
      <c r="V83" s="33">
        <v>318.10000000000002</v>
      </c>
      <c r="W83" s="33">
        <v>759825</v>
      </c>
      <c r="X83" s="33">
        <v>400404.8</v>
      </c>
      <c r="Y83" s="37">
        <v>1327226.8</v>
      </c>
      <c r="Z83" s="37">
        <v>47071</v>
      </c>
      <c r="AB83" s="37">
        <v>659397.16</v>
      </c>
      <c r="AC83" s="37">
        <v>153503.43</v>
      </c>
      <c r="AE83" s="37">
        <v>2348</v>
      </c>
      <c r="AF83" s="114">
        <f t="shared" si="7"/>
        <v>160200.47</v>
      </c>
      <c r="AG83" s="56">
        <f t="shared" si="8"/>
        <v>59223</v>
      </c>
      <c r="AH83" s="53">
        <f t="shared" si="9"/>
        <v>100977.47</v>
      </c>
      <c r="AI83" s="50">
        <f t="shared" si="10"/>
        <v>2167822.09</v>
      </c>
      <c r="AJ83" s="49">
        <f t="shared" si="11"/>
        <v>2189546.39</v>
      </c>
      <c r="AK83" s="53">
        <f t="shared" si="12"/>
        <v>-21724.300000000279</v>
      </c>
    </row>
    <row r="84" spans="1:37">
      <c r="A84" s="1" t="s">
        <v>953</v>
      </c>
      <c r="B84" s="1" t="s">
        <v>954</v>
      </c>
      <c r="C84" s="283">
        <v>1178</v>
      </c>
      <c r="D84" s="1" t="s">
        <v>959</v>
      </c>
      <c r="E84" s="1" t="s">
        <v>1452</v>
      </c>
      <c r="F84" s="36">
        <v>2320.2600000000002</v>
      </c>
      <c r="G84" s="36">
        <v>0</v>
      </c>
      <c r="H84" s="36">
        <v>25693.94</v>
      </c>
      <c r="J84" s="126">
        <v>29345.360000000001</v>
      </c>
      <c r="K84" s="126">
        <v>157526.34</v>
      </c>
      <c r="M84" s="59">
        <v>44685</v>
      </c>
      <c r="Q84" s="126">
        <v>-126206806.29000001</v>
      </c>
      <c r="R84" s="126">
        <v>126092982.31</v>
      </c>
      <c r="S84" s="126">
        <v>352730.98</v>
      </c>
      <c r="T84" s="33">
        <v>1333450.6599999999</v>
      </c>
      <c r="V84" s="33">
        <v>80.81</v>
      </c>
      <c r="W84" s="33">
        <v>774956</v>
      </c>
      <c r="X84" s="33">
        <v>877401</v>
      </c>
      <c r="Y84" s="37">
        <v>1787318</v>
      </c>
      <c r="Z84" s="37">
        <v>4424</v>
      </c>
      <c r="AB84" s="37">
        <v>1180197.3600000001</v>
      </c>
      <c r="AC84" s="37">
        <v>82655.210000000006</v>
      </c>
      <c r="AF84" s="114">
        <f t="shared" si="7"/>
        <v>28014.199999999997</v>
      </c>
      <c r="AG84" s="56">
        <f t="shared" si="8"/>
        <v>44685</v>
      </c>
      <c r="AH84" s="53">
        <f t="shared" si="9"/>
        <v>-16670.800000000003</v>
      </c>
      <c r="AI84" s="50">
        <f t="shared" si="10"/>
        <v>2985888.4699999997</v>
      </c>
      <c r="AJ84" s="49">
        <f t="shared" si="11"/>
        <v>3054594.5700000003</v>
      </c>
      <c r="AK84" s="53">
        <f t="shared" si="12"/>
        <v>-68706.100000000559</v>
      </c>
    </row>
    <row r="85" spans="1:37" s="52" customFormat="1">
      <c r="A85" s="52" t="s">
        <v>953</v>
      </c>
      <c r="B85" s="52" t="s">
        <v>954</v>
      </c>
      <c r="C85" s="284">
        <v>2358</v>
      </c>
      <c r="D85" s="52" t="s">
        <v>960</v>
      </c>
      <c r="E85" s="52" t="s">
        <v>1453</v>
      </c>
      <c r="F85" s="36">
        <v>11772.94</v>
      </c>
      <c r="G85" s="36">
        <v>10000</v>
      </c>
      <c r="H85" s="36">
        <v>25987.39</v>
      </c>
      <c r="I85" s="36"/>
      <c r="J85" s="126">
        <v>2149895.77</v>
      </c>
      <c r="K85" s="126">
        <v>2572764.7200000002</v>
      </c>
      <c r="L85" s="59"/>
      <c r="M85" s="59">
        <v>27000</v>
      </c>
      <c r="N85" s="59"/>
      <c r="O85" s="59"/>
      <c r="P85" s="126"/>
      <c r="Q85" s="126"/>
      <c r="R85" s="126">
        <v>4977622.22</v>
      </c>
      <c r="S85" s="126"/>
      <c r="T85" s="33">
        <v>1179204.1299999999</v>
      </c>
      <c r="U85" s="33"/>
      <c r="V85" s="33">
        <v>258.58999999999997</v>
      </c>
      <c r="W85" s="33">
        <v>1490335</v>
      </c>
      <c r="X85" s="33">
        <v>29540</v>
      </c>
      <c r="Y85" s="37">
        <v>1670445</v>
      </c>
      <c r="Z85" s="37">
        <v>22431</v>
      </c>
      <c r="AA85" s="37">
        <v>2880</v>
      </c>
      <c r="AB85" s="37">
        <v>983661.37</v>
      </c>
      <c r="AC85" s="37">
        <v>249121.75</v>
      </c>
      <c r="AD85" s="37"/>
      <c r="AE85" s="37">
        <v>5000</v>
      </c>
      <c r="AF85" s="114">
        <f t="shared" si="7"/>
        <v>47760.33</v>
      </c>
      <c r="AG85" s="56">
        <f t="shared" si="8"/>
        <v>27000</v>
      </c>
      <c r="AH85" s="53">
        <f t="shared" si="9"/>
        <v>20760.330000000002</v>
      </c>
      <c r="AI85" s="50">
        <f t="shared" si="10"/>
        <v>2699337.7199999997</v>
      </c>
      <c r="AJ85" s="49">
        <f t="shared" si="11"/>
        <v>2933539.12</v>
      </c>
      <c r="AK85" s="53">
        <f t="shared" si="12"/>
        <v>-234201.40000000037</v>
      </c>
    </row>
    <row r="86" spans="1:37">
      <c r="D86" s="1" t="s">
        <v>1421</v>
      </c>
      <c r="E86" s="1" t="s">
        <v>1421</v>
      </c>
      <c r="F86" s="36">
        <v>0</v>
      </c>
      <c r="H86" s="36">
        <v>0</v>
      </c>
      <c r="I86" s="36">
        <v>0</v>
      </c>
      <c r="J86" s="126">
        <v>1</v>
      </c>
      <c r="K86" s="126">
        <v>6</v>
      </c>
      <c r="O86" s="59">
        <v>0</v>
      </c>
      <c r="R86" s="126">
        <v>-31309.24</v>
      </c>
      <c r="S86" s="126">
        <v>31316.240000000002</v>
      </c>
      <c r="W86" s="33">
        <v>683969</v>
      </c>
      <c r="X86" s="33">
        <v>429508.22</v>
      </c>
      <c r="Y86" s="37">
        <v>700447</v>
      </c>
      <c r="AA86" s="37">
        <v>19440</v>
      </c>
      <c r="AB86" s="37">
        <v>393590.22</v>
      </c>
      <c r="AF86" s="114">
        <f t="shared" si="7"/>
        <v>0</v>
      </c>
      <c r="AG86" s="56">
        <f t="shared" si="8"/>
        <v>0</v>
      </c>
      <c r="AH86" s="53">
        <f t="shared" si="9"/>
        <v>0</v>
      </c>
      <c r="AI86" s="50">
        <f t="shared" si="10"/>
        <v>1113477.22</v>
      </c>
      <c r="AJ86" s="49">
        <f t="shared" si="11"/>
        <v>1113477.22</v>
      </c>
      <c r="AK86" s="53">
        <f t="shared" si="12"/>
        <v>0</v>
      </c>
    </row>
    <row r="87" spans="1:37">
      <c r="AF87" s="114"/>
      <c r="AG87" s="56"/>
      <c r="AH87" s="53"/>
      <c r="AI87" s="50"/>
      <c r="AJ87" s="49"/>
    </row>
    <row r="88" spans="1:37">
      <c r="AF88" s="114"/>
      <c r="AG88" s="56"/>
      <c r="AH88" s="53"/>
      <c r="AI88" s="50"/>
      <c r="AJ88" s="49"/>
    </row>
    <row r="89" spans="1:37">
      <c r="AF89" s="114"/>
      <c r="AG89" s="56"/>
      <c r="AH89" s="53"/>
      <c r="AI89" s="50"/>
      <c r="AJ89" s="49"/>
    </row>
    <row r="90" spans="1:37">
      <c r="AF90" s="114"/>
      <c r="AG90" s="56"/>
      <c r="AH90" s="53"/>
      <c r="AI90" s="50"/>
      <c r="AJ90" s="49"/>
    </row>
    <row r="91" spans="1:37">
      <c r="AF91" s="114"/>
      <c r="AG91" s="56"/>
      <c r="AH91" s="53"/>
      <c r="AI91" s="50"/>
      <c r="AJ91" s="49"/>
    </row>
    <row r="92" spans="1:37">
      <c r="AF92" s="114"/>
      <c r="AG92" s="56"/>
      <c r="AH92" s="53"/>
      <c r="AI92" s="50"/>
      <c r="AJ92" s="49"/>
    </row>
    <row r="93" spans="1:37">
      <c r="AF93" s="114"/>
      <c r="AG93" s="56"/>
      <c r="AH93" s="53"/>
      <c r="AI93" s="50"/>
      <c r="AJ93" s="49"/>
    </row>
    <row r="94" spans="1:37">
      <c r="AF94" s="114"/>
      <c r="AG94" s="56"/>
      <c r="AH94" s="53"/>
      <c r="AI94" s="50"/>
      <c r="AJ94" s="49"/>
    </row>
    <row r="95" spans="1:37">
      <c r="AF95" s="114"/>
      <c r="AG95" s="56"/>
      <c r="AH95" s="53"/>
      <c r="AI95" s="50"/>
      <c r="AJ95" s="49"/>
    </row>
    <row r="96" spans="1:37">
      <c r="AF96" s="114"/>
      <c r="AG96" s="56"/>
      <c r="AH96" s="53"/>
      <c r="AI96" s="50"/>
      <c r="AJ96" s="49"/>
    </row>
    <row r="97" spans="32:36">
      <c r="AF97" s="114"/>
      <c r="AG97" s="56"/>
      <c r="AH97" s="53"/>
      <c r="AI97" s="50"/>
      <c r="AJ97" s="49"/>
    </row>
    <row r="98" spans="32:36">
      <c r="AF98" s="114"/>
      <c r="AG98" s="56"/>
      <c r="AH98" s="53"/>
      <c r="AI98" s="50"/>
      <c r="AJ98" s="49"/>
    </row>
    <row r="99" spans="32:36">
      <c r="AF99" s="114"/>
      <c r="AG99" s="56"/>
      <c r="AH99" s="53"/>
      <c r="AI99" s="50"/>
      <c r="AJ99" s="49"/>
    </row>
    <row r="100" spans="32:36">
      <c r="AF100" s="114"/>
      <c r="AG100" s="56"/>
      <c r="AH100" s="53"/>
      <c r="AI100" s="50"/>
      <c r="AJ100" s="49"/>
    </row>
    <row r="101" spans="32:36">
      <c r="AF101" s="114"/>
      <c r="AG101" s="56"/>
      <c r="AH101" s="53"/>
      <c r="AI101" s="50"/>
      <c r="AJ101" s="49"/>
    </row>
    <row r="102" spans="32:36">
      <c r="AF102" s="114"/>
      <c r="AG102" s="56"/>
      <c r="AH102" s="53"/>
      <c r="AI102" s="50"/>
      <c r="AJ102" s="49"/>
    </row>
    <row r="103" spans="32:36">
      <c r="AF103" s="114"/>
      <c r="AG103" s="56"/>
      <c r="AH103" s="53"/>
      <c r="AI103" s="50"/>
      <c r="AJ103" s="49"/>
    </row>
    <row r="104" spans="32:36">
      <c r="AF104" s="114"/>
      <c r="AG104" s="56"/>
      <c r="AH104" s="53"/>
      <c r="AI104" s="50"/>
      <c r="AJ104" s="49"/>
    </row>
    <row r="105" spans="32:36">
      <c r="AF105" s="114"/>
      <c r="AG105" s="56"/>
      <c r="AH105" s="53"/>
      <c r="AI105" s="50"/>
      <c r="AJ105" s="49"/>
    </row>
    <row r="106" spans="32:36">
      <c r="AF106" s="114"/>
      <c r="AG106" s="56"/>
      <c r="AH106" s="53"/>
      <c r="AI106" s="50"/>
      <c r="AJ106" s="49"/>
    </row>
    <row r="107" spans="32:36">
      <c r="AF107" s="114"/>
      <c r="AG107" s="56"/>
      <c r="AH107" s="53"/>
      <c r="AI107" s="50"/>
      <c r="AJ107" s="49"/>
    </row>
    <row r="108" spans="32:36">
      <c r="AF108" s="114"/>
      <c r="AG108" s="56"/>
      <c r="AH108" s="53"/>
      <c r="AI108" s="50"/>
      <c r="AJ108" s="49"/>
    </row>
    <row r="109" spans="32:36">
      <c r="AF109" s="114"/>
      <c r="AG109" s="56"/>
      <c r="AH109" s="53"/>
      <c r="AI109" s="50"/>
      <c r="AJ109" s="49"/>
    </row>
    <row r="110" spans="32:36">
      <c r="AF110" s="114"/>
      <c r="AG110" s="56"/>
      <c r="AH110" s="53"/>
      <c r="AI110" s="50"/>
      <c r="AJ110" s="49"/>
    </row>
    <row r="111" spans="32:36">
      <c r="AF111" s="114"/>
      <c r="AG111" s="56"/>
      <c r="AH111" s="53"/>
      <c r="AI111" s="50"/>
      <c r="AJ111" s="49"/>
    </row>
    <row r="112" spans="32:36">
      <c r="AF112" s="114"/>
      <c r="AG112" s="56"/>
      <c r="AH112" s="53"/>
      <c r="AI112" s="50"/>
      <c r="AJ112" s="49"/>
    </row>
    <row r="113" spans="32:36">
      <c r="AF113" s="114"/>
      <c r="AG113" s="56"/>
      <c r="AH113" s="53"/>
      <c r="AI113" s="50"/>
      <c r="AJ113" s="49"/>
    </row>
    <row r="114" spans="32:36">
      <c r="AF114" s="114"/>
      <c r="AG114" s="56"/>
      <c r="AH114" s="53"/>
      <c r="AI114" s="50"/>
      <c r="AJ114" s="49"/>
    </row>
    <row r="115" spans="32:36">
      <c r="AF115" s="114"/>
      <c r="AG115" s="56"/>
      <c r="AH115" s="53"/>
      <c r="AI115" s="50"/>
      <c r="AJ115" s="49"/>
    </row>
    <row r="116" spans="32:36">
      <c r="AF116" s="114"/>
      <c r="AG116" s="56"/>
      <c r="AH116" s="53"/>
      <c r="AI116" s="50"/>
      <c r="AJ116" s="49"/>
    </row>
    <row r="117" spans="32:36">
      <c r="AF117" s="114"/>
      <c r="AG117" s="56"/>
      <c r="AH117" s="53"/>
      <c r="AI117" s="50"/>
      <c r="AJ117" s="49"/>
    </row>
    <row r="118" spans="32:36">
      <c r="AF118" s="114"/>
      <c r="AG118" s="56"/>
      <c r="AH118" s="53"/>
      <c r="AI118" s="50"/>
      <c r="AJ118" s="49"/>
    </row>
    <row r="119" spans="32:36">
      <c r="AF119" s="114"/>
      <c r="AG119" s="56"/>
      <c r="AH119" s="53"/>
      <c r="AI119" s="50"/>
      <c r="AJ119" s="49"/>
    </row>
    <row r="120" spans="32:36">
      <c r="AF120" s="114"/>
      <c r="AG120" s="56"/>
      <c r="AH120" s="53"/>
      <c r="AI120" s="50"/>
      <c r="AJ120" s="49"/>
    </row>
    <row r="121" spans="32:36">
      <c r="AF121" s="114"/>
      <c r="AG121" s="56"/>
      <c r="AH121" s="53"/>
      <c r="AI121" s="50"/>
      <c r="AJ121" s="49"/>
    </row>
    <row r="122" spans="32:36">
      <c r="AF122" s="114"/>
      <c r="AG122" s="56"/>
      <c r="AH122" s="53"/>
      <c r="AI122" s="50"/>
      <c r="AJ122" s="49"/>
    </row>
    <row r="123" spans="32:36">
      <c r="AF123" s="114"/>
      <c r="AG123" s="56"/>
      <c r="AH123" s="53"/>
      <c r="AI123" s="50"/>
      <c r="AJ123" s="4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6"/>
  <sheetViews>
    <sheetView zoomScaleNormal="100" workbookViewId="0">
      <pane ySplit="2" topLeftCell="A164" activePane="bottomLeft" state="frozen"/>
      <selection activeCell="B12" sqref="B12"/>
      <selection pane="bottomLeft" activeCell="AF1" sqref="F1:AF1048576"/>
    </sheetView>
  </sheetViews>
  <sheetFormatPr defaultRowHeight="14.25"/>
  <cols>
    <col min="1" max="1" width="9" style="292"/>
    <col min="2" max="2" width="13.25" style="292" customWidth="1"/>
    <col min="3" max="3" width="9.375" style="285" bestFit="1" customWidth="1"/>
    <col min="4" max="4" width="34" style="292" customWidth="1"/>
    <col min="5" max="5" width="38.375" style="126" customWidth="1"/>
    <col min="6" max="6" width="19.125" style="36" customWidth="1"/>
    <col min="7" max="7" width="13.125" style="36" bestFit="1" customWidth="1"/>
    <col min="8" max="8" width="23.5" style="36" customWidth="1"/>
    <col min="9" max="9" width="22.125" style="36" customWidth="1"/>
    <col min="10" max="10" width="19.125" style="126" customWidth="1"/>
    <col min="11" max="11" width="14.125" style="126" bestFit="1" customWidth="1"/>
    <col min="12" max="12" width="24.25" style="59" customWidth="1"/>
    <col min="13" max="13" width="20.375" style="59" customWidth="1"/>
    <col min="14" max="14" width="19.125" style="59" customWidth="1"/>
    <col min="15" max="15" width="14.25" style="59" bestFit="1" customWidth="1"/>
    <col min="16" max="16" width="19.375" style="59" customWidth="1"/>
    <col min="17" max="17" width="16.75" style="126" customWidth="1"/>
    <col min="18" max="18" width="16.125" style="126" bestFit="1" customWidth="1"/>
    <col min="19" max="19" width="15.625" style="126" bestFit="1" customWidth="1"/>
    <col min="20" max="20" width="18.375" style="126" customWidth="1"/>
    <col min="21" max="21" width="19.375" style="33" customWidth="1"/>
    <col min="22" max="22" width="15.5" style="33" bestFit="1" customWidth="1"/>
    <col min="23" max="23" width="14.5" style="33" bestFit="1" customWidth="1"/>
    <col min="24" max="24" width="15.25" style="33" bestFit="1" customWidth="1"/>
    <col min="25" max="25" width="15.125" style="33" bestFit="1" customWidth="1"/>
    <col min="26" max="26" width="15.75" style="33" bestFit="1" customWidth="1"/>
    <col min="27" max="27" width="15.125" style="37" bestFit="1" customWidth="1"/>
    <col min="28" max="28" width="15.375" style="37" bestFit="1" customWidth="1"/>
    <col min="29" max="29" width="15.25" style="37" bestFit="1" customWidth="1"/>
    <col min="30" max="30" width="15.375" style="37" bestFit="1" customWidth="1"/>
    <col min="31" max="31" width="15.25" style="37" bestFit="1" customWidth="1"/>
    <col min="32" max="32" width="15.5" style="37" bestFit="1" customWidth="1"/>
    <col min="33" max="33" width="15.25" style="126" bestFit="1" customWidth="1"/>
    <col min="34" max="34" width="15.375" style="126" bestFit="1" customWidth="1"/>
    <col min="35" max="35" width="15.25" style="126" bestFit="1" customWidth="1"/>
    <col min="36" max="36" width="15.625" style="126" bestFit="1" customWidth="1"/>
    <col min="37" max="37" width="15.25" style="126" bestFit="1" customWidth="1"/>
    <col min="38" max="38" width="15.5" style="126" bestFit="1" customWidth="1"/>
    <col min="39" max="39" width="15.25" style="126" bestFit="1" customWidth="1"/>
    <col min="40" max="40" width="13.375" style="126" bestFit="1" customWidth="1"/>
    <col min="41" max="41" width="15.375" style="126" bestFit="1" customWidth="1"/>
    <col min="42" max="42" width="14.375" style="126" bestFit="1" customWidth="1"/>
    <col min="43" max="43" width="15.375" style="126" bestFit="1" customWidth="1"/>
    <col min="44" max="44" width="13.375" style="126" bestFit="1" customWidth="1"/>
    <col min="45" max="45" width="13.25" style="126" bestFit="1" customWidth="1"/>
    <col min="46" max="47" width="14.25" style="126" bestFit="1" customWidth="1"/>
    <col min="48" max="48" width="13.25" style="126" bestFit="1" customWidth="1"/>
    <col min="49" max="100" width="13.125" style="126" bestFit="1" customWidth="1"/>
    <col min="101" max="101" width="11.375" style="126" bestFit="1" customWidth="1"/>
    <col min="102" max="102" width="13.125" style="126" bestFit="1" customWidth="1"/>
    <col min="103" max="103" width="11.375" style="126" bestFit="1" customWidth="1"/>
    <col min="104" max="200" width="13.125" style="126" bestFit="1" customWidth="1"/>
    <col min="201" max="201" width="11.375" style="126" bestFit="1" customWidth="1"/>
    <col min="202" max="206" width="13.125" style="126" bestFit="1" customWidth="1"/>
    <col min="207" max="207" width="11.375" style="126" bestFit="1" customWidth="1"/>
    <col min="208" max="208" width="13.125" style="126" bestFit="1" customWidth="1"/>
    <col min="209" max="16384" width="9" style="126"/>
  </cols>
  <sheetData>
    <row r="1" spans="1:32">
      <c r="E1" s="126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1806</v>
      </c>
      <c r="K1" s="126" t="s">
        <v>1808</v>
      </c>
      <c r="L1" s="59" t="s">
        <v>1810</v>
      </c>
      <c r="M1" s="59" t="s">
        <v>1812</v>
      </c>
      <c r="N1" s="59" t="s">
        <v>1875</v>
      </c>
      <c r="O1" s="59" t="s">
        <v>1814</v>
      </c>
      <c r="P1" s="59" t="s">
        <v>1816</v>
      </c>
      <c r="Q1" s="126" t="s">
        <v>1818</v>
      </c>
      <c r="R1" s="126" t="s">
        <v>1795</v>
      </c>
      <c r="S1" s="126" t="s">
        <v>1820</v>
      </c>
      <c r="T1" s="126" t="s">
        <v>1822</v>
      </c>
      <c r="U1" s="33" t="s">
        <v>1857</v>
      </c>
      <c r="V1" s="33" t="s">
        <v>1823</v>
      </c>
      <c r="W1" s="33" t="s">
        <v>1825</v>
      </c>
      <c r="X1" s="33" t="s">
        <v>1827</v>
      </c>
      <c r="Y1" s="33" t="s">
        <v>1829</v>
      </c>
      <c r="Z1" s="33" t="s">
        <v>1831</v>
      </c>
      <c r="AA1" s="37" t="s">
        <v>1833</v>
      </c>
      <c r="AB1" s="37" t="s">
        <v>1835</v>
      </c>
      <c r="AC1" s="37" t="s">
        <v>1837</v>
      </c>
      <c r="AD1" s="37" t="s">
        <v>1839</v>
      </c>
      <c r="AE1" s="37" t="s">
        <v>1841</v>
      </c>
      <c r="AF1" s="37" t="s">
        <v>1845</v>
      </c>
    </row>
    <row r="2" spans="1:32">
      <c r="E2" s="126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1807</v>
      </c>
      <c r="K2" s="126" t="s">
        <v>1809</v>
      </c>
      <c r="L2" s="59" t="s">
        <v>1811</v>
      </c>
      <c r="M2" s="59" t="s">
        <v>1813</v>
      </c>
      <c r="N2" s="59" t="s">
        <v>1876</v>
      </c>
      <c r="O2" s="59" t="s">
        <v>1815</v>
      </c>
      <c r="P2" s="59" t="s">
        <v>1817</v>
      </c>
      <c r="Q2" s="126" t="s">
        <v>1819</v>
      </c>
      <c r="R2" s="126" t="s">
        <v>1796</v>
      </c>
      <c r="S2" s="126" t="s">
        <v>1821</v>
      </c>
      <c r="T2" s="126" t="s">
        <v>1797</v>
      </c>
      <c r="U2" s="33" t="s">
        <v>1858</v>
      </c>
      <c r="V2" s="33" t="s">
        <v>1824</v>
      </c>
      <c r="W2" s="33" t="s">
        <v>1826</v>
      </c>
      <c r="X2" s="33" t="s">
        <v>1828</v>
      </c>
      <c r="Y2" s="33" t="s">
        <v>1830</v>
      </c>
      <c r="Z2" s="33" t="s">
        <v>1832</v>
      </c>
      <c r="AA2" s="37" t="s">
        <v>1834</v>
      </c>
      <c r="AB2" s="37" t="s">
        <v>1836</v>
      </c>
      <c r="AC2" s="37" t="s">
        <v>1838</v>
      </c>
      <c r="AD2" s="37" t="s">
        <v>1840</v>
      </c>
      <c r="AE2" s="37" t="s">
        <v>1842</v>
      </c>
      <c r="AF2" s="37" t="s">
        <v>1846</v>
      </c>
    </row>
    <row r="3" spans="1:32">
      <c r="E3" s="126" t="s">
        <v>1412</v>
      </c>
      <c r="F3" s="36">
        <v>71582333.310000002</v>
      </c>
      <c r="G3" s="36">
        <v>3058630.36</v>
      </c>
      <c r="H3" s="36">
        <v>15972036.92</v>
      </c>
      <c r="I3" s="36">
        <v>1366880.3</v>
      </c>
      <c r="J3" s="126">
        <v>111140380.17</v>
      </c>
      <c r="K3" s="126">
        <v>30648904.260000002</v>
      </c>
      <c r="L3" s="59">
        <v>240536.44</v>
      </c>
      <c r="M3" s="59">
        <v>502932.06</v>
      </c>
      <c r="N3" s="59">
        <v>11163465.960000001</v>
      </c>
      <c r="O3" s="59">
        <v>1006894</v>
      </c>
      <c r="P3" s="59">
        <v>2431507.9500000002</v>
      </c>
      <c r="Q3" s="126">
        <v>10000</v>
      </c>
      <c r="R3" s="126">
        <v>2755891.57</v>
      </c>
      <c r="S3" s="126">
        <v>-95159302.290000007</v>
      </c>
      <c r="T3" s="126">
        <v>332990057.39999998</v>
      </c>
      <c r="U3" s="33">
        <v>947.11</v>
      </c>
      <c r="V3" s="33">
        <v>234099181.84999999</v>
      </c>
      <c r="W3" s="33">
        <v>17126323</v>
      </c>
      <c r="X3" s="33">
        <v>137270.97</v>
      </c>
      <c r="Y3" s="33">
        <v>227997273.93000001</v>
      </c>
      <c r="Z3" s="33">
        <v>30390145.07</v>
      </c>
      <c r="AA3" s="37">
        <v>341931448.86000001</v>
      </c>
      <c r="AB3" s="37">
        <v>1956426.37</v>
      </c>
      <c r="AC3" s="37">
        <v>3396064.63</v>
      </c>
      <c r="AD3" s="37">
        <v>138842324.81</v>
      </c>
      <c r="AE3" s="37">
        <v>42482740.159999996</v>
      </c>
      <c r="AF3" s="37">
        <v>3314954.87</v>
      </c>
    </row>
    <row r="4" spans="1:32" ht="17.25" customHeight="1">
      <c r="D4" s="126" t="s">
        <v>1422</v>
      </c>
      <c r="E4" s="126" t="s">
        <v>1422</v>
      </c>
      <c r="F4" s="36">
        <v>100302.86</v>
      </c>
      <c r="H4" s="36">
        <v>156714</v>
      </c>
      <c r="J4" s="126">
        <v>2</v>
      </c>
      <c r="K4" s="126">
        <v>18203</v>
      </c>
      <c r="S4" s="126">
        <v>183004.65</v>
      </c>
      <c r="T4" s="126">
        <v>2137333.04</v>
      </c>
      <c r="X4" s="33">
        <v>15.32</v>
      </c>
      <c r="Y4" s="33">
        <v>1036603</v>
      </c>
      <c r="Z4" s="33">
        <v>4421569.84</v>
      </c>
      <c r="AA4" s="37">
        <v>3728468</v>
      </c>
      <c r="AB4" s="37">
        <v>3866</v>
      </c>
      <c r="AC4" s="37">
        <v>34605</v>
      </c>
      <c r="AD4" s="37">
        <v>145283.99</v>
      </c>
      <c r="AE4" s="37">
        <v>2174081</v>
      </c>
      <c r="AF4" s="37">
        <v>1417000</v>
      </c>
    </row>
    <row r="5" spans="1:32">
      <c r="D5" s="126" t="s">
        <v>1423</v>
      </c>
      <c r="E5" s="126" t="s">
        <v>1423</v>
      </c>
      <c r="F5" s="36">
        <v>8000.82</v>
      </c>
      <c r="H5" s="36">
        <v>137690</v>
      </c>
      <c r="J5" s="126">
        <v>3</v>
      </c>
      <c r="K5" s="126">
        <v>4</v>
      </c>
      <c r="S5" s="126">
        <v>1313025.3400000001</v>
      </c>
      <c r="Y5" s="33">
        <v>1126356</v>
      </c>
      <c r="Z5" s="33">
        <v>820683.62</v>
      </c>
      <c r="AA5" s="37">
        <v>1358318</v>
      </c>
      <c r="AD5" s="37">
        <v>431558.8</v>
      </c>
      <c r="AE5" s="37">
        <v>1311714.3400000001</v>
      </c>
      <c r="AF5" s="37">
        <v>12776</v>
      </c>
    </row>
    <row r="6" spans="1:32">
      <c r="D6" s="126" t="s">
        <v>1424</v>
      </c>
      <c r="E6" s="126" t="s">
        <v>1424</v>
      </c>
      <c r="F6" s="36">
        <v>9775.2199999999993</v>
      </c>
      <c r="H6" s="36">
        <v>191638.54</v>
      </c>
      <c r="J6" s="126">
        <v>3</v>
      </c>
      <c r="K6" s="126">
        <v>8016</v>
      </c>
      <c r="P6" s="59">
        <v>11800</v>
      </c>
      <c r="S6" s="126">
        <v>199684.36</v>
      </c>
      <c r="T6" s="126">
        <v>48313.33</v>
      </c>
      <c r="X6" s="33">
        <v>111.7</v>
      </c>
      <c r="Y6" s="33">
        <v>1499527.6</v>
      </c>
      <c r="Z6" s="33">
        <v>713352.92</v>
      </c>
      <c r="AA6" s="37">
        <v>1566207.6</v>
      </c>
      <c r="AC6" s="37">
        <v>11952</v>
      </c>
      <c r="AD6" s="37">
        <v>480032.38</v>
      </c>
      <c r="AE6" s="37">
        <v>205165.17</v>
      </c>
    </row>
    <row r="7" spans="1:32">
      <c r="D7" s="126" t="s">
        <v>1425</v>
      </c>
      <c r="E7" s="126" t="s">
        <v>1425</v>
      </c>
      <c r="F7" s="36">
        <v>154766.66</v>
      </c>
      <c r="H7" s="36">
        <v>98686.25</v>
      </c>
      <c r="J7" s="126">
        <v>-9498</v>
      </c>
      <c r="K7" s="126">
        <v>45</v>
      </c>
      <c r="S7" s="126">
        <v>-294746.49</v>
      </c>
      <c r="T7" s="126">
        <v>1340107.9099999999</v>
      </c>
      <c r="X7" s="33">
        <v>113.65</v>
      </c>
      <c r="Y7" s="33">
        <v>883190</v>
      </c>
      <c r="Z7" s="33">
        <v>2704211.78</v>
      </c>
      <c r="AA7" s="37">
        <v>2476881.33</v>
      </c>
      <c r="AD7" s="37">
        <v>329312.2</v>
      </c>
      <c r="AE7" s="37">
        <v>930843.41</v>
      </c>
      <c r="AF7" s="37">
        <v>651840</v>
      </c>
    </row>
    <row r="8" spans="1:32">
      <c r="D8" s="126" t="s">
        <v>1426</v>
      </c>
      <c r="E8" s="126" t="s">
        <v>1426</v>
      </c>
      <c r="F8" s="36">
        <v>61573.57</v>
      </c>
      <c r="H8" s="36">
        <v>57587.61</v>
      </c>
      <c r="J8" s="126">
        <v>1679502</v>
      </c>
      <c r="K8" s="126">
        <v>44014</v>
      </c>
      <c r="S8" s="126">
        <v>-2097665.2000000002</v>
      </c>
      <c r="T8" s="126">
        <v>4100398.35</v>
      </c>
      <c r="X8" s="33">
        <v>287.45</v>
      </c>
      <c r="Y8" s="33">
        <v>1096343</v>
      </c>
      <c r="Z8" s="33">
        <v>1760369.9</v>
      </c>
      <c r="AA8" s="37">
        <v>2538063.75</v>
      </c>
      <c r="AB8" s="37">
        <v>3500</v>
      </c>
      <c r="AC8" s="37">
        <v>102227</v>
      </c>
      <c r="AD8" s="37">
        <v>257678.29</v>
      </c>
      <c r="AE8" s="37">
        <v>115587.28</v>
      </c>
    </row>
    <row r="9" spans="1:32">
      <c r="D9" s="126" t="s">
        <v>1427</v>
      </c>
      <c r="E9" s="126" t="s">
        <v>1427</v>
      </c>
      <c r="F9" s="36">
        <v>-5706.62</v>
      </c>
      <c r="H9" s="36">
        <v>10954.26</v>
      </c>
      <c r="J9" s="126">
        <v>4</v>
      </c>
      <c r="K9" s="126">
        <v>335</v>
      </c>
      <c r="S9" s="126">
        <v>302090.71000000002</v>
      </c>
      <c r="X9" s="33">
        <v>9.2200000000000006</v>
      </c>
      <c r="Y9" s="33">
        <v>1042950</v>
      </c>
      <c r="Z9" s="33">
        <v>641919.81999999995</v>
      </c>
      <c r="AA9" s="37">
        <v>1202135.1200000001</v>
      </c>
      <c r="AC9" s="37">
        <v>111149.5</v>
      </c>
      <c r="AD9" s="37">
        <v>144941.20000000001</v>
      </c>
      <c r="AE9" s="37">
        <v>272357.28999999998</v>
      </c>
      <c r="AF9" s="37">
        <v>250800</v>
      </c>
    </row>
    <row r="10" spans="1:32">
      <c r="D10" s="126" t="s">
        <v>1428</v>
      </c>
      <c r="E10" s="126" t="s">
        <v>1428</v>
      </c>
    </row>
    <row r="11" spans="1:32">
      <c r="D11" s="126" t="s">
        <v>1429</v>
      </c>
      <c r="E11" s="126" t="s">
        <v>1429</v>
      </c>
      <c r="F11" s="36">
        <v>-3528.57</v>
      </c>
      <c r="H11" s="36">
        <v>110197.2</v>
      </c>
      <c r="J11" s="126">
        <v>4</v>
      </c>
      <c r="K11" s="126">
        <v>59</v>
      </c>
      <c r="S11" s="126">
        <v>-763990.9</v>
      </c>
      <c r="T11" s="126">
        <v>1542339.31</v>
      </c>
      <c r="X11" s="33">
        <v>11.04</v>
      </c>
      <c r="Y11" s="33">
        <v>869005.5</v>
      </c>
      <c r="Z11" s="33">
        <v>3282330.38</v>
      </c>
      <c r="AA11" s="37">
        <v>3614090.5</v>
      </c>
      <c r="AB11" s="37">
        <v>24955</v>
      </c>
      <c r="AC11" s="37">
        <v>72889.72</v>
      </c>
      <c r="AD11" s="37">
        <v>389667.82</v>
      </c>
      <c r="AE11" s="37">
        <v>721360.66</v>
      </c>
    </row>
    <row r="12" spans="1:32">
      <c r="D12" s="126" t="s">
        <v>1430</v>
      </c>
      <c r="E12" s="126" t="s">
        <v>1430</v>
      </c>
      <c r="F12" s="36">
        <v>37346.86</v>
      </c>
      <c r="H12" s="36">
        <v>116132.49</v>
      </c>
      <c r="J12" s="126">
        <v>1441672.12</v>
      </c>
      <c r="K12" s="126">
        <v>19918.66</v>
      </c>
      <c r="S12" s="126">
        <v>1283468.8600000001</v>
      </c>
      <c r="T12" s="126">
        <v>264320</v>
      </c>
      <c r="X12" s="33">
        <v>58.16</v>
      </c>
      <c r="Y12" s="33">
        <v>2566759</v>
      </c>
      <c r="Z12" s="33">
        <v>850931.32</v>
      </c>
      <c r="AA12" s="37">
        <v>2976677</v>
      </c>
      <c r="AC12" s="37">
        <v>5095</v>
      </c>
      <c r="AD12" s="37">
        <v>311957.83</v>
      </c>
      <c r="AE12" s="37">
        <v>56737.38</v>
      </c>
    </row>
    <row r="13" spans="1:32">
      <c r="D13" s="126" t="s">
        <v>1431</v>
      </c>
      <c r="E13" s="126" t="s">
        <v>1431</v>
      </c>
    </row>
    <row r="14" spans="1:32">
      <c r="A14" s="132"/>
      <c r="B14" s="132"/>
      <c r="C14" s="132"/>
      <c r="D14" s="126" t="s">
        <v>1587</v>
      </c>
      <c r="E14" s="126" t="s">
        <v>1587</v>
      </c>
      <c r="F14" s="36">
        <v>5291.12</v>
      </c>
      <c r="H14" s="36">
        <v>19015</v>
      </c>
      <c r="J14" s="126">
        <v>4</v>
      </c>
      <c r="K14" s="126">
        <v>7</v>
      </c>
      <c r="S14" s="126">
        <v>2205705.31</v>
      </c>
      <c r="T14" s="126">
        <v>67993.5</v>
      </c>
      <c r="X14" s="33">
        <v>21.04</v>
      </c>
      <c r="Y14" s="33">
        <v>1110700.5</v>
      </c>
      <c r="Z14" s="33">
        <v>1530973.99</v>
      </c>
      <c r="AA14" s="37">
        <v>2068350.5</v>
      </c>
      <c r="AC14" s="37">
        <v>16869</v>
      </c>
      <c r="AD14" s="37">
        <v>65254.99</v>
      </c>
      <c r="AE14" s="37">
        <v>2237802.73</v>
      </c>
      <c r="AF14" s="37">
        <v>502800</v>
      </c>
    </row>
    <row r="15" spans="1:32">
      <c r="D15" s="126" t="s">
        <v>1432</v>
      </c>
      <c r="E15" s="126" t="s">
        <v>1432</v>
      </c>
      <c r="F15" s="36">
        <v>8103.2</v>
      </c>
      <c r="H15" s="36">
        <v>91067</v>
      </c>
      <c r="I15" s="36">
        <v>981216</v>
      </c>
      <c r="J15" s="126">
        <v>5</v>
      </c>
      <c r="K15" s="126">
        <v>6</v>
      </c>
      <c r="S15" s="126">
        <v>379822.65</v>
      </c>
      <c r="T15" s="126">
        <v>1790913.12</v>
      </c>
      <c r="X15" s="33">
        <v>1.0900000000000001</v>
      </c>
      <c r="Y15" s="33">
        <v>816721.5</v>
      </c>
      <c r="Z15" s="33">
        <v>3724652.85</v>
      </c>
      <c r="AA15" s="37">
        <v>4180603.75</v>
      </c>
      <c r="AC15" s="37">
        <v>152460</v>
      </c>
      <c r="AD15" s="37">
        <v>109243.6</v>
      </c>
      <c r="AE15" s="37">
        <v>1189406.6599999999</v>
      </c>
    </row>
    <row r="16" spans="1:32">
      <c r="D16" s="126" t="s">
        <v>1433</v>
      </c>
      <c r="E16" s="132" t="s">
        <v>1433</v>
      </c>
      <c r="F16" s="135">
        <v>29484.41</v>
      </c>
      <c r="G16" s="135"/>
      <c r="H16" s="36">
        <v>96372.160000000003</v>
      </c>
      <c r="I16" s="135"/>
      <c r="J16" s="132">
        <v>6</v>
      </c>
      <c r="K16" s="132">
        <v>20</v>
      </c>
      <c r="M16" s="249"/>
      <c r="N16" s="249"/>
      <c r="O16" s="249"/>
      <c r="P16" s="249">
        <v>25080</v>
      </c>
      <c r="Q16" s="132"/>
      <c r="R16" s="132"/>
      <c r="S16" s="132">
        <v>-400212.27</v>
      </c>
      <c r="T16" s="132">
        <v>1659646.7</v>
      </c>
      <c r="X16" s="33">
        <v>209.38</v>
      </c>
      <c r="Y16" s="33">
        <v>1501729.5</v>
      </c>
      <c r="Z16" s="33">
        <v>455941.57</v>
      </c>
      <c r="AA16" s="37">
        <v>1592357.75</v>
      </c>
      <c r="AD16" s="37">
        <v>80521.16</v>
      </c>
      <c r="AE16" s="37">
        <v>1250533.3999999999</v>
      </c>
      <c r="AF16" s="37">
        <v>193100</v>
      </c>
    </row>
    <row r="17" spans="1:32">
      <c r="D17" s="126" t="s">
        <v>1434</v>
      </c>
      <c r="E17" s="126" t="s">
        <v>1434</v>
      </c>
      <c r="F17" s="36">
        <v>34649.86</v>
      </c>
      <c r="H17" s="36">
        <v>145384</v>
      </c>
      <c r="J17" s="126">
        <v>4</v>
      </c>
      <c r="K17" s="126">
        <v>26</v>
      </c>
      <c r="S17" s="126">
        <v>470009.39</v>
      </c>
      <c r="T17" s="126">
        <v>385124.66</v>
      </c>
      <c r="X17" s="33">
        <v>45.09</v>
      </c>
      <c r="Y17" s="33">
        <v>2476549.5</v>
      </c>
      <c r="Z17" s="33">
        <v>635711.38</v>
      </c>
      <c r="AA17" s="37">
        <v>2684657.5</v>
      </c>
      <c r="AC17" s="37">
        <v>32188</v>
      </c>
      <c r="AD17" s="37">
        <v>307467.38</v>
      </c>
      <c r="AE17" s="37">
        <v>763063.28</v>
      </c>
    </row>
    <row r="18" spans="1:32">
      <c r="D18" s="126" t="s">
        <v>1435</v>
      </c>
      <c r="E18" s="126" t="s">
        <v>1435</v>
      </c>
      <c r="F18" s="36">
        <v>26883.94</v>
      </c>
      <c r="H18" s="36">
        <v>59546.27</v>
      </c>
      <c r="J18" s="126">
        <v>3</v>
      </c>
      <c r="K18" s="126">
        <v>149518</v>
      </c>
      <c r="S18" s="126">
        <v>1184488.93</v>
      </c>
      <c r="T18" s="126">
        <v>110871.66</v>
      </c>
      <c r="X18" s="33">
        <v>2.5499999999999998</v>
      </c>
      <c r="Y18" s="33">
        <v>2121707.5</v>
      </c>
      <c r="Z18" s="33">
        <v>809444.89</v>
      </c>
      <c r="AA18" s="37">
        <v>2577042.5</v>
      </c>
      <c r="AB18" s="37">
        <v>3150</v>
      </c>
      <c r="AC18" s="37">
        <v>22653.7</v>
      </c>
      <c r="AD18" s="37">
        <v>345118.71999999997</v>
      </c>
      <c r="AE18" s="37">
        <v>1042599.4</v>
      </c>
    </row>
    <row r="19" spans="1:32">
      <c r="D19" s="126" t="s">
        <v>1436</v>
      </c>
      <c r="E19" s="126" t="s">
        <v>1436</v>
      </c>
      <c r="F19" s="36">
        <v>8955.11</v>
      </c>
      <c r="H19" s="36">
        <v>4118</v>
      </c>
      <c r="I19" s="36">
        <v>379864.3</v>
      </c>
      <c r="J19" s="126">
        <v>518918.67</v>
      </c>
      <c r="K19" s="126">
        <v>15</v>
      </c>
      <c r="S19" s="126">
        <v>55411.28</v>
      </c>
      <c r="T19" s="126">
        <v>1642759</v>
      </c>
      <c r="X19" s="33">
        <v>3.8</v>
      </c>
      <c r="Y19" s="33">
        <v>1416955.5</v>
      </c>
      <c r="Z19" s="33">
        <v>1169771.8999999999</v>
      </c>
      <c r="AA19" s="37">
        <v>2535312</v>
      </c>
      <c r="AD19" s="37">
        <v>39297.4</v>
      </c>
      <c r="AE19" s="37">
        <v>798421</v>
      </c>
    </row>
    <row r="20" spans="1:32">
      <c r="D20" s="126" t="s">
        <v>1437</v>
      </c>
      <c r="E20" s="126" t="s">
        <v>1437</v>
      </c>
    </row>
    <row r="21" spans="1:32">
      <c r="D21" s="126" t="s">
        <v>1438</v>
      </c>
      <c r="E21" s="126" t="s">
        <v>1438</v>
      </c>
      <c r="F21" s="36">
        <v>41580.21</v>
      </c>
      <c r="H21" s="36">
        <v>117480.17</v>
      </c>
      <c r="J21" s="126">
        <v>3</v>
      </c>
      <c r="K21" s="126">
        <v>58</v>
      </c>
      <c r="R21" s="126">
        <v>30799.5</v>
      </c>
      <c r="T21" s="126">
        <v>67333.5</v>
      </c>
      <c r="X21" s="33">
        <v>64.87</v>
      </c>
      <c r="Y21" s="33">
        <v>1818645</v>
      </c>
      <c r="Z21" s="33">
        <v>362640.61</v>
      </c>
      <c r="AA21" s="37">
        <v>1962480</v>
      </c>
      <c r="AC21" s="37">
        <v>48244</v>
      </c>
      <c r="AD21" s="37">
        <v>107701.44</v>
      </c>
      <c r="AE21" s="37">
        <v>1936.66</v>
      </c>
    </row>
    <row r="22" spans="1:32">
      <c r="A22" s="292" t="s">
        <v>964</v>
      </c>
      <c r="B22" s="292" t="s">
        <v>966</v>
      </c>
      <c r="C22" s="285">
        <v>4000</v>
      </c>
      <c r="D22" s="292" t="s">
        <v>968</v>
      </c>
      <c r="E22" s="126" t="s">
        <v>968</v>
      </c>
      <c r="F22" s="36">
        <v>398767.49</v>
      </c>
      <c r="G22" s="36">
        <v>46589.919999999998</v>
      </c>
      <c r="H22" s="36">
        <v>1029094.97</v>
      </c>
      <c r="J22" s="126">
        <v>259459.3</v>
      </c>
      <c r="K22" s="126">
        <v>459960.26</v>
      </c>
      <c r="P22" s="59">
        <v>219.87</v>
      </c>
      <c r="S22" s="126">
        <v>1383049.94</v>
      </c>
      <c r="V22" s="33">
        <v>2919702.46</v>
      </c>
      <c r="W22" s="33">
        <v>57800</v>
      </c>
      <c r="X22" s="33">
        <v>1210.42</v>
      </c>
      <c r="Y22" s="33">
        <v>1646340</v>
      </c>
      <c r="AA22" s="37">
        <v>1957766</v>
      </c>
      <c r="AB22" s="37">
        <v>3640</v>
      </c>
      <c r="AC22" s="37">
        <v>7200</v>
      </c>
      <c r="AD22" s="37">
        <v>1670464.34</v>
      </c>
      <c r="AE22" s="37">
        <v>172252.41</v>
      </c>
      <c r="AF22" s="37">
        <v>3128</v>
      </c>
    </row>
    <row r="23" spans="1:32">
      <c r="A23" s="292" t="s">
        <v>964</v>
      </c>
      <c r="B23" s="292" t="s">
        <v>966</v>
      </c>
      <c r="C23" s="285">
        <v>9196</v>
      </c>
      <c r="D23" s="292" t="s">
        <v>969</v>
      </c>
      <c r="E23" s="126" t="s">
        <v>969</v>
      </c>
      <c r="F23" s="36">
        <v>230517.29</v>
      </c>
      <c r="H23" s="36">
        <v>47571.839999999997</v>
      </c>
      <c r="J23" s="126">
        <v>222445.84</v>
      </c>
      <c r="K23" s="126">
        <v>223563.56</v>
      </c>
      <c r="P23" s="59">
        <v>2409.6999999999998</v>
      </c>
      <c r="S23" s="126">
        <v>-1534783.6</v>
      </c>
      <c r="T23" s="126">
        <v>2340148.79</v>
      </c>
      <c r="V23" s="33">
        <v>1318647.77</v>
      </c>
      <c r="X23" s="33">
        <v>1298.3699999999999</v>
      </c>
      <c r="Y23" s="33">
        <v>1324860</v>
      </c>
      <c r="AA23" s="37">
        <v>1707932</v>
      </c>
      <c r="AB23" s="37">
        <v>3360</v>
      </c>
      <c r="AD23" s="37">
        <v>677270.37</v>
      </c>
      <c r="AE23" s="37">
        <v>332420.13</v>
      </c>
      <c r="AF23" s="37">
        <v>7500</v>
      </c>
    </row>
    <row r="24" spans="1:32">
      <c r="A24" s="292" t="s">
        <v>964</v>
      </c>
      <c r="B24" s="292" t="s">
        <v>966</v>
      </c>
      <c r="C24" s="285">
        <v>4170</v>
      </c>
      <c r="D24" s="292" t="s">
        <v>970</v>
      </c>
      <c r="E24" s="126" t="s">
        <v>970</v>
      </c>
      <c r="F24" s="36">
        <v>283197.82</v>
      </c>
      <c r="G24" s="36">
        <v>165812.62</v>
      </c>
      <c r="H24" s="36">
        <v>204289.76</v>
      </c>
      <c r="J24" s="126">
        <v>227059.76</v>
      </c>
      <c r="K24" s="126">
        <v>205959.21</v>
      </c>
      <c r="P24" s="59">
        <v>8958.5300000000007</v>
      </c>
      <c r="S24" s="126">
        <v>-1271469.49</v>
      </c>
      <c r="T24" s="126">
        <v>2461151.44</v>
      </c>
      <c r="V24" s="33">
        <v>1593302.95</v>
      </c>
      <c r="W24" s="33">
        <v>85460</v>
      </c>
      <c r="X24" s="33">
        <v>1002.59</v>
      </c>
      <c r="Y24" s="33">
        <v>2187180</v>
      </c>
      <c r="AA24" s="37">
        <v>2668659</v>
      </c>
      <c r="AB24" s="37">
        <v>15376</v>
      </c>
      <c r="AD24" s="37">
        <v>1185005.6599999999</v>
      </c>
      <c r="AE24" s="37">
        <v>105075.19</v>
      </c>
      <c r="AF24" s="37">
        <v>5151</v>
      </c>
    </row>
    <row r="25" spans="1:32">
      <c r="A25" s="292" t="s">
        <v>964</v>
      </c>
      <c r="B25" s="292" t="s">
        <v>966</v>
      </c>
      <c r="C25" s="285">
        <v>2125</v>
      </c>
      <c r="D25" s="292" t="s">
        <v>971</v>
      </c>
      <c r="E25" s="126" t="s">
        <v>971</v>
      </c>
      <c r="F25" s="36">
        <v>427981.37</v>
      </c>
      <c r="G25" s="36">
        <v>30341.61</v>
      </c>
      <c r="H25" s="36">
        <v>43420.77</v>
      </c>
      <c r="J25" s="126">
        <v>341284.58</v>
      </c>
      <c r="K25" s="126">
        <v>77796.820000000007</v>
      </c>
      <c r="P25" s="59">
        <v>2397.69</v>
      </c>
      <c r="S25" s="126">
        <v>-811693.08</v>
      </c>
      <c r="T25" s="126">
        <v>1609968.11</v>
      </c>
      <c r="V25" s="33">
        <v>1034220.09</v>
      </c>
      <c r="W25" s="33">
        <v>93250</v>
      </c>
      <c r="X25" s="33">
        <v>609.32000000000005</v>
      </c>
      <c r="Y25" s="33">
        <v>1444850</v>
      </c>
      <c r="AA25" s="37">
        <v>1634155</v>
      </c>
      <c r="AB25" s="37">
        <v>13040</v>
      </c>
      <c r="AD25" s="37">
        <v>635158.16</v>
      </c>
      <c r="AE25" s="37">
        <v>164963.82</v>
      </c>
      <c r="AF25" s="37">
        <v>5460</v>
      </c>
    </row>
    <row r="26" spans="1:32">
      <c r="A26" s="292" t="s">
        <v>964</v>
      </c>
      <c r="B26" s="292" t="s">
        <v>966</v>
      </c>
      <c r="C26" s="285">
        <v>4953</v>
      </c>
      <c r="D26" s="292" t="s">
        <v>972</v>
      </c>
      <c r="E26" s="126" t="s">
        <v>972</v>
      </c>
      <c r="F26" s="36">
        <v>149038.35999999999</v>
      </c>
      <c r="G26" s="36">
        <v>915.64</v>
      </c>
      <c r="H26" s="36">
        <v>138922.84</v>
      </c>
      <c r="J26" s="126">
        <v>179780.87</v>
      </c>
      <c r="K26" s="126">
        <v>68772.17</v>
      </c>
      <c r="P26" s="59">
        <v>749.6</v>
      </c>
      <c r="S26" s="126">
        <v>-1107518.92</v>
      </c>
      <c r="T26" s="126">
        <v>1693812.25</v>
      </c>
      <c r="V26" s="33">
        <v>805035.44</v>
      </c>
      <c r="W26" s="33">
        <v>40000</v>
      </c>
      <c r="X26" s="33">
        <v>566.20000000000005</v>
      </c>
      <c r="Y26" s="33">
        <v>1281600</v>
      </c>
      <c r="AA26" s="37">
        <v>1550055</v>
      </c>
      <c r="AB26" s="37">
        <v>8700</v>
      </c>
      <c r="AD26" s="37">
        <v>481738.84</v>
      </c>
      <c r="AE26" s="37">
        <v>136080.85</v>
      </c>
      <c r="AF26" s="37">
        <v>240</v>
      </c>
    </row>
    <row r="27" spans="1:32">
      <c r="A27" s="292" t="s">
        <v>964</v>
      </c>
      <c r="B27" s="292" t="s">
        <v>966</v>
      </c>
      <c r="C27" s="285">
        <v>5133</v>
      </c>
      <c r="D27" s="292" t="s">
        <v>973</v>
      </c>
      <c r="E27" s="126" t="s">
        <v>973</v>
      </c>
      <c r="F27" s="36">
        <v>821022.7</v>
      </c>
      <c r="G27" s="36">
        <v>64886.48</v>
      </c>
      <c r="H27" s="36">
        <v>116078.18</v>
      </c>
      <c r="J27" s="126">
        <v>299542.34999999998</v>
      </c>
      <c r="K27" s="126">
        <v>265986.01</v>
      </c>
      <c r="P27" s="59">
        <v>1632.11</v>
      </c>
      <c r="S27" s="126">
        <v>-291456.83</v>
      </c>
      <c r="T27" s="126">
        <v>1247745.83</v>
      </c>
      <c r="V27" s="33">
        <v>1495100.21</v>
      </c>
      <c r="W27" s="33">
        <v>763000</v>
      </c>
      <c r="X27" s="33">
        <v>1942.33</v>
      </c>
      <c r="Y27" s="33">
        <v>1295700</v>
      </c>
      <c r="AA27" s="37">
        <v>1762001</v>
      </c>
      <c r="AB27" s="37">
        <v>19446</v>
      </c>
      <c r="AD27" s="37">
        <v>911081.88</v>
      </c>
      <c r="AE27" s="37">
        <v>251467.28</v>
      </c>
      <c r="AF27" s="37">
        <v>2151.77</v>
      </c>
    </row>
    <row r="28" spans="1:32">
      <c r="A28" s="292" t="s">
        <v>964</v>
      </c>
      <c r="B28" s="292" t="s">
        <v>966</v>
      </c>
      <c r="C28" s="285">
        <v>9944</v>
      </c>
      <c r="D28" s="292" t="s">
        <v>974</v>
      </c>
      <c r="E28" s="126" t="s">
        <v>974</v>
      </c>
      <c r="F28" s="36">
        <v>958726.2</v>
      </c>
      <c r="H28" s="36">
        <v>99009.49</v>
      </c>
      <c r="J28" s="126">
        <v>470513.48</v>
      </c>
      <c r="K28" s="126">
        <v>19599.5</v>
      </c>
      <c r="P28" s="59">
        <v>966.47</v>
      </c>
      <c r="S28" s="126">
        <v>-502310.40000000002</v>
      </c>
      <c r="T28" s="126">
        <v>1804121.26</v>
      </c>
      <c r="V28" s="33">
        <v>1131618.6399999999</v>
      </c>
      <c r="W28" s="33">
        <v>21000</v>
      </c>
      <c r="X28" s="33">
        <v>3198.93</v>
      </c>
      <c r="Y28" s="33">
        <v>1218634</v>
      </c>
      <c r="AA28" s="37">
        <v>1495098</v>
      </c>
      <c r="AB28" s="37">
        <v>24452</v>
      </c>
      <c r="AC28" s="37">
        <v>480</v>
      </c>
      <c r="AD28" s="37">
        <v>474386.95</v>
      </c>
      <c r="AE28" s="37">
        <v>134963.28</v>
      </c>
    </row>
    <row r="29" spans="1:32">
      <c r="A29" s="292" t="s">
        <v>964</v>
      </c>
      <c r="B29" s="292" t="s">
        <v>966</v>
      </c>
      <c r="C29" s="285">
        <v>7970</v>
      </c>
      <c r="D29" s="292" t="s">
        <v>975</v>
      </c>
      <c r="E29" s="126" t="s">
        <v>975</v>
      </c>
      <c r="F29" s="36">
        <v>686223.64</v>
      </c>
      <c r="G29" s="36">
        <v>95330</v>
      </c>
      <c r="H29" s="36">
        <v>170210.5</v>
      </c>
      <c r="J29" s="126">
        <v>514944.89</v>
      </c>
      <c r="K29" s="126">
        <v>220369.13</v>
      </c>
      <c r="P29" s="59">
        <v>4595.5200000000004</v>
      </c>
      <c r="S29" s="126">
        <v>337438.58</v>
      </c>
      <c r="T29" s="126">
        <v>1414760.08</v>
      </c>
      <c r="V29" s="33">
        <v>1403651.54</v>
      </c>
      <c r="W29" s="33">
        <v>301107</v>
      </c>
      <c r="X29" s="33">
        <v>1645.75</v>
      </c>
      <c r="Y29" s="33">
        <v>1848240</v>
      </c>
      <c r="AA29" s="37">
        <v>2244782</v>
      </c>
      <c r="AB29" s="37">
        <v>26710</v>
      </c>
      <c r="AD29" s="37">
        <v>1147584.6299999999</v>
      </c>
      <c r="AE29" s="37">
        <v>205283.68</v>
      </c>
    </row>
    <row r="30" spans="1:32">
      <c r="A30" s="292" t="s">
        <v>964</v>
      </c>
      <c r="B30" s="292" t="s">
        <v>966</v>
      </c>
      <c r="C30" s="285">
        <v>3631</v>
      </c>
      <c r="D30" s="292" t="s">
        <v>976</v>
      </c>
      <c r="E30" s="126" t="s">
        <v>976</v>
      </c>
      <c r="F30" s="36">
        <v>379798.12</v>
      </c>
      <c r="G30" s="36">
        <v>14312</v>
      </c>
      <c r="H30" s="36">
        <v>200016.57</v>
      </c>
      <c r="J30" s="126">
        <v>213540.85</v>
      </c>
      <c r="K30" s="126">
        <v>80717.149999999994</v>
      </c>
      <c r="P30" s="59">
        <v>2570.35</v>
      </c>
      <c r="S30" s="126">
        <v>-569437.59</v>
      </c>
      <c r="T30" s="126">
        <v>1595887.05</v>
      </c>
      <c r="V30" s="33">
        <v>1633482.23</v>
      </c>
      <c r="W30" s="33">
        <v>410000</v>
      </c>
      <c r="X30" s="33">
        <v>819.18</v>
      </c>
      <c r="Y30" s="33">
        <v>2210310</v>
      </c>
      <c r="AA30" s="37">
        <v>2459324</v>
      </c>
      <c r="AB30" s="37">
        <v>12958</v>
      </c>
      <c r="AC30" s="37">
        <v>13512</v>
      </c>
      <c r="AD30" s="37">
        <v>1689879.6</v>
      </c>
      <c r="AE30" s="37">
        <v>219572.93</v>
      </c>
    </row>
    <row r="31" spans="1:32">
      <c r="A31" s="292" t="s">
        <v>964</v>
      </c>
      <c r="B31" s="292" t="s">
        <v>966</v>
      </c>
      <c r="C31" s="285">
        <v>3196</v>
      </c>
      <c r="D31" s="292" t="s">
        <v>977</v>
      </c>
      <c r="E31" s="126" t="s">
        <v>977</v>
      </c>
      <c r="F31" s="36">
        <v>658815.91</v>
      </c>
      <c r="G31" s="36">
        <v>9000</v>
      </c>
      <c r="H31" s="36">
        <v>91951.76</v>
      </c>
      <c r="J31" s="126">
        <v>125130.63</v>
      </c>
      <c r="K31" s="126">
        <v>149777.87</v>
      </c>
      <c r="P31" s="59">
        <v>1697.99</v>
      </c>
      <c r="S31" s="126">
        <v>-925852.97</v>
      </c>
      <c r="T31" s="126">
        <v>1789492.25</v>
      </c>
      <c r="V31" s="33">
        <v>1191252.49</v>
      </c>
      <c r="X31" s="33">
        <v>1516.81</v>
      </c>
      <c r="Y31" s="33">
        <v>1313110</v>
      </c>
      <c r="AA31" s="37">
        <v>1591324</v>
      </c>
      <c r="AB31" s="37">
        <v>7920</v>
      </c>
      <c r="AD31" s="37">
        <v>656000.91</v>
      </c>
      <c r="AE31" s="37">
        <v>81295.490000000005</v>
      </c>
    </row>
    <row r="32" spans="1:32">
      <c r="A32" s="292" t="s">
        <v>964</v>
      </c>
      <c r="B32" s="292" t="s">
        <v>966</v>
      </c>
      <c r="C32" s="285">
        <v>3788</v>
      </c>
      <c r="D32" s="292" t="s">
        <v>978</v>
      </c>
      <c r="E32" s="126" t="s">
        <v>978</v>
      </c>
      <c r="F32" s="36">
        <v>471552.21</v>
      </c>
      <c r="H32" s="36">
        <v>64538.82</v>
      </c>
      <c r="J32" s="126">
        <v>394294.87</v>
      </c>
      <c r="K32" s="126">
        <v>565976.9</v>
      </c>
      <c r="P32" s="59">
        <v>1613.11</v>
      </c>
      <c r="S32" s="126">
        <v>-2195749.2200000002</v>
      </c>
      <c r="T32" s="126">
        <v>3102228.3</v>
      </c>
      <c r="V32" s="33">
        <v>1957548.89</v>
      </c>
      <c r="X32" s="33">
        <v>807.88</v>
      </c>
      <c r="Y32" s="33">
        <v>3154580</v>
      </c>
      <c r="AA32" s="37">
        <v>3466331</v>
      </c>
      <c r="AB32" s="37">
        <v>13742</v>
      </c>
      <c r="AC32" s="37">
        <v>22386</v>
      </c>
      <c r="AD32" s="37">
        <v>747495.97</v>
      </c>
      <c r="AE32" s="37">
        <v>274711.19</v>
      </c>
    </row>
    <row r="33" spans="1:32">
      <c r="A33" s="292" t="s">
        <v>964</v>
      </c>
      <c r="B33" s="292" t="s">
        <v>966</v>
      </c>
      <c r="C33" s="285">
        <v>3714</v>
      </c>
      <c r="D33" s="292" t="s">
        <v>979</v>
      </c>
      <c r="E33" s="126" t="s">
        <v>979</v>
      </c>
      <c r="F33" s="36">
        <v>558468.21</v>
      </c>
      <c r="G33" s="36">
        <v>93682.22</v>
      </c>
      <c r="H33" s="36">
        <v>139910.39000000001</v>
      </c>
      <c r="J33" s="126">
        <v>311744.26</v>
      </c>
      <c r="K33" s="126">
        <v>202907.94</v>
      </c>
      <c r="P33" s="59">
        <v>2487.21</v>
      </c>
      <c r="S33" s="126">
        <v>-628902.06999999995</v>
      </c>
      <c r="T33" s="126">
        <v>1484748</v>
      </c>
      <c r="V33" s="33">
        <v>1641261.85</v>
      </c>
      <c r="W33" s="33">
        <v>92750</v>
      </c>
      <c r="X33" s="33">
        <v>1169.05</v>
      </c>
      <c r="Y33" s="33">
        <v>840970</v>
      </c>
      <c r="AA33" s="37">
        <v>1241694</v>
      </c>
      <c r="AB33" s="37">
        <v>8902</v>
      </c>
      <c r="AC33" s="37">
        <v>25864</v>
      </c>
      <c r="AD33" s="37">
        <v>682716.97</v>
      </c>
      <c r="AE33" s="37">
        <v>168594.05</v>
      </c>
    </row>
    <row r="34" spans="1:32">
      <c r="A34" s="292" t="s">
        <v>964</v>
      </c>
      <c r="B34" s="292" t="s">
        <v>966</v>
      </c>
      <c r="C34" s="285">
        <v>7059</v>
      </c>
      <c r="D34" s="292" t="s">
        <v>980</v>
      </c>
      <c r="E34" s="126" t="s">
        <v>980</v>
      </c>
      <c r="F34" s="36">
        <v>623713.85</v>
      </c>
      <c r="G34" s="36">
        <v>56671.95</v>
      </c>
      <c r="H34" s="36">
        <v>119922.3</v>
      </c>
      <c r="J34" s="126">
        <v>32270.880000000001</v>
      </c>
      <c r="K34" s="126">
        <v>285530.48</v>
      </c>
      <c r="P34" s="59">
        <v>1140.6199999999999</v>
      </c>
      <c r="S34" s="126">
        <v>-1069612.55</v>
      </c>
      <c r="T34" s="126">
        <v>1924840.79</v>
      </c>
      <c r="V34" s="33">
        <v>1634532.21</v>
      </c>
      <c r="W34" s="33">
        <v>117400</v>
      </c>
      <c r="X34" s="33">
        <v>962.76</v>
      </c>
      <c r="Y34" s="33">
        <v>1025310</v>
      </c>
      <c r="AA34" s="37">
        <v>1416083</v>
      </c>
      <c r="AB34" s="37">
        <v>4040</v>
      </c>
      <c r="AC34" s="37">
        <v>8897</v>
      </c>
      <c r="AD34" s="37">
        <v>865554.46</v>
      </c>
      <c r="AE34" s="37">
        <v>219989.91</v>
      </c>
      <c r="AF34" s="37">
        <v>1900</v>
      </c>
    </row>
    <row r="35" spans="1:32">
      <c r="A35" s="292" t="s">
        <v>964</v>
      </c>
      <c r="B35" s="292" t="s">
        <v>966</v>
      </c>
      <c r="C35" s="285">
        <v>3387</v>
      </c>
      <c r="D35" s="292" t="s">
        <v>981</v>
      </c>
      <c r="E35" s="126" t="s">
        <v>981</v>
      </c>
      <c r="F35" s="36">
        <v>1166427.8700000001</v>
      </c>
      <c r="G35" s="36">
        <v>8654.98</v>
      </c>
      <c r="H35" s="36">
        <v>166466.85999999999</v>
      </c>
      <c r="J35" s="126">
        <v>243675.42</v>
      </c>
      <c r="K35" s="126">
        <v>93123.04</v>
      </c>
      <c r="P35" s="59">
        <v>426.95</v>
      </c>
      <c r="S35" s="126">
        <v>992288.1</v>
      </c>
      <c r="T35" s="126">
        <v>1101601.1100000001</v>
      </c>
      <c r="V35" s="33">
        <v>1286724.3899999999</v>
      </c>
      <c r="X35" s="33">
        <v>647.01</v>
      </c>
      <c r="Y35" s="33">
        <v>1796530</v>
      </c>
      <c r="AA35" s="37">
        <v>2256255</v>
      </c>
      <c r="AB35" s="37">
        <v>18612</v>
      </c>
      <c r="AD35" s="37">
        <v>1098551.3999999999</v>
      </c>
      <c r="AE35" s="37">
        <v>126450.99</v>
      </c>
    </row>
    <row r="36" spans="1:32">
      <c r="A36" s="292" t="s">
        <v>964</v>
      </c>
      <c r="B36" s="292" t="s">
        <v>966</v>
      </c>
      <c r="C36" s="285">
        <v>4255</v>
      </c>
      <c r="D36" s="292" t="s">
        <v>982</v>
      </c>
      <c r="E36" s="126" t="s">
        <v>982</v>
      </c>
      <c r="F36" s="36">
        <v>278844.53999999998</v>
      </c>
      <c r="G36" s="36">
        <v>12868.06</v>
      </c>
      <c r="H36" s="36">
        <v>137945.26999999999</v>
      </c>
      <c r="J36" s="126">
        <v>1555852.15</v>
      </c>
      <c r="K36" s="126">
        <v>79523.179999999993</v>
      </c>
      <c r="P36" s="59">
        <v>28.08</v>
      </c>
      <c r="S36" s="126">
        <v>1612176.68</v>
      </c>
      <c r="T36" s="126">
        <v>528949.56000000006</v>
      </c>
      <c r="V36" s="33">
        <v>1310817.57</v>
      </c>
      <c r="W36" s="33">
        <v>90050</v>
      </c>
      <c r="X36" s="33">
        <v>782.85</v>
      </c>
      <c r="Y36" s="33">
        <v>1985640</v>
      </c>
      <c r="AA36" s="37">
        <v>2295194</v>
      </c>
      <c r="AB36" s="37">
        <v>8516</v>
      </c>
      <c r="AC36" s="37">
        <v>15372</v>
      </c>
      <c r="AD36" s="37">
        <v>978640.73</v>
      </c>
      <c r="AE36" s="37">
        <v>165358.81</v>
      </c>
      <c r="AF36" s="37">
        <v>330</v>
      </c>
    </row>
    <row r="37" spans="1:32">
      <c r="A37" s="292" t="s">
        <v>964</v>
      </c>
      <c r="B37" s="292" t="s">
        <v>966</v>
      </c>
      <c r="C37" s="285">
        <v>1849</v>
      </c>
      <c r="D37" s="292" t="s">
        <v>983</v>
      </c>
      <c r="E37" s="126" t="s">
        <v>983</v>
      </c>
      <c r="F37" s="36">
        <v>249914.88</v>
      </c>
      <c r="H37" s="36">
        <v>103274.17</v>
      </c>
      <c r="J37" s="126">
        <v>558857.37</v>
      </c>
      <c r="K37" s="126">
        <v>58906.05</v>
      </c>
      <c r="P37" s="59">
        <v>118.21</v>
      </c>
      <c r="S37" s="126">
        <v>-582390.25</v>
      </c>
      <c r="T37" s="126">
        <v>1603684.39</v>
      </c>
      <c r="V37" s="33">
        <v>970836.58</v>
      </c>
      <c r="W37" s="33">
        <v>108330</v>
      </c>
      <c r="X37" s="33">
        <v>552.99</v>
      </c>
      <c r="Y37" s="33">
        <v>1838100</v>
      </c>
      <c r="AA37" s="37">
        <v>2109077</v>
      </c>
      <c r="AB37" s="37">
        <v>10246</v>
      </c>
      <c r="AC37" s="37">
        <v>8506</v>
      </c>
      <c r="AD37" s="37">
        <v>685704.1</v>
      </c>
      <c r="AE37" s="37">
        <v>143944.51</v>
      </c>
      <c r="AF37" s="37">
        <v>10801.84</v>
      </c>
    </row>
    <row r="38" spans="1:32">
      <c r="A38" s="292" t="s">
        <v>964</v>
      </c>
      <c r="B38" s="292" t="s">
        <v>966</v>
      </c>
      <c r="C38" s="285">
        <v>5343</v>
      </c>
      <c r="D38" s="292" t="s">
        <v>984</v>
      </c>
      <c r="E38" s="126" t="s">
        <v>984</v>
      </c>
      <c r="F38" s="36">
        <v>383315.32</v>
      </c>
      <c r="G38" s="36">
        <v>79439.63</v>
      </c>
      <c r="H38" s="36">
        <v>216072.65</v>
      </c>
      <c r="J38" s="126">
        <v>222671.35</v>
      </c>
      <c r="K38" s="126">
        <v>5792.86</v>
      </c>
      <c r="P38" s="59">
        <v>1521.67</v>
      </c>
      <c r="S38" s="126">
        <v>-314274.55</v>
      </c>
      <c r="T38" s="126">
        <v>1498620.76</v>
      </c>
      <c r="V38" s="33">
        <v>900817.36</v>
      </c>
      <c r="X38" s="33">
        <v>1188.21</v>
      </c>
      <c r="Y38" s="33">
        <v>877580</v>
      </c>
      <c r="AA38" s="37">
        <v>1083286</v>
      </c>
      <c r="AB38" s="37">
        <v>9436</v>
      </c>
      <c r="AC38" s="37">
        <v>7200</v>
      </c>
      <c r="AD38" s="37">
        <v>859812.3</v>
      </c>
      <c r="AE38" s="37">
        <v>98427.34</v>
      </c>
    </row>
    <row r="39" spans="1:32">
      <c r="A39" s="292" t="s">
        <v>964</v>
      </c>
      <c r="B39" s="292" t="s">
        <v>966</v>
      </c>
      <c r="C39" s="285">
        <v>2589</v>
      </c>
      <c r="D39" s="292" t="s">
        <v>985</v>
      </c>
      <c r="E39" s="126" t="s">
        <v>985</v>
      </c>
      <c r="F39" s="36">
        <v>685850.58</v>
      </c>
      <c r="G39" s="36">
        <v>36953.14</v>
      </c>
      <c r="H39" s="36">
        <v>73519.199999999997</v>
      </c>
      <c r="J39" s="126">
        <v>1533167.99</v>
      </c>
      <c r="K39" s="126">
        <v>270420.43</v>
      </c>
      <c r="P39" s="59">
        <v>2250.9299999999998</v>
      </c>
      <c r="S39" s="126">
        <v>135560.49</v>
      </c>
      <c r="T39" s="126">
        <v>2339595.1</v>
      </c>
      <c r="V39" s="33">
        <v>1422585.46</v>
      </c>
      <c r="W39" s="33">
        <v>185000</v>
      </c>
      <c r="X39" s="33">
        <v>1279.2</v>
      </c>
      <c r="Y39" s="33">
        <v>1459810</v>
      </c>
      <c r="AA39" s="37">
        <v>1928346</v>
      </c>
      <c r="AB39" s="37">
        <v>29506</v>
      </c>
      <c r="AC39" s="37">
        <v>18129</v>
      </c>
      <c r="AD39" s="37">
        <v>698205.2</v>
      </c>
      <c r="AE39" s="37">
        <v>271943.64</v>
      </c>
      <c r="AF39" s="37">
        <v>40</v>
      </c>
    </row>
    <row r="40" spans="1:32">
      <c r="A40" s="292" t="s">
        <v>964</v>
      </c>
      <c r="B40" s="292" t="s">
        <v>966</v>
      </c>
      <c r="C40" s="285">
        <v>2366</v>
      </c>
      <c r="D40" s="292" t="s">
        <v>986</v>
      </c>
      <c r="E40" s="126" t="s">
        <v>986</v>
      </c>
      <c r="F40" s="36">
        <v>278122.05</v>
      </c>
      <c r="H40" s="36">
        <v>87794.41</v>
      </c>
      <c r="J40" s="126">
        <v>254112.28</v>
      </c>
      <c r="K40" s="126">
        <v>111786.88</v>
      </c>
      <c r="P40" s="59">
        <v>1052.6300000000001</v>
      </c>
      <c r="S40" s="126">
        <v>-785949.29</v>
      </c>
      <c r="T40" s="126">
        <v>1457071.21</v>
      </c>
      <c r="V40" s="33">
        <v>1049128</v>
      </c>
      <c r="W40" s="33">
        <v>51000</v>
      </c>
      <c r="X40" s="33">
        <v>562.51</v>
      </c>
      <c r="Y40" s="33">
        <v>357280</v>
      </c>
      <c r="AA40" s="37">
        <v>715188</v>
      </c>
      <c r="AB40" s="37">
        <v>1320</v>
      </c>
      <c r="AC40" s="37">
        <v>14222</v>
      </c>
      <c r="AD40" s="37">
        <v>514737.74</v>
      </c>
      <c r="AE40" s="37">
        <v>148361.70000000001</v>
      </c>
      <c r="AF40" s="37">
        <v>4500</v>
      </c>
    </row>
    <row r="41" spans="1:32">
      <c r="A41" s="292" t="s">
        <v>964</v>
      </c>
      <c r="B41" s="292" t="s">
        <v>966</v>
      </c>
      <c r="C41" s="285">
        <v>5997</v>
      </c>
      <c r="D41" s="292" t="s">
        <v>987</v>
      </c>
      <c r="E41" s="126" t="s">
        <v>987</v>
      </c>
      <c r="F41" s="36">
        <v>411221.29</v>
      </c>
      <c r="G41" s="36">
        <v>18936.25</v>
      </c>
      <c r="H41" s="36">
        <v>166311.78</v>
      </c>
      <c r="J41" s="126">
        <v>445701.1</v>
      </c>
      <c r="K41" s="126">
        <v>529286.06000000006</v>
      </c>
      <c r="P41" s="59">
        <v>683.41</v>
      </c>
      <c r="S41" s="126">
        <v>329751.03999999998</v>
      </c>
      <c r="T41" s="126">
        <v>1798384.44</v>
      </c>
      <c r="V41" s="33">
        <v>913210.91</v>
      </c>
      <c r="W41" s="33">
        <v>50840</v>
      </c>
      <c r="X41" s="33">
        <v>1803.36</v>
      </c>
      <c r="Y41" s="33">
        <v>830280</v>
      </c>
      <c r="AA41" s="37">
        <v>1036453</v>
      </c>
      <c r="AB41" s="37">
        <v>14520</v>
      </c>
      <c r="AC41" s="37">
        <v>9564</v>
      </c>
      <c r="AD41" s="37">
        <v>1080080.95</v>
      </c>
      <c r="AE41" s="37">
        <v>212678.73</v>
      </c>
      <c r="AF41" s="37">
        <v>200</v>
      </c>
    </row>
    <row r="42" spans="1:32">
      <c r="A42" s="292" t="s">
        <v>964</v>
      </c>
      <c r="B42" s="292" t="s">
        <v>966</v>
      </c>
      <c r="C42" s="285">
        <v>3377</v>
      </c>
      <c r="D42" s="292" t="s">
        <v>988</v>
      </c>
      <c r="E42" s="126" t="s">
        <v>988</v>
      </c>
      <c r="F42" s="36">
        <v>571237.63</v>
      </c>
      <c r="H42" s="36">
        <v>119388.69</v>
      </c>
      <c r="J42" s="126">
        <v>427279.82</v>
      </c>
      <c r="K42" s="126">
        <v>156509.79</v>
      </c>
      <c r="P42" s="59">
        <v>3302.78</v>
      </c>
      <c r="S42" s="126">
        <v>36744.1</v>
      </c>
      <c r="T42" s="126">
        <v>1262156.06</v>
      </c>
      <c r="V42" s="33">
        <v>1184253.8799999999</v>
      </c>
      <c r="W42" s="33">
        <v>144425</v>
      </c>
      <c r="X42" s="33">
        <v>1407.82</v>
      </c>
      <c r="Y42" s="33">
        <v>1258560</v>
      </c>
      <c r="AA42" s="37">
        <v>1608474</v>
      </c>
      <c r="AD42" s="37">
        <v>779181.41</v>
      </c>
      <c r="AE42" s="37">
        <v>181486.3</v>
      </c>
      <c r="AF42" s="37">
        <v>47292</v>
      </c>
    </row>
    <row r="43" spans="1:32">
      <c r="A43" s="292" t="s">
        <v>964</v>
      </c>
      <c r="B43" s="292" t="s">
        <v>966</v>
      </c>
      <c r="C43" s="285">
        <v>5823</v>
      </c>
      <c r="D43" s="292" t="s">
        <v>989</v>
      </c>
      <c r="E43" s="126" t="s">
        <v>989</v>
      </c>
      <c r="F43" s="36">
        <v>82856.84</v>
      </c>
      <c r="G43" s="36">
        <v>68183.520000000004</v>
      </c>
      <c r="H43" s="36">
        <v>259020.35</v>
      </c>
      <c r="J43" s="126">
        <v>552516.56000000006</v>
      </c>
      <c r="K43" s="126">
        <v>42562.89</v>
      </c>
      <c r="P43" s="59">
        <v>133.51</v>
      </c>
      <c r="S43" s="126">
        <v>-500122.61</v>
      </c>
      <c r="T43" s="126">
        <v>1683339.65</v>
      </c>
      <c r="V43" s="33">
        <v>1120906.1599999999</v>
      </c>
      <c r="W43" s="33">
        <v>75000</v>
      </c>
      <c r="X43" s="33">
        <v>144.66999999999999</v>
      </c>
      <c r="Y43" s="33">
        <v>556380</v>
      </c>
      <c r="AA43" s="37">
        <v>895431</v>
      </c>
      <c r="AD43" s="37">
        <v>780674.12</v>
      </c>
      <c r="AE43" s="37">
        <v>254536.1</v>
      </c>
    </row>
    <row r="44" spans="1:32">
      <c r="A44" s="292" t="s">
        <v>964</v>
      </c>
      <c r="B44" s="292" t="s">
        <v>966</v>
      </c>
      <c r="C44" s="285">
        <v>2905</v>
      </c>
      <c r="D44" s="292" t="s">
        <v>990</v>
      </c>
      <c r="E44" s="126" t="s">
        <v>990</v>
      </c>
      <c r="F44" s="36">
        <v>728523.79</v>
      </c>
      <c r="G44" s="36">
        <v>6550</v>
      </c>
      <c r="H44" s="36">
        <v>179047.27</v>
      </c>
      <c r="J44" s="126">
        <v>484788.43</v>
      </c>
      <c r="K44" s="126">
        <v>17034.18</v>
      </c>
      <c r="P44" s="59">
        <v>1744.35</v>
      </c>
      <c r="S44" s="126">
        <v>-951102.76</v>
      </c>
      <c r="T44" s="126">
        <v>2224890.19</v>
      </c>
      <c r="V44" s="33">
        <v>1067836.26</v>
      </c>
      <c r="W44" s="33">
        <v>79300</v>
      </c>
      <c r="X44" s="33">
        <v>1468.96</v>
      </c>
      <c r="Y44" s="33">
        <v>971265</v>
      </c>
      <c r="AA44" s="37">
        <v>1168323</v>
      </c>
      <c r="AB44" s="37">
        <v>9720</v>
      </c>
      <c r="AD44" s="37">
        <v>653351.36</v>
      </c>
      <c r="AE44" s="37">
        <v>148063.97</v>
      </c>
    </row>
    <row r="45" spans="1:32">
      <c r="A45" s="292" t="s">
        <v>964</v>
      </c>
      <c r="B45" s="292" t="s">
        <v>966</v>
      </c>
      <c r="C45" s="285">
        <v>2625</v>
      </c>
      <c r="D45" s="292" t="s">
        <v>991</v>
      </c>
      <c r="E45" s="126" t="s">
        <v>991</v>
      </c>
      <c r="F45" s="36">
        <v>168794.18</v>
      </c>
      <c r="G45" s="36">
        <v>33603.57</v>
      </c>
      <c r="H45" s="36">
        <v>67548.789999999994</v>
      </c>
      <c r="J45" s="126">
        <v>2092782.24</v>
      </c>
      <c r="K45" s="126">
        <v>1048790.96</v>
      </c>
      <c r="P45" s="59">
        <v>605.59</v>
      </c>
      <c r="S45" s="126">
        <v>2978829.56</v>
      </c>
      <c r="V45" s="33">
        <v>1635291.82</v>
      </c>
      <c r="W45" s="33">
        <v>72850</v>
      </c>
      <c r="X45" s="33">
        <v>444.62</v>
      </c>
      <c r="Y45" s="33">
        <v>1190640</v>
      </c>
      <c r="AA45" s="37">
        <v>1382603</v>
      </c>
      <c r="AB45" s="37">
        <v>13788</v>
      </c>
      <c r="AC45" s="37">
        <v>23352</v>
      </c>
      <c r="AD45" s="37">
        <v>577606.38</v>
      </c>
      <c r="AE45" s="37">
        <v>456492.47</v>
      </c>
      <c r="AF45" s="37">
        <v>13300</v>
      </c>
    </row>
    <row r="46" spans="1:32">
      <c r="A46" s="292" t="s">
        <v>993</v>
      </c>
      <c r="B46" s="292" t="s">
        <v>994</v>
      </c>
      <c r="C46" s="285">
        <v>5998</v>
      </c>
      <c r="D46" s="292" t="s">
        <v>996</v>
      </c>
      <c r="E46" s="126" t="s">
        <v>996</v>
      </c>
      <c r="F46" s="36">
        <v>356086.56</v>
      </c>
      <c r="G46" s="36">
        <v>0</v>
      </c>
      <c r="H46" s="36">
        <v>69723.97</v>
      </c>
      <c r="J46" s="126">
        <v>1457471.35</v>
      </c>
      <c r="K46" s="126">
        <v>340953.37</v>
      </c>
      <c r="O46" s="59">
        <v>9225</v>
      </c>
      <c r="P46" s="59">
        <v>317.52999999999997</v>
      </c>
      <c r="S46" s="126">
        <v>1922310.49</v>
      </c>
      <c r="T46" s="126">
        <v>721555.06</v>
      </c>
      <c r="V46" s="33">
        <v>1420876.87</v>
      </c>
      <c r="W46" s="33">
        <v>15775</v>
      </c>
      <c r="X46" s="33">
        <v>956.41</v>
      </c>
      <c r="Y46" s="33">
        <v>1303261.3</v>
      </c>
      <c r="Z46" s="33">
        <v>100400</v>
      </c>
      <c r="AA46" s="37">
        <v>2072810.3</v>
      </c>
      <c r="AB46" s="37">
        <v>81148.600000000006</v>
      </c>
      <c r="AD46" s="37">
        <v>802345.81</v>
      </c>
      <c r="AE46" s="37">
        <v>314137.7</v>
      </c>
    </row>
    <row r="47" spans="1:32">
      <c r="A47" s="292" t="s">
        <v>993</v>
      </c>
      <c r="B47" s="292" t="s">
        <v>994</v>
      </c>
      <c r="C47" s="285">
        <v>5715</v>
      </c>
      <c r="D47" s="292" t="s">
        <v>997</v>
      </c>
      <c r="E47" s="126" t="s">
        <v>997</v>
      </c>
      <c r="F47" s="36">
        <v>454707.31</v>
      </c>
      <c r="G47" s="36">
        <v>68800</v>
      </c>
      <c r="H47" s="36">
        <v>60689.7</v>
      </c>
      <c r="J47" s="126">
        <v>175127.59</v>
      </c>
      <c r="K47" s="126">
        <v>249132.26</v>
      </c>
      <c r="O47" s="59">
        <v>149325</v>
      </c>
      <c r="P47" s="59">
        <v>60.64</v>
      </c>
      <c r="S47" s="126">
        <v>-365570.77</v>
      </c>
      <c r="T47" s="126">
        <v>1541680.81</v>
      </c>
      <c r="V47" s="33">
        <v>2077150.4</v>
      </c>
      <c r="W47" s="33">
        <v>54500</v>
      </c>
      <c r="X47" s="33">
        <v>803.45</v>
      </c>
      <c r="Y47" s="33">
        <v>1471097.01</v>
      </c>
      <c r="Z47" s="33">
        <v>96305</v>
      </c>
      <c r="AA47" s="37">
        <v>2669323.0099999998</v>
      </c>
      <c r="AB47" s="37">
        <v>40120</v>
      </c>
      <c r="AD47" s="37">
        <v>1010799.1</v>
      </c>
      <c r="AE47" s="37">
        <v>296652.57</v>
      </c>
    </row>
    <row r="48" spans="1:32">
      <c r="A48" s="292" t="s">
        <v>993</v>
      </c>
      <c r="B48" s="292" t="s">
        <v>994</v>
      </c>
      <c r="C48" s="285">
        <v>4035</v>
      </c>
      <c r="D48" s="292" t="s">
        <v>998</v>
      </c>
      <c r="E48" s="126" t="s">
        <v>998</v>
      </c>
      <c r="F48" s="36">
        <v>589568.13</v>
      </c>
      <c r="G48" s="36">
        <v>0</v>
      </c>
      <c r="H48" s="36">
        <v>47172.03</v>
      </c>
      <c r="J48" s="126">
        <v>1012691.27</v>
      </c>
      <c r="K48" s="126">
        <v>689834.9</v>
      </c>
      <c r="O48" s="59">
        <v>67400</v>
      </c>
      <c r="P48" s="59">
        <v>529.44000000000005</v>
      </c>
      <c r="S48" s="126">
        <v>-1197917.72</v>
      </c>
      <c r="T48" s="126">
        <v>3101072.39</v>
      </c>
      <c r="V48" s="33">
        <v>1924139.06</v>
      </c>
      <c r="W48" s="33">
        <v>32750</v>
      </c>
      <c r="X48" s="33">
        <v>950.81</v>
      </c>
      <c r="Y48" s="33">
        <v>2282578.7999999998</v>
      </c>
      <c r="Z48" s="33">
        <v>183744</v>
      </c>
      <c r="AA48" s="37">
        <v>3071021.8</v>
      </c>
      <c r="AB48" s="37">
        <v>46654</v>
      </c>
      <c r="AD48" s="37">
        <v>659665.76</v>
      </c>
      <c r="AE48" s="37">
        <v>278638.89</v>
      </c>
    </row>
    <row r="49" spans="1:32">
      <c r="A49" s="292" t="s">
        <v>993</v>
      </c>
      <c r="B49" s="292" t="s">
        <v>994</v>
      </c>
      <c r="C49" s="285">
        <v>2694</v>
      </c>
      <c r="D49" s="292" t="s">
        <v>999</v>
      </c>
      <c r="E49" s="126" t="s">
        <v>999</v>
      </c>
      <c r="F49" s="36">
        <v>89493.72</v>
      </c>
      <c r="G49" s="36">
        <v>0</v>
      </c>
      <c r="H49" s="36">
        <v>49705.89</v>
      </c>
      <c r="J49" s="126">
        <v>2111093.59</v>
      </c>
      <c r="K49" s="126">
        <v>223222.39</v>
      </c>
      <c r="O49" s="59">
        <v>53256</v>
      </c>
      <c r="P49" s="59">
        <v>168.27</v>
      </c>
      <c r="S49" s="126">
        <v>-18684.240000000002</v>
      </c>
      <c r="T49" s="126">
        <v>2713140.37</v>
      </c>
      <c r="V49" s="33">
        <v>1228284.1399999999</v>
      </c>
      <c r="W49" s="33">
        <v>107049</v>
      </c>
      <c r="X49" s="33">
        <v>146.06</v>
      </c>
      <c r="Y49" s="33">
        <v>1249553.6000000001</v>
      </c>
      <c r="Z49" s="33">
        <v>81600</v>
      </c>
      <c r="AA49" s="37">
        <v>1980751.6</v>
      </c>
      <c r="AB49" s="37">
        <v>6550</v>
      </c>
      <c r="AD49" s="37">
        <v>626964.85</v>
      </c>
      <c r="AE49" s="37">
        <v>326731.15999999997</v>
      </c>
    </row>
    <row r="50" spans="1:32">
      <c r="A50" s="292" t="s">
        <v>993</v>
      </c>
      <c r="B50" s="292" t="s">
        <v>994</v>
      </c>
      <c r="C50" s="285">
        <v>4634</v>
      </c>
      <c r="D50" s="292" t="s">
        <v>1000</v>
      </c>
      <c r="E50" s="126" t="s">
        <v>1000</v>
      </c>
      <c r="F50" s="36">
        <v>485149.09</v>
      </c>
      <c r="G50" s="36">
        <v>48400</v>
      </c>
      <c r="H50" s="36">
        <v>44971.9</v>
      </c>
      <c r="J50" s="126">
        <v>270720.46000000002</v>
      </c>
      <c r="K50" s="126">
        <v>387855.72</v>
      </c>
      <c r="M50" s="59">
        <v>67627.5</v>
      </c>
      <c r="O50" s="59">
        <v>326852</v>
      </c>
      <c r="P50" s="59">
        <v>1745.82</v>
      </c>
      <c r="S50" s="126">
        <v>-900852.76</v>
      </c>
      <c r="T50" s="126">
        <v>2152655.08</v>
      </c>
      <c r="V50" s="33">
        <v>2025078.74</v>
      </c>
      <c r="W50" s="33">
        <v>41810</v>
      </c>
      <c r="X50" s="33">
        <v>1317</v>
      </c>
      <c r="Y50" s="33">
        <v>1410272.4</v>
      </c>
      <c r="Z50" s="33">
        <v>2549420</v>
      </c>
      <c r="AA50" s="37">
        <v>2678410.4</v>
      </c>
      <c r="AB50" s="37">
        <v>39919</v>
      </c>
      <c r="AD50" s="37">
        <v>3474480.58</v>
      </c>
      <c r="AE50" s="37">
        <v>246018.63</v>
      </c>
    </row>
    <row r="51" spans="1:32">
      <c r="A51" s="292" t="s">
        <v>993</v>
      </c>
      <c r="B51" s="292" t="s">
        <v>994</v>
      </c>
      <c r="C51" s="285">
        <v>3717</v>
      </c>
      <c r="D51" s="292" t="s">
        <v>1001</v>
      </c>
      <c r="E51" s="126" t="s">
        <v>1001</v>
      </c>
      <c r="F51" s="36">
        <v>242412.68</v>
      </c>
      <c r="G51" s="36">
        <v>0</v>
      </c>
      <c r="H51" s="36">
        <v>32615.06</v>
      </c>
      <c r="J51" s="126">
        <v>575029.22</v>
      </c>
      <c r="K51" s="126">
        <v>332827.99</v>
      </c>
      <c r="O51" s="59">
        <v>61175</v>
      </c>
      <c r="P51" s="59">
        <v>32.119999999999997</v>
      </c>
      <c r="S51" s="126">
        <v>-1486728.88</v>
      </c>
      <c r="T51" s="126">
        <v>2872107.81</v>
      </c>
      <c r="V51" s="33">
        <v>1418820.39</v>
      </c>
      <c r="W51" s="33">
        <v>82325</v>
      </c>
      <c r="X51" s="33">
        <v>593.70000000000005</v>
      </c>
      <c r="Y51" s="33">
        <v>1172423.7</v>
      </c>
      <c r="Z51" s="33">
        <v>74600</v>
      </c>
      <c r="AA51" s="37">
        <v>2015495.7</v>
      </c>
      <c r="AB51" s="37">
        <v>23680</v>
      </c>
      <c r="AD51" s="37">
        <v>659368.16</v>
      </c>
      <c r="AE51" s="37">
        <v>313920.03000000003</v>
      </c>
    </row>
    <row r="52" spans="1:32">
      <c r="A52" s="292" t="s">
        <v>1003</v>
      </c>
      <c r="B52" s="292" t="s">
        <v>1004</v>
      </c>
      <c r="C52" s="285">
        <v>4146</v>
      </c>
      <c r="D52" s="292" t="s">
        <v>1005</v>
      </c>
      <c r="E52" s="126" t="s">
        <v>1005</v>
      </c>
      <c r="F52" s="36">
        <v>212278.83</v>
      </c>
      <c r="G52" s="36">
        <v>0</v>
      </c>
      <c r="H52" s="36">
        <v>12250.83</v>
      </c>
      <c r="J52" s="126">
        <v>521337.37</v>
      </c>
      <c r="K52" s="126">
        <v>102709.34</v>
      </c>
      <c r="P52" s="59">
        <v>1529.5</v>
      </c>
      <c r="S52" s="126">
        <v>-1125704.79</v>
      </c>
      <c r="T52" s="126">
        <v>2033236.3</v>
      </c>
      <c r="V52" s="33">
        <v>1653385.86</v>
      </c>
      <c r="X52" s="33">
        <v>475.8</v>
      </c>
      <c r="Y52" s="33">
        <v>875490</v>
      </c>
      <c r="AA52" s="37">
        <v>1809609</v>
      </c>
      <c r="AD52" s="37">
        <v>627754.43000000005</v>
      </c>
      <c r="AE52" s="37">
        <v>152472.87</v>
      </c>
    </row>
    <row r="53" spans="1:32" ht="15" customHeight="1">
      <c r="A53" s="292" t="s">
        <v>1003</v>
      </c>
      <c r="B53" s="292" t="s">
        <v>1004</v>
      </c>
      <c r="C53" s="285">
        <v>4321</v>
      </c>
      <c r="D53" s="292" t="s">
        <v>1006</v>
      </c>
      <c r="E53" s="126" t="s">
        <v>1006</v>
      </c>
      <c r="F53" s="36">
        <v>281773.95</v>
      </c>
      <c r="G53" s="36">
        <v>0</v>
      </c>
      <c r="H53" s="36">
        <v>48690.63</v>
      </c>
      <c r="J53" s="126">
        <v>2207174.08</v>
      </c>
      <c r="K53" s="126">
        <v>665474.94999999995</v>
      </c>
      <c r="P53" s="59">
        <v>788.42</v>
      </c>
      <c r="S53" s="126">
        <v>2865315.57</v>
      </c>
      <c r="T53" s="126">
        <v>575288.56999999995</v>
      </c>
      <c r="V53" s="33">
        <v>1820691.78</v>
      </c>
      <c r="X53" s="33">
        <v>633.07000000000005</v>
      </c>
      <c r="Y53" s="33">
        <v>644050</v>
      </c>
      <c r="AA53" s="37">
        <v>1461810</v>
      </c>
      <c r="AC53" s="37">
        <v>10640</v>
      </c>
      <c r="AD53" s="37">
        <v>886515.72</v>
      </c>
      <c r="AE53" s="37">
        <v>344688.08</v>
      </c>
    </row>
    <row r="54" spans="1:32">
      <c r="A54" s="292" t="s">
        <v>1003</v>
      </c>
      <c r="B54" s="292" t="s">
        <v>1004</v>
      </c>
      <c r="C54" s="285">
        <v>4397</v>
      </c>
      <c r="D54" s="292" t="s">
        <v>1007</v>
      </c>
      <c r="E54" s="126" t="s">
        <v>1007</v>
      </c>
      <c r="F54" s="36">
        <v>461458.7</v>
      </c>
      <c r="G54" s="36">
        <v>0</v>
      </c>
      <c r="H54" s="36">
        <v>5906.63</v>
      </c>
      <c r="J54" s="126">
        <v>2631644.96</v>
      </c>
      <c r="K54" s="126">
        <v>220990.54</v>
      </c>
      <c r="P54" s="59">
        <v>1479.26</v>
      </c>
      <c r="S54" s="126">
        <v>2202184.7999999998</v>
      </c>
      <c r="T54" s="126">
        <v>1317062.58</v>
      </c>
      <c r="V54" s="33">
        <v>1299466.77</v>
      </c>
      <c r="W54" s="33">
        <v>137000</v>
      </c>
      <c r="X54" s="33">
        <v>870.26</v>
      </c>
      <c r="Y54" s="33">
        <v>1148030</v>
      </c>
      <c r="AA54" s="37">
        <v>1886032</v>
      </c>
      <c r="AD54" s="37">
        <v>596693.71</v>
      </c>
      <c r="AE54" s="37">
        <v>303367.13</v>
      </c>
    </row>
    <row r="55" spans="1:32">
      <c r="A55" s="292" t="s">
        <v>1003</v>
      </c>
      <c r="B55" s="292" t="s">
        <v>1004</v>
      </c>
      <c r="C55" s="285">
        <v>3526</v>
      </c>
      <c r="D55" s="292" t="s">
        <v>1008</v>
      </c>
      <c r="E55" s="126" t="s">
        <v>1008</v>
      </c>
      <c r="F55" s="36">
        <v>163205.93</v>
      </c>
      <c r="G55" s="36">
        <v>0</v>
      </c>
      <c r="H55" s="36">
        <v>41752.01</v>
      </c>
      <c r="J55" s="126">
        <v>225239.74</v>
      </c>
      <c r="K55" s="126">
        <v>412133.95</v>
      </c>
      <c r="P55" s="59">
        <v>1639.44</v>
      </c>
      <c r="S55" s="126">
        <v>-1213971.79</v>
      </c>
      <c r="T55" s="126">
        <v>2202516.2599999998</v>
      </c>
      <c r="V55" s="33">
        <v>1476935.9</v>
      </c>
      <c r="X55" s="33">
        <v>292.02</v>
      </c>
      <c r="Y55" s="33">
        <v>606680</v>
      </c>
      <c r="AA55" s="37">
        <v>1298608.1299999999</v>
      </c>
      <c r="AD55" s="37">
        <v>669869.81999999995</v>
      </c>
      <c r="AE55" s="37">
        <v>263282.25</v>
      </c>
    </row>
    <row r="56" spans="1:32">
      <c r="A56" s="292" t="s">
        <v>1003</v>
      </c>
      <c r="B56" s="292" t="s">
        <v>1004</v>
      </c>
      <c r="C56" s="285">
        <v>3611</v>
      </c>
      <c r="D56" s="292" t="s">
        <v>1009</v>
      </c>
      <c r="E56" s="126" t="s">
        <v>1009</v>
      </c>
      <c r="F56" s="36">
        <v>293027.78000000003</v>
      </c>
      <c r="G56" s="36">
        <v>0</v>
      </c>
      <c r="H56" s="36">
        <v>20110</v>
      </c>
      <c r="J56" s="126">
        <v>497375.37</v>
      </c>
      <c r="K56" s="126">
        <v>132572.26999999999</v>
      </c>
      <c r="P56" s="59">
        <v>1542.65</v>
      </c>
      <c r="S56" s="126">
        <v>-1102537.53</v>
      </c>
      <c r="T56" s="126">
        <v>2224684.62</v>
      </c>
      <c r="V56" s="33">
        <v>1358052.85</v>
      </c>
      <c r="X56" s="33">
        <v>488.18</v>
      </c>
      <c r="Y56" s="33">
        <v>395890</v>
      </c>
      <c r="AA56" s="37">
        <v>1141567</v>
      </c>
      <c r="AD56" s="37">
        <v>507269.36</v>
      </c>
      <c r="AE56" s="37">
        <v>286198.99</v>
      </c>
    </row>
    <row r="57" spans="1:32">
      <c r="A57" s="292" t="s">
        <v>1011</v>
      </c>
      <c r="B57" s="292" t="s">
        <v>1013</v>
      </c>
      <c r="C57" s="285">
        <v>5502</v>
      </c>
      <c r="D57" s="292" t="s">
        <v>1015</v>
      </c>
      <c r="E57" s="126" t="s">
        <v>1015</v>
      </c>
      <c r="F57" s="36">
        <v>566996.61</v>
      </c>
      <c r="G57" s="36">
        <v>4500</v>
      </c>
      <c r="H57" s="36">
        <v>56562.16</v>
      </c>
      <c r="J57" s="126">
        <v>98601.72</v>
      </c>
      <c r="K57" s="126">
        <v>342829.78</v>
      </c>
      <c r="L57" s="59">
        <v>42957.14</v>
      </c>
      <c r="M57" s="59">
        <v>12820</v>
      </c>
      <c r="P57" s="59">
        <v>3115</v>
      </c>
      <c r="T57" s="126">
        <v>916898.58</v>
      </c>
      <c r="V57" s="33">
        <v>1755793.14</v>
      </c>
      <c r="X57" s="33">
        <v>910.49</v>
      </c>
      <c r="Y57" s="33">
        <v>1864540</v>
      </c>
      <c r="Z57" s="33">
        <v>9000</v>
      </c>
      <c r="AA57" s="37">
        <v>2693958.93</v>
      </c>
      <c r="AC57" s="37">
        <v>166425.5</v>
      </c>
      <c r="AD57" s="37">
        <v>541886.68000000005</v>
      </c>
      <c r="AE57" s="37">
        <v>134272.97</v>
      </c>
    </row>
    <row r="58" spans="1:32">
      <c r="A58" s="292" t="s">
        <v>1011</v>
      </c>
      <c r="B58" s="292" t="s">
        <v>1013</v>
      </c>
      <c r="C58" s="285">
        <v>5423</v>
      </c>
      <c r="D58" s="292" t="s">
        <v>1016</v>
      </c>
      <c r="E58" s="126" t="s">
        <v>1016</v>
      </c>
      <c r="F58" s="36">
        <v>397819.57</v>
      </c>
      <c r="G58" s="36">
        <v>0</v>
      </c>
      <c r="H58" s="36">
        <v>92901.29</v>
      </c>
      <c r="J58" s="126">
        <v>1389428.05</v>
      </c>
      <c r="K58" s="126">
        <v>517810.92</v>
      </c>
      <c r="L58" s="59">
        <v>1408.23</v>
      </c>
      <c r="M58" s="59">
        <v>17400</v>
      </c>
      <c r="P58" s="59">
        <v>32792.58</v>
      </c>
      <c r="T58" s="126">
        <v>2274291.7999999998</v>
      </c>
      <c r="V58" s="33">
        <v>2107320.2999999998</v>
      </c>
      <c r="X58" s="33">
        <v>880.14</v>
      </c>
      <c r="Y58" s="33">
        <v>1272860</v>
      </c>
      <c r="Z58" s="33">
        <v>9000</v>
      </c>
      <c r="AA58" s="37">
        <v>2254193</v>
      </c>
      <c r="AC58" s="37">
        <v>115000</v>
      </c>
      <c r="AD58" s="37">
        <v>817895.49</v>
      </c>
      <c r="AE58" s="37">
        <v>130904.73</v>
      </c>
    </row>
    <row r="59" spans="1:32">
      <c r="A59" s="292" t="s">
        <v>1011</v>
      </c>
      <c r="B59" s="292" t="s">
        <v>1013</v>
      </c>
      <c r="C59" s="285">
        <v>7718</v>
      </c>
      <c r="D59" s="292" t="s">
        <v>1017</v>
      </c>
      <c r="E59" s="126" t="s">
        <v>1017</v>
      </c>
      <c r="F59" s="36">
        <v>740741.37</v>
      </c>
      <c r="G59" s="36">
        <v>6840</v>
      </c>
      <c r="H59" s="36">
        <v>163032.87</v>
      </c>
      <c r="J59" s="126">
        <v>327480.21000000002</v>
      </c>
      <c r="K59" s="126">
        <v>536884.85</v>
      </c>
      <c r="P59" s="59">
        <v>18222.400000000001</v>
      </c>
      <c r="T59" s="126">
        <v>1171164.74</v>
      </c>
      <c r="V59" s="33">
        <v>1981607.17</v>
      </c>
      <c r="X59" s="33">
        <v>796.95</v>
      </c>
      <c r="Y59" s="33">
        <v>1706786</v>
      </c>
      <c r="Z59" s="33">
        <v>14500</v>
      </c>
      <c r="AA59" s="37">
        <v>2001105.71</v>
      </c>
      <c r="AC59" s="37">
        <v>78600</v>
      </c>
      <c r="AD59" s="37">
        <v>869396.42</v>
      </c>
      <c r="AE59" s="37">
        <v>135110.09</v>
      </c>
      <c r="AF59" s="37">
        <v>33885.74</v>
      </c>
    </row>
    <row r="60" spans="1:32">
      <c r="A60" s="292" t="s">
        <v>1011</v>
      </c>
      <c r="B60" s="292" t="s">
        <v>1013</v>
      </c>
      <c r="C60" s="285">
        <v>3079</v>
      </c>
      <c r="D60" s="292" t="s">
        <v>1018</v>
      </c>
      <c r="E60" s="126" t="s">
        <v>1018</v>
      </c>
      <c r="F60" s="36">
        <v>96845.79</v>
      </c>
      <c r="G60" s="36">
        <v>62974.26</v>
      </c>
      <c r="H60" s="36">
        <v>72634.94</v>
      </c>
      <c r="J60" s="126">
        <v>739570.01</v>
      </c>
      <c r="K60" s="126">
        <v>501128.18</v>
      </c>
      <c r="O60" s="59">
        <v>399</v>
      </c>
      <c r="P60" s="59">
        <v>56715.99</v>
      </c>
      <c r="T60" s="126">
        <v>1325156.6499999999</v>
      </c>
      <c r="V60" s="33">
        <v>1569323.72</v>
      </c>
      <c r="X60" s="33">
        <v>200.82</v>
      </c>
      <c r="Y60" s="33">
        <v>1993160</v>
      </c>
      <c r="Z60" s="33">
        <v>7500</v>
      </c>
      <c r="AA60" s="37">
        <v>2623592</v>
      </c>
      <c r="AC60" s="37">
        <v>137395.5</v>
      </c>
      <c r="AD60" s="37">
        <v>625133.73</v>
      </c>
      <c r="AE60" s="37">
        <v>93181.77</v>
      </c>
    </row>
    <row r="61" spans="1:32">
      <c r="A61" s="292" t="s">
        <v>1011</v>
      </c>
      <c r="B61" s="292" t="s">
        <v>1013</v>
      </c>
      <c r="C61" s="285">
        <v>2599</v>
      </c>
      <c r="D61" s="292" t="s">
        <v>1019</v>
      </c>
      <c r="E61" s="126" t="s">
        <v>1019</v>
      </c>
      <c r="F61" s="36">
        <v>324343.14</v>
      </c>
      <c r="G61" s="36">
        <v>10755.82</v>
      </c>
      <c r="H61" s="36">
        <v>36138.959999999999</v>
      </c>
      <c r="J61" s="126">
        <v>305829.55</v>
      </c>
      <c r="K61" s="126">
        <v>294469.34999999998</v>
      </c>
      <c r="L61" s="59">
        <v>7500</v>
      </c>
      <c r="P61" s="59">
        <v>17710.73</v>
      </c>
      <c r="S61" s="126">
        <v>-774026.73</v>
      </c>
      <c r="T61" s="126">
        <v>1419953.5</v>
      </c>
      <c r="V61" s="33">
        <v>1371971.37</v>
      </c>
      <c r="X61" s="33">
        <v>398.08</v>
      </c>
      <c r="Y61" s="33">
        <v>1340510</v>
      </c>
      <c r="Z61" s="33">
        <v>4500</v>
      </c>
      <c r="AA61" s="37">
        <v>1833498</v>
      </c>
      <c r="AC61" s="37">
        <v>77944</v>
      </c>
      <c r="AD61" s="37">
        <v>451366.86</v>
      </c>
      <c r="AE61" s="37">
        <v>54171.27</v>
      </c>
    </row>
    <row r="62" spans="1:32">
      <c r="A62" s="292" t="s">
        <v>1011</v>
      </c>
      <c r="B62" s="292" t="s">
        <v>1013</v>
      </c>
      <c r="C62" s="285">
        <v>1922</v>
      </c>
      <c r="D62" s="292" t="s">
        <v>1020</v>
      </c>
      <c r="E62" s="126" t="s">
        <v>1020</v>
      </c>
      <c r="F62" s="36">
        <v>190243.9</v>
      </c>
      <c r="G62" s="36">
        <v>11686</v>
      </c>
      <c r="H62" s="36">
        <v>74006.720000000001</v>
      </c>
      <c r="J62" s="126">
        <v>415642.41</v>
      </c>
      <c r="K62" s="126">
        <v>204973.14</v>
      </c>
      <c r="P62" s="59">
        <v>85692.35</v>
      </c>
      <c r="S62" s="126">
        <v>-1199018.43</v>
      </c>
      <c r="T62" s="126">
        <v>1982389.67</v>
      </c>
      <c r="V62" s="33">
        <v>1546169.01</v>
      </c>
      <c r="X62" s="33">
        <v>468.6</v>
      </c>
      <c r="Y62" s="33">
        <v>1198430</v>
      </c>
      <c r="Z62" s="33">
        <v>7500</v>
      </c>
      <c r="AA62" s="37">
        <v>1721425</v>
      </c>
      <c r="AC62" s="37">
        <v>116800</v>
      </c>
      <c r="AD62" s="37">
        <v>708966</v>
      </c>
      <c r="AE62" s="37">
        <v>177888.03</v>
      </c>
    </row>
    <row r="63" spans="1:32">
      <c r="A63" s="292" t="s">
        <v>1011</v>
      </c>
      <c r="B63" s="292" t="s">
        <v>1013</v>
      </c>
      <c r="C63" s="285">
        <v>1327</v>
      </c>
      <c r="D63" s="292" t="s">
        <v>1021</v>
      </c>
      <c r="E63" s="126" t="s">
        <v>1021</v>
      </c>
      <c r="F63" s="36">
        <v>691105.43</v>
      </c>
      <c r="G63" s="36">
        <v>0</v>
      </c>
      <c r="H63" s="36">
        <v>107329.16</v>
      </c>
      <c r="J63" s="126">
        <v>1153823.4099999999</v>
      </c>
      <c r="K63" s="126">
        <v>408031.69</v>
      </c>
      <c r="P63" s="59">
        <v>70554.73</v>
      </c>
      <c r="T63" s="126">
        <v>2013138.1</v>
      </c>
      <c r="V63" s="33">
        <v>1401048.27</v>
      </c>
      <c r="X63" s="33">
        <v>535.85</v>
      </c>
      <c r="Y63" s="33">
        <v>1180735</v>
      </c>
      <c r="Z63" s="33">
        <v>4500</v>
      </c>
      <c r="AA63" s="37">
        <v>1593966</v>
      </c>
      <c r="AC63" s="37">
        <v>121422.5</v>
      </c>
      <c r="AD63" s="37">
        <v>513339.8</v>
      </c>
      <c r="AE63" s="37">
        <v>81493.960000000006</v>
      </c>
    </row>
    <row r="64" spans="1:32">
      <c r="A64" s="292" t="s">
        <v>1011</v>
      </c>
      <c r="B64" s="292" t="s">
        <v>1013</v>
      </c>
      <c r="C64" s="285">
        <v>2620</v>
      </c>
      <c r="D64" s="292" t="s">
        <v>1022</v>
      </c>
      <c r="E64" s="126" t="s">
        <v>1022</v>
      </c>
      <c r="F64" s="36">
        <v>472450.26</v>
      </c>
      <c r="G64" s="36">
        <v>18060</v>
      </c>
      <c r="H64" s="36">
        <v>148818.21</v>
      </c>
      <c r="J64" s="126">
        <v>555047.68000000005</v>
      </c>
      <c r="K64" s="126">
        <v>468508.32</v>
      </c>
      <c r="P64" s="59">
        <v>28338.97</v>
      </c>
      <c r="T64" s="126">
        <v>1292560.8799999999</v>
      </c>
      <c r="V64" s="33">
        <v>1500428.63</v>
      </c>
      <c r="X64" s="33">
        <v>386.51</v>
      </c>
      <c r="Y64" s="33">
        <v>1525125</v>
      </c>
      <c r="Z64" s="33">
        <v>4555</v>
      </c>
      <c r="AA64" s="37">
        <v>2053169.89</v>
      </c>
      <c r="AC64" s="37">
        <v>152617</v>
      </c>
      <c r="AD64" s="37">
        <v>454231.31</v>
      </c>
      <c r="AE64" s="37">
        <v>28492.32</v>
      </c>
    </row>
    <row r="65" spans="1:31">
      <c r="A65" s="292" t="s">
        <v>1011</v>
      </c>
      <c r="B65" s="292" t="s">
        <v>1013</v>
      </c>
      <c r="C65" s="285">
        <v>3034</v>
      </c>
      <c r="D65" s="292" t="s">
        <v>1023</v>
      </c>
      <c r="E65" s="126" t="s">
        <v>1023</v>
      </c>
      <c r="F65" s="36">
        <v>268792.56</v>
      </c>
      <c r="G65" s="36">
        <v>49444.65</v>
      </c>
      <c r="H65" s="36">
        <v>62816.87</v>
      </c>
      <c r="J65" s="126">
        <v>1075663.46</v>
      </c>
      <c r="K65" s="126">
        <v>-13222.34</v>
      </c>
      <c r="L65" s="59">
        <v>6615.6</v>
      </c>
      <c r="M65" s="59">
        <v>13246.26</v>
      </c>
      <c r="O65" s="59">
        <v>65808</v>
      </c>
      <c r="P65" s="59">
        <v>11493.88</v>
      </c>
      <c r="S65" s="126">
        <v>885177.03</v>
      </c>
      <c r="T65" s="126">
        <v>457634.96</v>
      </c>
      <c r="V65" s="33">
        <v>1007563.71</v>
      </c>
      <c r="X65" s="33">
        <v>257.82</v>
      </c>
      <c r="Y65" s="33">
        <v>758010</v>
      </c>
      <c r="Z65" s="33">
        <v>4500</v>
      </c>
      <c r="AA65" s="37">
        <v>1130821</v>
      </c>
      <c r="AC65" s="37">
        <v>126639.5</v>
      </c>
      <c r="AD65" s="37">
        <v>476758.83</v>
      </c>
      <c r="AE65" s="37">
        <v>32592.73</v>
      </c>
    </row>
    <row r="66" spans="1:31">
      <c r="A66" s="292" t="s">
        <v>1011</v>
      </c>
      <c r="B66" s="292" t="s">
        <v>1013</v>
      </c>
      <c r="C66" s="285">
        <v>5087</v>
      </c>
      <c r="D66" s="292" t="s">
        <v>1024</v>
      </c>
      <c r="E66" s="126" t="s">
        <v>1024</v>
      </c>
      <c r="F66" s="36">
        <v>447299.43</v>
      </c>
      <c r="G66" s="36">
        <v>2070</v>
      </c>
      <c r="H66" s="36">
        <v>71753.23</v>
      </c>
      <c r="J66" s="126">
        <v>57213.16</v>
      </c>
      <c r="K66" s="126">
        <v>368780.41</v>
      </c>
      <c r="P66" s="59">
        <v>12053.84</v>
      </c>
      <c r="S66" s="126">
        <v>-436934.64</v>
      </c>
      <c r="T66" s="126">
        <v>1208029.25</v>
      </c>
      <c r="V66" s="33">
        <v>1721350.79</v>
      </c>
      <c r="X66" s="33">
        <v>665.75</v>
      </c>
      <c r="Y66" s="33">
        <v>1462490</v>
      </c>
      <c r="Z66" s="33">
        <v>6000</v>
      </c>
      <c r="AA66" s="37">
        <v>2168059</v>
      </c>
      <c r="AC66" s="37">
        <v>127100</v>
      </c>
      <c r="AD66" s="37">
        <v>550735.35</v>
      </c>
      <c r="AE66" s="37">
        <v>180644.41</v>
      </c>
    </row>
    <row r="67" spans="1:31">
      <c r="A67" s="292" t="s">
        <v>1011</v>
      </c>
      <c r="B67" s="292" t="s">
        <v>1013</v>
      </c>
      <c r="C67" s="285">
        <v>4487</v>
      </c>
      <c r="D67" s="292" t="s">
        <v>1025</v>
      </c>
      <c r="E67" s="126" t="s">
        <v>1025</v>
      </c>
      <c r="F67" s="36">
        <v>762273.05</v>
      </c>
      <c r="G67" s="36">
        <v>157807.06</v>
      </c>
      <c r="H67" s="36">
        <v>158196.69</v>
      </c>
      <c r="J67" s="126">
        <v>1288809.01</v>
      </c>
      <c r="K67" s="126">
        <v>701522.34</v>
      </c>
      <c r="L67" s="59">
        <v>14400</v>
      </c>
      <c r="P67" s="59">
        <v>18376.53</v>
      </c>
      <c r="S67" s="126">
        <v>-1961047.38</v>
      </c>
      <c r="T67" s="126">
        <v>4681579.5599999996</v>
      </c>
      <c r="V67" s="33">
        <v>2127666.7799999998</v>
      </c>
      <c r="X67" s="33">
        <v>1202.04</v>
      </c>
      <c r="Y67" s="33">
        <v>1685620</v>
      </c>
      <c r="Z67" s="33">
        <v>9000</v>
      </c>
      <c r="AA67" s="37">
        <v>2502394</v>
      </c>
      <c r="AC67" s="37">
        <v>169716</v>
      </c>
      <c r="AD67" s="37">
        <v>686810.51</v>
      </c>
      <c r="AE67" s="37">
        <v>149268.87</v>
      </c>
    </row>
    <row r="68" spans="1:31">
      <c r="A68" s="292" t="s">
        <v>1011</v>
      </c>
      <c r="B68" s="292" t="s">
        <v>1013</v>
      </c>
      <c r="C68" s="285">
        <v>3627</v>
      </c>
      <c r="D68" s="292" t="s">
        <v>1026</v>
      </c>
      <c r="E68" s="126" t="s">
        <v>1026</v>
      </c>
      <c r="F68" s="36">
        <v>306652.01</v>
      </c>
      <c r="G68" s="36">
        <v>5440</v>
      </c>
      <c r="H68" s="36">
        <v>161440.07999999999</v>
      </c>
      <c r="J68" s="126">
        <v>165214</v>
      </c>
      <c r="K68" s="126">
        <v>770988.71</v>
      </c>
      <c r="O68" s="59">
        <v>597</v>
      </c>
      <c r="P68" s="59">
        <v>257340.68</v>
      </c>
      <c r="T68" s="126">
        <v>978097.8</v>
      </c>
      <c r="V68" s="33">
        <v>1702158.21</v>
      </c>
      <c r="X68" s="33">
        <v>404.43</v>
      </c>
      <c r="Y68" s="33">
        <v>995390</v>
      </c>
      <c r="Z68" s="33">
        <v>4500</v>
      </c>
      <c r="AA68" s="37">
        <v>1639763</v>
      </c>
      <c r="AC68" s="37">
        <v>114167</v>
      </c>
      <c r="AD68" s="37">
        <v>721043.73</v>
      </c>
      <c r="AE68" s="37">
        <v>53779.59</v>
      </c>
    </row>
    <row r="69" spans="1:31">
      <c r="A69" s="292" t="s">
        <v>1011</v>
      </c>
      <c r="B69" s="292" t="s">
        <v>1013</v>
      </c>
      <c r="C69" s="285">
        <v>3320</v>
      </c>
      <c r="D69" s="292" t="s">
        <v>1027</v>
      </c>
      <c r="E69" s="126" t="s">
        <v>1027</v>
      </c>
      <c r="F69" s="36">
        <v>233176.84</v>
      </c>
      <c r="G69" s="36">
        <v>8524</v>
      </c>
      <c r="H69" s="36">
        <v>83026.899999999994</v>
      </c>
      <c r="J69" s="126">
        <v>353524.26</v>
      </c>
      <c r="K69" s="126">
        <v>433479.34</v>
      </c>
      <c r="P69" s="59">
        <v>50320.67</v>
      </c>
      <c r="T69" s="126">
        <v>925566.64</v>
      </c>
      <c r="V69" s="33">
        <v>1667293.99</v>
      </c>
      <c r="X69" s="33">
        <v>399.11</v>
      </c>
      <c r="Y69" s="33">
        <v>2060100</v>
      </c>
      <c r="Z69" s="33">
        <v>5500</v>
      </c>
      <c r="AA69" s="37">
        <v>2549906.35</v>
      </c>
      <c r="AC69" s="37">
        <v>154200</v>
      </c>
      <c r="AD69" s="37">
        <v>715526.66</v>
      </c>
      <c r="AE69" s="37">
        <v>177816.06</v>
      </c>
    </row>
    <row r="70" spans="1:31">
      <c r="A70" s="293" t="s">
        <v>1011</v>
      </c>
      <c r="B70" s="293" t="s">
        <v>1013</v>
      </c>
      <c r="C70" s="294">
        <v>1136</v>
      </c>
      <c r="D70" s="295" t="s">
        <v>1460</v>
      </c>
      <c r="E70" s="126" t="s">
        <v>1874</v>
      </c>
      <c r="F70" s="36">
        <v>480665.18</v>
      </c>
      <c r="H70" s="36">
        <v>92152.8</v>
      </c>
      <c r="J70" s="126">
        <v>5166666.6399999997</v>
      </c>
      <c r="K70" s="126">
        <v>775662.51</v>
      </c>
      <c r="T70" s="126">
        <v>6403982.4100000001</v>
      </c>
      <c r="V70" s="33">
        <v>1205304.6000000001</v>
      </c>
      <c r="X70" s="33">
        <v>390.79</v>
      </c>
      <c r="Y70" s="33">
        <v>606286.39</v>
      </c>
      <c r="AA70" s="37">
        <v>837807.5</v>
      </c>
      <c r="AC70" s="37">
        <v>58764</v>
      </c>
      <c r="AD70" s="37">
        <v>342592.8</v>
      </c>
      <c r="AE70" s="37">
        <v>461652.76</v>
      </c>
    </row>
    <row r="71" spans="1:31">
      <c r="A71" s="292" t="s">
        <v>1029</v>
      </c>
      <c r="B71" s="292" t="s">
        <v>1030</v>
      </c>
      <c r="C71" s="285">
        <v>6250</v>
      </c>
      <c r="D71" s="292" t="s">
        <v>1032</v>
      </c>
      <c r="E71" s="126" t="s">
        <v>1032</v>
      </c>
      <c r="F71" s="36">
        <v>353187.02</v>
      </c>
      <c r="G71" s="36">
        <v>0</v>
      </c>
      <c r="H71" s="36">
        <v>134608.87</v>
      </c>
      <c r="J71" s="126">
        <v>937082.43</v>
      </c>
      <c r="K71" s="126">
        <v>143071.85999999999</v>
      </c>
      <c r="P71" s="59">
        <v>913.27</v>
      </c>
      <c r="S71" s="126">
        <v>-818246.62</v>
      </c>
      <c r="T71" s="126">
        <v>2227185.62</v>
      </c>
      <c r="U71" s="33">
        <v>599.29</v>
      </c>
      <c r="V71" s="33">
        <v>2037667.9</v>
      </c>
      <c r="X71" s="33">
        <v>640.28</v>
      </c>
      <c r="Y71" s="33">
        <v>1917760</v>
      </c>
      <c r="AA71" s="37">
        <v>3040455</v>
      </c>
      <c r="AB71" s="37">
        <v>8120</v>
      </c>
      <c r="AC71" s="37">
        <v>1200</v>
      </c>
      <c r="AD71" s="37">
        <v>637586.21</v>
      </c>
      <c r="AE71" s="37">
        <v>111208.35</v>
      </c>
    </row>
    <row r="72" spans="1:31">
      <c r="A72" s="292" t="s">
        <v>1029</v>
      </c>
      <c r="B72" s="292" t="s">
        <v>1030</v>
      </c>
      <c r="C72" s="285">
        <v>4055</v>
      </c>
      <c r="D72" s="292" t="s">
        <v>1033</v>
      </c>
      <c r="E72" s="126" t="s">
        <v>1033</v>
      </c>
      <c r="F72" s="36">
        <v>330396.99</v>
      </c>
      <c r="G72" s="36">
        <v>0</v>
      </c>
      <c r="H72" s="36">
        <v>186524.72</v>
      </c>
      <c r="J72" s="126">
        <v>433192.28</v>
      </c>
      <c r="K72" s="126">
        <v>112629.02</v>
      </c>
      <c r="P72" s="59">
        <v>1272.6500000000001</v>
      </c>
      <c r="S72" s="126">
        <v>-3099081.06</v>
      </c>
      <c r="T72" s="126">
        <v>4014093.13</v>
      </c>
      <c r="U72" s="33">
        <v>307.97000000000003</v>
      </c>
      <c r="V72" s="33">
        <v>1884358.34</v>
      </c>
      <c r="X72" s="33">
        <v>266.29000000000002</v>
      </c>
      <c r="Y72" s="33">
        <v>2011100</v>
      </c>
      <c r="AA72" s="37">
        <v>2944087</v>
      </c>
      <c r="AD72" s="37">
        <v>721592.07</v>
      </c>
      <c r="AE72" s="37">
        <v>83895.24</v>
      </c>
    </row>
    <row r="73" spans="1:31">
      <c r="A73" s="292" t="s">
        <v>1029</v>
      </c>
      <c r="B73" s="292" t="s">
        <v>1030</v>
      </c>
      <c r="C73" s="285">
        <v>4970</v>
      </c>
      <c r="D73" s="292" t="s">
        <v>1034</v>
      </c>
      <c r="E73" s="126" t="s">
        <v>1034</v>
      </c>
      <c r="F73" s="36">
        <v>369864.2</v>
      </c>
      <c r="G73" s="36">
        <v>0</v>
      </c>
      <c r="H73" s="36">
        <v>126490.8</v>
      </c>
      <c r="J73" s="126">
        <v>157331.01999999999</v>
      </c>
      <c r="K73" s="126">
        <v>234635.98</v>
      </c>
      <c r="P73" s="59">
        <v>738.73</v>
      </c>
      <c r="Q73" s="126">
        <v>10000</v>
      </c>
      <c r="S73" s="126">
        <v>-1076102.1299999999</v>
      </c>
      <c r="T73" s="126">
        <v>2082417.38</v>
      </c>
      <c r="U73" s="33">
        <v>39.85</v>
      </c>
      <c r="V73" s="33">
        <v>1476544.41</v>
      </c>
      <c r="X73" s="33">
        <v>1161.21</v>
      </c>
      <c r="Y73" s="33">
        <v>1894021</v>
      </c>
      <c r="AA73" s="37">
        <v>2879277</v>
      </c>
      <c r="AB73" s="37">
        <v>30250</v>
      </c>
      <c r="AC73" s="37">
        <v>660</v>
      </c>
      <c r="AD73" s="37">
        <v>487109.23</v>
      </c>
      <c r="AE73" s="37">
        <v>103202.22</v>
      </c>
    </row>
    <row r="74" spans="1:31">
      <c r="A74" s="292" t="s">
        <v>1029</v>
      </c>
      <c r="B74" s="292" t="s">
        <v>1030</v>
      </c>
      <c r="C74" s="285">
        <v>3955</v>
      </c>
      <c r="D74" s="292" t="s">
        <v>1035</v>
      </c>
      <c r="E74" s="126" t="s">
        <v>1035</v>
      </c>
      <c r="F74" s="36">
        <v>415909.17</v>
      </c>
      <c r="G74" s="36">
        <v>0</v>
      </c>
      <c r="H74" s="36">
        <v>43748.02</v>
      </c>
      <c r="J74" s="126">
        <v>4</v>
      </c>
      <c r="K74" s="126">
        <v>100972.41</v>
      </c>
      <c r="P74" s="59">
        <v>940.78</v>
      </c>
      <c r="S74" s="126">
        <v>-1467182.52</v>
      </c>
      <c r="T74" s="126">
        <v>2028298.74</v>
      </c>
      <c r="V74" s="33">
        <v>1225980.9099999999</v>
      </c>
      <c r="X74" s="33">
        <v>1093.83</v>
      </c>
      <c r="Y74" s="33">
        <v>1695690</v>
      </c>
      <c r="AA74" s="37">
        <v>2511995.5</v>
      </c>
      <c r="AB74" s="37">
        <v>7326</v>
      </c>
      <c r="AD74" s="37">
        <v>388715.77</v>
      </c>
      <c r="AE74" s="37">
        <v>16150.87</v>
      </c>
    </row>
    <row r="75" spans="1:31">
      <c r="A75" s="292" t="s">
        <v>1029</v>
      </c>
      <c r="B75" s="292" t="s">
        <v>1030</v>
      </c>
      <c r="C75" s="285">
        <v>4239</v>
      </c>
      <c r="D75" s="292" t="s">
        <v>1036</v>
      </c>
      <c r="E75" s="126" t="s">
        <v>1036</v>
      </c>
      <c r="F75" s="36">
        <v>207076.13</v>
      </c>
      <c r="G75" s="36">
        <v>0</v>
      </c>
      <c r="H75" s="36">
        <v>164999.85</v>
      </c>
      <c r="J75" s="126">
        <v>76776.53</v>
      </c>
      <c r="K75" s="126">
        <v>87823.85</v>
      </c>
      <c r="P75" s="59">
        <v>1908.56</v>
      </c>
      <c r="S75" s="126">
        <v>-2275234.0099999998</v>
      </c>
      <c r="T75" s="126">
        <v>2569886.96</v>
      </c>
      <c r="V75" s="33">
        <v>1522395.98</v>
      </c>
      <c r="X75" s="33">
        <v>296.44</v>
      </c>
      <c r="Y75" s="33">
        <v>1483910</v>
      </c>
      <c r="AA75" s="37">
        <v>2314011</v>
      </c>
      <c r="AB75" s="37">
        <v>15140</v>
      </c>
      <c r="AD75" s="37">
        <v>358924.83</v>
      </c>
      <c r="AE75" s="37">
        <v>78411.740000000005</v>
      </c>
    </row>
    <row r="76" spans="1:31">
      <c r="A76" s="292" t="s">
        <v>1029</v>
      </c>
      <c r="B76" s="292" t="s">
        <v>1030</v>
      </c>
      <c r="C76" s="285">
        <v>1985</v>
      </c>
      <c r="D76" s="292" t="s">
        <v>1037</v>
      </c>
      <c r="E76" s="126" t="s">
        <v>1037</v>
      </c>
      <c r="F76" s="36">
        <v>220757.7</v>
      </c>
      <c r="G76" s="36">
        <v>0</v>
      </c>
      <c r="H76" s="36">
        <v>44926.83</v>
      </c>
      <c r="J76" s="126">
        <v>115235.34</v>
      </c>
      <c r="K76" s="126">
        <v>26863.35</v>
      </c>
      <c r="P76" s="59">
        <v>418.29</v>
      </c>
      <c r="S76" s="126">
        <v>-991819.01</v>
      </c>
      <c r="T76" s="126">
        <v>1423307.83</v>
      </c>
      <c r="V76" s="33">
        <v>1100723.72</v>
      </c>
      <c r="X76" s="33">
        <v>789.29</v>
      </c>
      <c r="Y76" s="33">
        <v>1706120</v>
      </c>
      <c r="AA76" s="37">
        <v>2367920</v>
      </c>
      <c r="AD76" s="37">
        <v>354464.56</v>
      </c>
      <c r="AE76" s="37">
        <v>109372.34</v>
      </c>
    </row>
    <row r="77" spans="1:31">
      <c r="A77" s="292" t="s">
        <v>1029</v>
      </c>
      <c r="B77" s="292" t="s">
        <v>1030</v>
      </c>
      <c r="C77" s="285">
        <v>1937</v>
      </c>
      <c r="D77" s="292" t="s">
        <v>1038</v>
      </c>
      <c r="E77" s="126" t="s">
        <v>1038</v>
      </c>
      <c r="F77" s="36">
        <v>10520.88</v>
      </c>
      <c r="G77" s="36">
        <v>0</v>
      </c>
      <c r="H77" s="36">
        <v>194334.42</v>
      </c>
      <c r="J77" s="126">
        <v>231889.14</v>
      </c>
      <c r="K77" s="126">
        <v>101950.5</v>
      </c>
      <c r="P77" s="59">
        <v>355.92</v>
      </c>
      <c r="S77" s="126">
        <v>-1402706.24</v>
      </c>
      <c r="T77" s="126">
        <v>2051654.89</v>
      </c>
      <c r="V77" s="33">
        <v>1360833.56</v>
      </c>
      <c r="X77" s="33">
        <v>430.09</v>
      </c>
      <c r="Y77" s="33">
        <v>1621960</v>
      </c>
      <c r="AA77" s="37">
        <v>2372745.5</v>
      </c>
      <c r="AB77" s="37">
        <v>11960</v>
      </c>
      <c r="AD77" s="37">
        <v>553290.78</v>
      </c>
      <c r="AE77" s="37">
        <v>155837</v>
      </c>
    </row>
    <row r="78" spans="1:31">
      <c r="A78" s="292" t="s">
        <v>1040</v>
      </c>
      <c r="B78" s="292" t="s">
        <v>1041</v>
      </c>
      <c r="C78" s="285">
        <v>3712</v>
      </c>
      <c r="D78" s="292" t="s">
        <v>1043</v>
      </c>
      <c r="E78" s="126" t="s">
        <v>1043</v>
      </c>
      <c r="F78" s="36">
        <v>408770.22</v>
      </c>
      <c r="G78" s="36">
        <v>0</v>
      </c>
      <c r="H78" s="36">
        <v>104175.93</v>
      </c>
      <c r="J78" s="126">
        <v>894619.84</v>
      </c>
      <c r="K78" s="126">
        <v>77800.789999999994</v>
      </c>
      <c r="P78" s="59">
        <v>952.9</v>
      </c>
      <c r="S78" s="126">
        <v>-172720.4</v>
      </c>
      <c r="T78" s="126">
        <v>1625943.2</v>
      </c>
      <c r="V78" s="33">
        <v>1506638.9</v>
      </c>
      <c r="X78" s="33">
        <v>537.97</v>
      </c>
      <c r="Y78" s="33">
        <v>1229720</v>
      </c>
      <c r="AA78" s="37">
        <v>1921665</v>
      </c>
      <c r="AD78" s="37">
        <v>558966.66</v>
      </c>
      <c r="AE78" s="37">
        <v>225074.13</v>
      </c>
    </row>
    <row r="79" spans="1:31">
      <c r="A79" s="292" t="s">
        <v>1040</v>
      </c>
      <c r="B79" s="292" t="s">
        <v>1041</v>
      </c>
      <c r="C79" s="285">
        <v>3845</v>
      </c>
      <c r="D79" s="292" t="s">
        <v>1044</v>
      </c>
      <c r="E79" s="126" t="s">
        <v>1044</v>
      </c>
      <c r="F79" s="36">
        <v>252610.82</v>
      </c>
      <c r="G79" s="36">
        <v>0</v>
      </c>
      <c r="H79" s="36">
        <v>92224.25</v>
      </c>
      <c r="J79" s="126">
        <v>457581.45</v>
      </c>
      <c r="K79" s="126">
        <v>100822.38</v>
      </c>
      <c r="P79" s="59">
        <v>918.54</v>
      </c>
      <c r="S79" s="126">
        <v>-913991.55</v>
      </c>
      <c r="T79" s="126">
        <v>1700209.39</v>
      </c>
      <c r="V79" s="33">
        <v>2067769.27</v>
      </c>
      <c r="X79" s="33">
        <v>304.67</v>
      </c>
      <c r="Y79" s="33">
        <v>881430</v>
      </c>
      <c r="Z79" s="33">
        <v>285</v>
      </c>
      <c r="AA79" s="37">
        <v>1811641.5</v>
      </c>
      <c r="AD79" s="37">
        <v>869919.88</v>
      </c>
      <c r="AE79" s="37">
        <v>152125.04</v>
      </c>
    </row>
    <row r="80" spans="1:31">
      <c r="A80" s="292" t="s">
        <v>1040</v>
      </c>
      <c r="B80" s="292" t="s">
        <v>1041</v>
      </c>
      <c r="C80" s="285">
        <v>3190</v>
      </c>
      <c r="D80" s="292" t="s">
        <v>1045</v>
      </c>
      <c r="E80" s="289" t="s">
        <v>1045</v>
      </c>
      <c r="F80" s="231">
        <v>310253.46999999997</v>
      </c>
      <c r="G80" s="231">
        <v>12600</v>
      </c>
      <c r="H80" s="231">
        <v>66327.14</v>
      </c>
      <c r="J80" s="126">
        <v>491906.76</v>
      </c>
      <c r="K80" s="126">
        <v>113957.85</v>
      </c>
      <c r="P80" s="59">
        <v>695.4</v>
      </c>
      <c r="S80" s="126">
        <v>-547304.16</v>
      </c>
      <c r="T80" s="126">
        <v>1448416.88</v>
      </c>
      <c r="V80" s="33">
        <v>1400869.41</v>
      </c>
      <c r="X80" s="33">
        <v>394.62</v>
      </c>
      <c r="Y80" s="33">
        <v>1105060</v>
      </c>
      <c r="AA80" s="37">
        <v>1764158</v>
      </c>
      <c r="AB80" s="37">
        <v>11648</v>
      </c>
      <c r="AD80" s="37">
        <v>465221.42</v>
      </c>
      <c r="AE80" s="37">
        <v>172059.51</v>
      </c>
    </row>
    <row r="81" spans="1:31">
      <c r="A81" s="292" t="s">
        <v>1040</v>
      </c>
      <c r="B81" s="292" t="s">
        <v>1041</v>
      </c>
      <c r="C81" s="285">
        <v>1536</v>
      </c>
      <c r="D81" s="292" t="s">
        <v>1046</v>
      </c>
      <c r="E81" s="126" t="s">
        <v>1046</v>
      </c>
      <c r="F81" s="36">
        <v>248577.47</v>
      </c>
      <c r="G81" s="36">
        <v>0</v>
      </c>
      <c r="H81" s="36">
        <v>24923.3</v>
      </c>
      <c r="J81" s="126">
        <v>546026.56999999995</v>
      </c>
      <c r="K81" s="126">
        <v>485607.8</v>
      </c>
      <c r="P81" s="59">
        <v>353.21</v>
      </c>
      <c r="S81" s="126">
        <v>-727238.81</v>
      </c>
      <c r="T81" s="126">
        <v>2079850.72</v>
      </c>
      <c r="V81" s="33">
        <v>1462826.3</v>
      </c>
      <c r="X81" s="33">
        <v>346.92</v>
      </c>
      <c r="Y81" s="33">
        <v>1557560</v>
      </c>
      <c r="AA81" s="37">
        <v>2330096</v>
      </c>
      <c r="AD81" s="37">
        <v>505489.14</v>
      </c>
      <c r="AE81" s="37">
        <v>232978.06</v>
      </c>
    </row>
    <row r="82" spans="1:31">
      <c r="A82" s="292" t="s">
        <v>1040</v>
      </c>
      <c r="B82" s="292" t="s">
        <v>1041</v>
      </c>
      <c r="C82" s="285">
        <v>4034</v>
      </c>
      <c r="D82" s="292" t="s">
        <v>1047</v>
      </c>
      <c r="E82" s="126" t="s">
        <v>1047</v>
      </c>
      <c r="F82" s="36">
        <v>198100.81</v>
      </c>
      <c r="G82" s="36">
        <v>0</v>
      </c>
      <c r="H82" s="36">
        <v>34293</v>
      </c>
      <c r="J82" s="126">
        <v>496626.9</v>
      </c>
      <c r="K82" s="126">
        <v>146910.39000000001</v>
      </c>
      <c r="P82" s="59">
        <v>243.36</v>
      </c>
      <c r="S82" s="126">
        <v>-675635.07</v>
      </c>
      <c r="T82" s="126">
        <v>1478004.6</v>
      </c>
      <c r="V82" s="33">
        <v>1641177.92</v>
      </c>
      <c r="X82" s="33">
        <v>294.44</v>
      </c>
      <c r="Y82" s="33">
        <v>850020</v>
      </c>
      <c r="AA82" s="37">
        <v>1544443</v>
      </c>
      <c r="AB82" s="37">
        <v>2990</v>
      </c>
      <c r="AD82" s="37">
        <v>716436.1</v>
      </c>
      <c r="AE82" s="37">
        <v>154305.04999999999</v>
      </c>
    </row>
    <row r="83" spans="1:31">
      <c r="A83" s="292" t="s">
        <v>1040</v>
      </c>
      <c r="B83" s="292" t="s">
        <v>1041</v>
      </c>
      <c r="C83" s="285">
        <v>6213</v>
      </c>
      <c r="D83" s="292" t="s">
        <v>1048</v>
      </c>
      <c r="E83" s="126" t="s">
        <v>1048</v>
      </c>
      <c r="F83" s="36">
        <v>364422.21</v>
      </c>
      <c r="G83" s="36">
        <v>0</v>
      </c>
      <c r="H83" s="36">
        <v>111290.24000000001</v>
      </c>
      <c r="J83" s="126">
        <v>362403.87</v>
      </c>
      <c r="K83" s="126">
        <v>81608.12</v>
      </c>
      <c r="P83" s="59">
        <v>1567.77</v>
      </c>
      <c r="S83" s="126">
        <v>-911526.19</v>
      </c>
      <c r="T83" s="126">
        <v>1774409.19</v>
      </c>
      <c r="V83" s="33">
        <v>2105082.5699999998</v>
      </c>
      <c r="X83" s="33">
        <v>603.04999999999995</v>
      </c>
      <c r="Y83" s="33">
        <v>2591360</v>
      </c>
      <c r="AA83" s="37">
        <v>3560436.5</v>
      </c>
      <c r="AB83" s="37">
        <v>18000</v>
      </c>
      <c r="AD83" s="37">
        <v>888584.79</v>
      </c>
      <c r="AE83" s="37">
        <v>174750.66</v>
      </c>
    </row>
    <row r="84" spans="1:31">
      <c r="A84" s="292" t="s">
        <v>1040</v>
      </c>
      <c r="B84" s="292" t="s">
        <v>1041</v>
      </c>
      <c r="C84" s="285">
        <v>4054</v>
      </c>
      <c r="D84" s="292" t="s">
        <v>1049</v>
      </c>
      <c r="E84" s="126" t="s">
        <v>1049</v>
      </c>
      <c r="F84" s="36">
        <v>298923.26</v>
      </c>
      <c r="G84" s="36">
        <v>0</v>
      </c>
      <c r="H84" s="36">
        <v>36473</v>
      </c>
      <c r="J84" s="126">
        <v>594977.99</v>
      </c>
      <c r="K84" s="126">
        <v>63333.83</v>
      </c>
      <c r="P84" s="59">
        <v>738.01</v>
      </c>
      <c r="S84" s="126">
        <v>-605842.42000000004</v>
      </c>
      <c r="T84" s="126">
        <v>1568940.19</v>
      </c>
      <c r="V84" s="33">
        <v>1446881.49</v>
      </c>
      <c r="X84" s="33">
        <v>487.3</v>
      </c>
      <c r="Y84" s="33">
        <v>748520</v>
      </c>
      <c r="AA84" s="37">
        <v>1201156</v>
      </c>
      <c r="AB84" s="37">
        <v>11500</v>
      </c>
      <c r="AD84" s="37">
        <v>804525.63</v>
      </c>
      <c r="AE84" s="37">
        <v>148834.85999999999</v>
      </c>
    </row>
    <row r="85" spans="1:31">
      <c r="A85" s="292" t="s">
        <v>1040</v>
      </c>
      <c r="B85" s="292" t="s">
        <v>1041</v>
      </c>
      <c r="C85" s="285">
        <v>3457</v>
      </c>
      <c r="D85" s="292" t="s">
        <v>1050</v>
      </c>
      <c r="E85" s="126" t="s">
        <v>1050</v>
      </c>
      <c r="F85" s="36">
        <v>457160.12</v>
      </c>
      <c r="G85" s="36">
        <v>0</v>
      </c>
      <c r="H85" s="36">
        <v>22912.74</v>
      </c>
      <c r="J85" s="126">
        <v>674562.47</v>
      </c>
      <c r="K85" s="126">
        <v>116597.15</v>
      </c>
      <c r="P85" s="59">
        <v>1276.68</v>
      </c>
      <c r="S85" s="126">
        <v>-275636.25</v>
      </c>
      <c r="T85" s="126">
        <v>1499346.49</v>
      </c>
      <c r="V85" s="33">
        <v>1864935.84</v>
      </c>
      <c r="X85" s="33">
        <v>550.69000000000005</v>
      </c>
      <c r="Y85" s="33">
        <v>845350</v>
      </c>
      <c r="AA85" s="37">
        <v>1507507</v>
      </c>
      <c r="AD85" s="37">
        <v>892581.53</v>
      </c>
      <c r="AE85" s="37">
        <v>264502.44</v>
      </c>
    </row>
    <row r="86" spans="1:31">
      <c r="A86" s="292" t="s">
        <v>1040</v>
      </c>
      <c r="B86" s="292" t="s">
        <v>1041</v>
      </c>
      <c r="C86" s="285">
        <v>1347</v>
      </c>
      <c r="D86" s="292" t="s">
        <v>1051</v>
      </c>
      <c r="E86" s="126" t="s">
        <v>1051</v>
      </c>
      <c r="F86" s="36">
        <v>241192.05</v>
      </c>
      <c r="G86" s="36">
        <v>0</v>
      </c>
      <c r="H86" s="36">
        <v>46558.47</v>
      </c>
      <c r="J86" s="126">
        <v>584692.25</v>
      </c>
      <c r="K86" s="126">
        <v>72367.17</v>
      </c>
      <c r="P86" s="59">
        <v>389.48</v>
      </c>
      <c r="S86" s="126">
        <v>-1398864.88</v>
      </c>
      <c r="T86" s="126">
        <v>2293429.0699999998</v>
      </c>
      <c r="V86" s="33">
        <v>936158.28</v>
      </c>
      <c r="X86" s="33">
        <v>1041.0899999999999</v>
      </c>
      <c r="Y86" s="33">
        <v>1395680</v>
      </c>
      <c r="AA86" s="37">
        <v>1793127.09</v>
      </c>
      <c r="AD86" s="37">
        <v>369684.37</v>
      </c>
      <c r="AE86" s="37">
        <v>120211.64</v>
      </c>
    </row>
    <row r="87" spans="1:31">
      <c r="A87" s="292" t="s">
        <v>1053</v>
      </c>
      <c r="B87" s="292" t="s">
        <v>1054</v>
      </c>
      <c r="C87" s="285">
        <v>2097</v>
      </c>
      <c r="D87" s="292" t="s">
        <v>1056</v>
      </c>
      <c r="E87" s="126" t="s">
        <v>1056</v>
      </c>
      <c r="F87" s="36">
        <v>481780.91</v>
      </c>
      <c r="G87" s="36">
        <v>0</v>
      </c>
      <c r="H87" s="36">
        <v>37203.67</v>
      </c>
      <c r="I87" s="231"/>
      <c r="J87" s="289">
        <v>731557.76</v>
      </c>
      <c r="K87" s="289">
        <v>138171.51999999999</v>
      </c>
      <c r="L87" s="250"/>
      <c r="O87" s="59">
        <v>98000</v>
      </c>
      <c r="P87" s="59">
        <v>0</v>
      </c>
      <c r="S87" s="126">
        <v>-274917.81</v>
      </c>
      <c r="T87" s="126">
        <v>1525529.54</v>
      </c>
      <c r="V87" s="33">
        <v>806813.32</v>
      </c>
      <c r="X87" s="33">
        <v>688.85</v>
      </c>
      <c r="Y87" s="33">
        <v>716280</v>
      </c>
      <c r="Z87" s="33">
        <v>4828.74</v>
      </c>
      <c r="AA87" s="37">
        <v>938502</v>
      </c>
      <c r="AC87" s="37">
        <v>25202</v>
      </c>
      <c r="AD87" s="37">
        <v>428633.61</v>
      </c>
      <c r="AE87" s="37">
        <v>96171.17</v>
      </c>
    </row>
    <row r="88" spans="1:31">
      <c r="A88" s="292" t="s">
        <v>1053</v>
      </c>
      <c r="B88" s="292" t="s">
        <v>1054</v>
      </c>
      <c r="C88" s="285">
        <v>1298</v>
      </c>
      <c r="D88" s="292" t="s">
        <v>1057</v>
      </c>
      <c r="E88" s="126" t="s">
        <v>1057</v>
      </c>
      <c r="F88" s="36">
        <v>295429.46000000002</v>
      </c>
      <c r="G88" s="36">
        <v>0</v>
      </c>
      <c r="H88" s="36">
        <v>55004.44</v>
      </c>
      <c r="J88" s="126">
        <v>661616.46</v>
      </c>
      <c r="K88" s="126">
        <v>160122.87</v>
      </c>
      <c r="O88" s="59">
        <v>37000</v>
      </c>
      <c r="P88" s="59">
        <v>0</v>
      </c>
      <c r="S88" s="126">
        <v>-338973.46</v>
      </c>
      <c r="T88" s="126">
        <v>1451545.03</v>
      </c>
      <c r="V88" s="33">
        <v>655513.88</v>
      </c>
      <c r="X88" s="33">
        <v>441.81</v>
      </c>
      <c r="Y88" s="33">
        <v>856019</v>
      </c>
      <c r="AA88" s="37">
        <v>1085371</v>
      </c>
      <c r="AC88" s="37">
        <v>17880</v>
      </c>
      <c r="AD88" s="37">
        <v>294499.11</v>
      </c>
      <c r="AE88" s="37">
        <v>91622.92</v>
      </c>
    </row>
    <row r="89" spans="1:31">
      <c r="A89" s="292" t="s">
        <v>1053</v>
      </c>
      <c r="B89" s="292" t="s">
        <v>1054</v>
      </c>
      <c r="C89" s="285">
        <v>2787</v>
      </c>
      <c r="D89" s="292" t="s">
        <v>1058</v>
      </c>
      <c r="E89" s="126" t="s">
        <v>1058</v>
      </c>
      <c r="F89" s="36">
        <v>512326.73</v>
      </c>
      <c r="G89" s="36">
        <v>0</v>
      </c>
      <c r="H89" s="36">
        <v>50265.82</v>
      </c>
      <c r="J89" s="126">
        <v>2452038.9500000002</v>
      </c>
      <c r="K89" s="126">
        <v>61930.63</v>
      </c>
      <c r="O89" s="59">
        <v>70000</v>
      </c>
      <c r="P89" s="59">
        <v>0</v>
      </c>
      <c r="R89" s="126">
        <v>2725092.07</v>
      </c>
      <c r="T89" s="126">
        <v>328050.34000000003</v>
      </c>
      <c r="V89" s="33">
        <v>917854.6</v>
      </c>
      <c r="X89" s="33">
        <v>937.1</v>
      </c>
      <c r="Y89" s="33">
        <v>1149380</v>
      </c>
      <c r="AA89" s="37">
        <v>1267866</v>
      </c>
      <c r="AC89" s="37">
        <v>17812</v>
      </c>
      <c r="AD89" s="37">
        <v>655182.24</v>
      </c>
      <c r="AE89" s="37">
        <v>173891.74</v>
      </c>
    </row>
    <row r="90" spans="1:31">
      <c r="A90" s="292" t="s">
        <v>1053</v>
      </c>
      <c r="B90" s="292" t="s">
        <v>1054</v>
      </c>
      <c r="C90" s="285">
        <v>1798</v>
      </c>
      <c r="D90" s="292" t="s">
        <v>1059</v>
      </c>
      <c r="E90" s="126" t="s">
        <v>1059</v>
      </c>
      <c r="F90" s="36">
        <v>305092.88</v>
      </c>
      <c r="G90" s="36">
        <v>0</v>
      </c>
      <c r="H90" s="36">
        <v>17330.05</v>
      </c>
      <c r="J90" s="126">
        <v>188469.71</v>
      </c>
      <c r="K90" s="126">
        <v>117489.14</v>
      </c>
      <c r="O90" s="59">
        <v>66750</v>
      </c>
      <c r="P90" s="59">
        <v>0</v>
      </c>
      <c r="S90" s="126">
        <v>-1263657.24</v>
      </c>
      <c r="T90" s="126">
        <v>1852229.71</v>
      </c>
      <c r="V90" s="33">
        <v>652545.23</v>
      </c>
      <c r="X90" s="33">
        <v>603</v>
      </c>
      <c r="Y90" s="33">
        <v>1462710</v>
      </c>
      <c r="Z90" s="33">
        <v>15205.03</v>
      </c>
      <c r="AA90" s="37">
        <v>1692298</v>
      </c>
      <c r="AC90" s="37">
        <v>19480</v>
      </c>
      <c r="AD90" s="37">
        <v>410939.21</v>
      </c>
      <c r="AE90" s="37">
        <v>35286.74</v>
      </c>
    </row>
    <row r="91" spans="1:31">
      <c r="A91" s="292" t="s">
        <v>1061</v>
      </c>
      <c r="B91" s="292" t="s">
        <v>1062</v>
      </c>
      <c r="C91" s="285">
        <v>5840</v>
      </c>
      <c r="D91" s="292" t="s">
        <v>1064</v>
      </c>
      <c r="E91" s="126" t="s">
        <v>1064</v>
      </c>
      <c r="F91" s="36">
        <v>187103.69</v>
      </c>
      <c r="G91" s="36">
        <v>0</v>
      </c>
      <c r="H91" s="36">
        <v>116909.64</v>
      </c>
      <c r="J91" s="126">
        <v>449387.61</v>
      </c>
      <c r="K91" s="126">
        <v>24854.63</v>
      </c>
      <c r="P91" s="59">
        <v>182.15</v>
      </c>
      <c r="S91" s="126">
        <v>-1557077.52</v>
      </c>
      <c r="T91" s="126">
        <v>2483113.87</v>
      </c>
      <c r="V91" s="33">
        <v>1400226.25</v>
      </c>
      <c r="W91" s="33">
        <v>145950</v>
      </c>
      <c r="X91" s="33">
        <v>870.72</v>
      </c>
      <c r="Y91" s="33">
        <v>1440340</v>
      </c>
      <c r="Z91" s="33">
        <v>16500</v>
      </c>
      <c r="AA91" s="37">
        <v>1744920</v>
      </c>
      <c r="AC91" s="37">
        <v>33272</v>
      </c>
      <c r="AD91" s="37">
        <v>1288151.5900000001</v>
      </c>
      <c r="AE91" s="37">
        <v>85506.31</v>
      </c>
    </row>
    <row r="92" spans="1:31">
      <c r="A92" s="292" t="s">
        <v>1061</v>
      </c>
      <c r="B92" s="292" t="s">
        <v>1062</v>
      </c>
      <c r="C92" s="285">
        <v>2523</v>
      </c>
      <c r="D92" s="292" t="s">
        <v>1065</v>
      </c>
      <c r="E92" s="126" t="s">
        <v>1065</v>
      </c>
      <c r="F92" s="36">
        <v>94020.61</v>
      </c>
      <c r="G92" s="36">
        <v>0</v>
      </c>
      <c r="H92" s="36">
        <v>78254.69</v>
      </c>
      <c r="J92" s="126">
        <v>185231.24</v>
      </c>
      <c r="K92" s="126">
        <v>61178.84</v>
      </c>
      <c r="P92" s="59">
        <v>74634.7</v>
      </c>
      <c r="S92" s="126">
        <v>-1540780.3</v>
      </c>
      <c r="T92" s="126">
        <v>1997915.47</v>
      </c>
      <c r="V92" s="33">
        <v>771503</v>
      </c>
      <c r="W92" s="33">
        <v>121500</v>
      </c>
      <c r="X92" s="33">
        <v>184.43</v>
      </c>
      <c r="Y92" s="33">
        <v>619360</v>
      </c>
      <c r="Z92" s="33">
        <v>17000</v>
      </c>
      <c r="AA92" s="37">
        <v>825952</v>
      </c>
      <c r="AC92" s="37">
        <v>21900</v>
      </c>
      <c r="AD92" s="37">
        <v>689614.26</v>
      </c>
      <c r="AE92" s="37">
        <v>105165.66</v>
      </c>
    </row>
    <row r="93" spans="1:31">
      <c r="A93" s="292" t="s">
        <v>1061</v>
      </c>
      <c r="B93" s="292" t="s">
        <v>1062</v>
      </c>
      <c r="C93" s="285">
        <v>3532</v>
      </c>
      <c r="D93" s="292" t="s">
        <v>1066</v>
      </c>
      <c r="E93" s="126" t="s">
        <v>1066</v>
      </c>
      <c r="F93" s="36">
        <v>189236.59</v>
      </c>
      <c r="G93" s="36">
        <v>0</v>
      </c>
      <c r="H93" s="36">
        <v>95391.11</v>
      </c>
      <c r="J93" s="126">
        <v>291140.78000000003</v>
      </c>
      <c r="K93" s="126">
        <v>34297.06</v>
      </c>
      <c r="P93" s="59">
        <v>682.13</v>
      </c>
      <c r="S93" s="126">
        <v>-1701933.48</v>
      </c>
      <c r="T93" s="126">
        <v>2356721.7400000002</v>
      </c>
      <c r="V93" s="33">
        <v>1226069.76</v>
      </c>
      <c r="W93" s="33">
        <v>71585</v>
      </c>
      <c r="X93" s="33">
        <v>474.08</v>
      </c>
      <c r="Y93" s="33">
        <v>866690</v>
      </c>
      <c r="Z93" s="33">
        <v>16500</v>
      </c>
      <c r="AA93" s="37">
        <v>1154613</v>
      </c>
      <c r="AC93" s="37">
        <v>32254</v>
      </c>
      <c r="AD93" s="37">
        <v>908586.03</v>
      </c>
      <c r="AE93" s="37">
        <v>131270.66</v>
      </c>
    </row>
    <row r="94" spans="1:31">
      <c r="A94" s="292" t="s">
        <v>1061</v>
      </c>
      <c r="B94" s="292" t="s">
        <v>1062</v>
      </c>
      <c r="C94" s="285">
        <v>6043</v>
      </c>
      <c r="D94" s="292" t="s">
        <v>1067</v>
      </c>
      <c r="E94" s="126" t="s">
        <v>1067</v>
      </c>
      <c r="F94" s="36">
        <v>309651.58</v>
      </c>
      <c r="G94" s="36">
        <v>15000</v>
      </c>
      <c r="H94" s="36">
        <v>116287.07</v>
      </c>
      <c r="J94" s="126">
        <v>97734.38</v>
      </c>
      <c r="K94" s="126">
        <v>3390.09</v>
      </c>
      <c r="P94" s="59">
        <v>86583.52</v>
      </c>
      <c r="S94" s="126">
        <v>-324571.21999999997</v>
      </c>
      <c r="T94" s="126">
        <v>679279.9</v>
      </c>
      <c r="V94" s="33">
        <v>1393486.26</v>
      </c>
      <c r="W94" s="33">
        <v>120000</v>
      </c>
      <c r="X94" s="33">
        <v>517.66</v>
      </c>
      <c r="Y94" s="33">
        <v>948750</v>
      </c>
      <c r="Z94" s="33">
        <v>33000</v>
      </c>
      <c r="AA94" s="37">
        <v>1349193</v>
      </c>
      <c r="AC94" s="37">
        <v>28960</v>
      </c>
      <c r="AD94" s="37">
        <v>968078.95</v>
      </c>
      <c r="AE94" s="37">
        <v>48751.05</v>
      </c>
    </row>
    <row r="95" spans="1:31">
      <c r="A95" s="292" t="s">
        <v>1061</v>
      </c>
      <c r="B95" s="292" t="s">
        <v>1062</v>
      </c>
      <c r="C95" s="285">
        <v>3905</v>
      </c>
      <c r="D95" s="292" t="s">
        <v>1068</v>
      </c>
      <c r="E95" s="126" t="s">
        <v>1068</v>
      </c>
      <c r="F95" s="36">
        <v>230247.21</v>
      </c>
      <c r="G95" s="36">
        <v>0</v>
      </c>
      <c r="H95" s="36">
        <v>169126.36</v>
      </c>
      <c r="J95" s="126">
        <v>658847.44999999995</v>
      </c>
      <c r="K95" s="126">
        <v>71540.25</v>
      </c>
      <c r="M95" s="250"/>
      <c r="N95" s="250"/>
      <c r="O95" s="250"/>
      <c r="P95" s="250">
        <v>163.24</v>
      </c>
      <c r="S95" s="126">
        <v>-1988583.28</v>
      </c>
      <c r="T95" s="126">
        <v>3020527.22</v>
      </c>
      <c r="V95" s="33">
        <v>1034636.47</v>
      </c>
      <c r="W95" s="33">
        <v>122281</v>
      </c>
      <c r="X95" s="33">
        <v>435.56</v>
      </c>
      <c r="Y95" s="33">
        <v>779460</v>
      </c>
      <c r="Z95" s="33">
        <v>22000</v>
      </c>
      <c r="AA95" s="37">
        <v>1045530</v>
      </c>
      <c r="AC95" s="37">
        <v>32452</v>
      </c>
      <c r="AD95" s="37">
        <v>661884.79</v>
      </c>
      <c r="AE95" s="37">
        <v>121292.15</v>
      </c>
    </row>
    <row r="96" spans="1:31">
      <c r="A96" s="292" t="s">
        <v>1061</v>
      </c>
      <c r="B96" s="292" t="s">
        <v>1062</v>
      </c>
      <c r="C96" s="285">
        <v>4288</v>
      </c>
      <c r="D96" s="292" t="s">
        <v>1069</v>
      </c>
      <c r="E96" s="126" t="s">
        <v>1069</v>
      </c>
      <c r="F96" s="36">
        <v>114174.36</v>
      </c>
      <c r="G96" s="36">
        <v>0</v>
      </c>
      <c r="H96" s="36">
        <v>24309.22</v>
      </c>
      <c r="J96" s="126">
        <v>4</v>
      </c>
      <c r="K96" s="126">
        <v>83040.59</v>
      </c>
      <c r="M96" s="59">
        <v>787.5</v>
      </c>
      <c r="P96" s="59">
        <v>1184.68</v>
      </c>
      <c r="S96" s="126">
        <v>-14923.29</v>
      </c>
      <c r="T96" s="126">
        <v>266818</v>
      </c>
      <c r="V96" s="33">
        <v>1208840.93</v>
      </c>
      <c r="W96" s="33">
        <v>50000</v>
      </c>
      <c r="X96" s="33">
        <v>255.39</v>
      </c>
      <c r="Y96" s="33">
        <v>785433</v>
      </c>
      <c r="Z96" s="33">
        <v>16500</v>
      </c>
      <c r="AA96" s="37">
        <v>1039594</v>
      </c>
      <c r="AC96" s="37">
        <v>24661</v>
      </c>
      <c r="AD96" s="37">
        <v>985011.8</v>
      </c>
      <c r="AE96" s="37">
        <v>44101.24</v>
      </c>
    </row>
    <row r="97" spans="1:31">
      <c r="A97" s="292" t="s">
        <v>1061</v>
      </c>
      <c r="B97" s="292" t="s">
        <v>1062</v>
      </c>
      <c r="C97" s="285">
        <v>3437</v>
      </c>
      <c r="D97" s="292" t="s">
        <v>1070</v>
      </c>
      <c r="E97" s="126" t="s">
        <v>1070</v>
      </c>
      <c r="F97" s="36">
        <v>157283.88</v>
      </c>
      <c r="G97" s="36">
        <v>0</v>
      </c>
      <c r="H97" s="36">
        <v>126692.42</v>
      </c>
      <c r="J97" s="126">
        <v>5</v>
      </c>
      <c r="K97" s="126">
        <v>24468.65</v>
      </c>
      <c r="P97" s="59">
        <v>2857.04</v>
      </c>
      <c r="S97" s="126">
        <v>-1632092.78</v>
      </c>
      <c r="T97" s="126">
        <v>1863128.3</v>
      </c>
      <c r="V97" s="33">
        <v>876543.07</v>
      </c>
      <c r="W97" s="33">
        <v>175560</v>
      </c>
      <c r="X97" s="33">
        <v>366.98</v>
      </c>
      <c r="Y97" s="33">
        <v>1173370</v>
      </c>
      <c r="Z97" s="33">
        <v>33000</v>
      </c>
      <c r="AA97" s="37">
        <v>1383281</v>
      </c>
      <c r="AC97" s="37">
        <v>24762</v>
      </c>
      <c r="AD97" s="37">
        <v>714497.85</v>
      </c>
      <c r="AE97" s="37">
        <v>61741.81</v>
      </c>
    </row>
    <row r="98" spans="1:31">
      <c r="A98" s="292" t="s">
        <v>1061</v>
      </c>
      <c r="B98" s="292" t="s">
        <v>1062</v>
      </c>
      <c r="C98" s="285">
        <v>6940</v>
      </c>
      <c r="D98" s="292" t="s">
        <v>1071</v>
      </c>
      <c r="E98" s="126" t="s">
        <v>1071</v>
      </c>
      <c r="F98" s="36">
        <v>96934.73</v>
      </c>
      <c r="G98" s="36">
        <v>135655</v>
      </c>
      <c r="H98" s="36">
        <v>150774.19</v>
      </c>
      <c r="J98" s="126">
        <v>879181.15</v>
      </c>
      <c r="K98" s="126">
        <v>43182.54</v>
      </c>
      <c r="P98" s="59">
        <v>3828.46</v>
      </c>
      <c r="S98" s="126">
        <v>18475.669999999998</v>
      </c>
      <c r="T98" s="126">
        <v>1170515.6499999999</v>
      </c>
      <c r="V98" s="33">
        <v>1417768.79</v>
      </c>
      <c r="W98" s="33">
        <v>264251</v>
      </c>
      <c r="X98" s="33">
        <v>356.38</v>
      </c>
      <c r="Y98" s="33">
        <v>543730</v>
      </c>
      <c r="Z98" s="33">
        <v>11000</v>
      </c>
      <c r="AA98" s="37">
        <v>880797</v>
      </c>
      <c r="AC98" s="37">
        <v>18426</v>
      </c>
      <c r="AD98" s="37">
        <v>1127348.05</v>
      </c>
      <c r="AE98" s="37">
        <v>97627.29</v>
      </c>
    </row>
    <row r="99" spans="1:31">
      <c r="A99" s="292" t="s">
        <v>1061</v>
      </c>
      <c r="B99" s="292" t="s">
        <v>1062</v>
      </c>
      <c r="C99" s="285">
        <v>3709</v>
      </c>
      <c r="D99" s="292" t="s">
        <v>1072</v>
      </c>
      <c r="E99" s="126" t="s">
        <v>1072</v>
      </c>
      <c r="F99" s="36">
        <v>279079.64</v>
      </c>
      <c r="G99" s="36">
        <v>0</v>
      </c>
      <c r="H99" s="36">
        <v>49313.03</v>
      </c>
      <c r="J99" s="126">
        <v>180206.66</v>
      </c>
      <c r="K99" s="126">
        <v>6170.38</v>
      </c>
      <c r="P99" s="59">
        <v>21.59</v>
      </c>
      <c r="S99" s="126">
        <v>-1709469.43</v>
      </c>
      <c r="T99" s="126">
        <v>2174004.7799999998</v>
      </c>
      <c r="V99" s="33">
        <v>1049497.3600000001</v>
      </c>
      <c r="W99" s="33">
        <v>48450</v>
      </c>
      <c r="X99" s="33">
        <v>341.04</v>
      </c>
      <c r="Y99" s="33">
        <v>649110</v>
      </c>
      <c r="AA99" s="37">
        <v>861030</v>
      </c>
      <c r="AC99" s="37">
        <v>15750</v>
      </c>
      <c r="AD99" s="37">
        <v>698602.32</v>
      </c>
      <c r="AE99" s="37">
        <v>121803.31</v>
      </c>
    </row>
    <row r="100" spans="1:31">
      <c r="A100" s="292" t="s">
        <v>1061</v>
      </c>
      <c r="B100" s="292" t="s">
        <v>1062</v>
      </c>
      <c r="C100" s="285">
        <v>6836</v>
      </c>
      <c r="D100" s="292" t="s">
        <v>1073</v>
      </c>
      <c r="E100" s="126" t="s">
        <v>1073</v>
      </c>
      <c r="F100" s="36">
        <v>225953.48</v>
      </c>
      <c r="G100" s="36">
        <v>0</v>
      </c>
      <c r="H100" s="36">
        <v>78125.67</v>
      </c>
      <c r="J100" s="126">
        <v>328008.90000000002</v>
      </c>
      <c r="K100" s="126">
        <v>10695.15</v>
      </c>
      <c r="P100" s="59">
        <v>103</v>
      </c>
      <c r="S100" s="126">
        <v>-1023235.71</v>
      </c>
      <c r="T100" s="126">
        <v>1708771</v>
      </c>
      <c r="V100" s="33">
        <v>1449051.58</v>
      </c>
      <c r="W100" s="33">
        <v>149000</v>
      </c>
      <c r="X100" s="33">
        <v>549.39</v>
      </c>
      <c r="Y100" s="33">
        <v>1306030</v>
      </c>
      <c r="Z100" s="33">
        <v>16500</v>
      </c>
      <c r="AA100" s="37">
        <v>1634148</v>
      </c>
      <c r="AC100" s="37">
        <v>27870</v>
      </c>
      <c r="AD100" s="37">
        <v>1223185.1299999999</v>
      </c>
      <c r="AE100" s="37">
        <v>78782.929999999993</v>
      </c>
    </row>
    <row r="101" spans="1:31">
      <c r="A101" s="292" t="s">
        <v>1061</v>
      </c>
      <c r="B101" s="292" t="s">
        <v>1062</v>
      </c>
      <c r="C101" s="285">
        <v>5080</v>
      </c>
      <c r="D101" s="292" t="s">
        <v>1074</v>
      </c>
      <c r="E101" s="126" t="s">
        <v>1074</v>
      </c>
      <c r="F101" s="36">
        <v>370425.45</v>
      </c>
      <c r="G101" s="36">
        <v>0</v>
      </c>
      <c r="H101" s="36">
        <v>242623.57</v>
      </c>
      <c r="J101" s="126">
        <v>388566.8</v>
      </c>
      <c r="K101" s="126">
        <v>17491.09</v>
      </c>
      <c r="P101" s="59">
        <v>827.52</v>
      </c>
      <c r="S101" s="126">
        <v>-1391961.23</v>
      </c>
      <c r="T101" s="126">
        <v>2266060.31</v>
      </c>
      <c r="V101" s="33">
        <v>1281039.8999999999</v>
      </c>
      <c r="W101" s="33">
        <v>184300</v>
      </c>
      <c r="X101" s="33">
        <v>682.66</v>
      </c>
      <c r="Y101" s="33">
        <v>1365210</v>
      </c>
      <c r="Z101" s="33">
        <v>33000</v>
      </c>
      <c r="AA101" s="37">
        <v>1610613</v>
      </c>
      <c r="AC101" s="37">
        <v>19460</v>
      </c>
      <c r="AD101" s="37">
        <v>985112.25</v>
      </c>
      <c r="AE101" s="37">
        <v>104867</v>
      </c>
    </row>
    <row r="102" spans="1:31">
      <c r="A102" s="292" t="s">
        <v>1061</v>
      </c>
      <c r="B102" s="292" t="s">
        <v>1062</v>
      </c>
      <c r="C102" s="285">
        <v>3095</v>
      </c>
      <c r="D102" s="292" t="s">
        <v>1075</v>
      </c>
      <c r="E102" s="126" t="s">
        <v>1075</v>
      </c>
      <c r="F102" s="36">
        <v>67320.100000000006</v>
      </c>
      <c r="G102" s="36">
        <v>0</v>
      </c>
      <c r="H102" s="36">
        <v>92336.76</v>
      </c>
      <c r="J102" s="126">
        <v>49238.31</v>
      </c>
      <c r="K102" s="126">
        <v>37247.5</v>
      </c>
      <c r="P102" s="59">
        <v>629.63</v>
      </c>
      <c r="S102" s="126">
        <v>-633974.31999999995</v>
      </c>
      <c r="T102" s="126">
        <v>855883.42</v>
      </c>
      <c r="V102" s="33">
        <v>868708</v>
      </c>
      <c r="W102" s="33">
        <v>80000</v>
      </c>
      <c r="X102" s="33">
        <v>328.4</v>
      </c>
      <c r="Y102" s="33">
        <v>1215280</v>
      </c>
      <c r="Z102" s="33">
        <v>16500</v>
      </c>
      <c r="AA102" s="37">
        <v>1446885.96</v>
      </c>
      <c r="AC102" s="37">
        <v>24484.01</v>
      </c>
      <c r="AD102" s="37">
        <v>657450.63</v>
      </c>
      <c r="AE102" s="37">
        <v>28391.86</v>
      </c>
    </row>
    <row r="103" spans="1:31">
      <c r="A103" s="292" t="s">
        <v>1061</v>
      </c>
      <c r="B103" s="292" t="s">
        <v>1062</v>
      </c>
      <c r="C103" s="285">
        <v>3465</v>
      </c>
      <c r="D103" s="292" t="s">
        <v>1076</v>
      </c>
      <c r="E103" s="126" t="s">
        <v>1076</v>
      </c>
      <c r="F103" s="36">
        <v>35144.29</v>
      </c>
      <c r="G103" s="36">
        <v>0</v>
      </c>
      <c r="H103" s="36">
        <v>105517.86</v>
      </c>
      <c r="J103" s="126">
        <v>1616286.88</v>
      </c>
      <c r="K103" s="126">
        <v>13329.38</v>
      </c>
      <c r="P103" s="59">
        <v>623.9</v>
      </c>
      <c r="S103" s="126">
        <v>-1122776.49</v>
      </c>
      <c r="T103" s="126">
        <v>2982456.62</v>
      </c>
      <c r="V103" s="33">
        <v>887352.37</v>
      </c>
      <c r="W103" s="33">
        <v>28300</v>
      </c>
      <c r="X103" s="33">
        <v>167.13</v>
      </c>
      <c r="Y103" s="33">
        <v>691020</v>
      </c>
      <c r="AA103" s="37">
        <v>889068</v>
      </c>
      <c r="AB103" s="37">
        <v>15000</v>
      </c>
      <c r="AC103" s="37">
        <v>15689</v>
      </c>
      <c r="AD103" s="37">
        <v>680399.7</v>
      </c>
      <c r="AE103" s="37">
        <v>96708.42</v>
      </c>
    </row>
    <row r="104" spans="1:31">
      <c r="A104" s="292" t="s">
        <v>1061</v>
      </c>
      <c r="B104" s="292" t="s">
        <v>1062</v>
      </c>
      <c r="C104" s="285">
        <v>4221</v>
      </c>
      <c r="D104" s="292" t="s">
        <v>1077</v>
      </c>
      <c r="E104" s="126" t="s">
        <v>1077</v>
      </c>
      <c r="F104" s="36">
        <v>663570.56000000006</v>
      </c>
      <c r="G104" s="36">
        <v>0</v>
      </c>
      <c r="H104" s="36">
        <v>203635.04</v>
      </c>
      <c r="J104" s="126">
        <v>260830.9</v>
      </c>
      <c r="K104" s="126">
        <v>82721.86</v>
      </c>
      <c r="M104" s="59">
        <v>7762.5</v>
      </c>
      <c r="P104" s="59">
        <v>374.52</v>
      </c>
      <c r="Q104" s="289"/>
      <c r="R104" s="289"/>
      <c r="S104" s="289">
        <v>-2697394.26</v>
      </c>
      <c r="T104" s="289">
        <v>4193008</v>
      </c>
      <c r="V104" s="33">
        <v>1521957.17</v>
      </c>
      <c r="W104" s="33">
        <v>168722</v>
      </c>
      <c r="X104" s="33">
        <v>768.92</v>
      </c>
      <c r="Y104" s="33">
        <v>649910</v>
      </c>
      <c r="Z104" s="33">
        <v>18000</v>
      </c>
      <c r="AA104" s="37">
        <v>889347</v>
      </c>
      <c r="AC104" s="37">
        <v>32872</v>
      </c>
      <c r="AD104" s="37">
        <v>1463948.73</v>
      </c>
      <c r="AE104" s="37">
        <v>266182.76</v>
      </c>
    </row>
    <row r="105" spans="1:31">
      <c r="A105" s="292" t="s">
        <v>1061</v>
      </c>
      <c r="B105" s="292" t="s">
        <v>1062</v>
      </c>
      <c r="C105" s="285">
        <v>5006</v>
      </c>
      <c r="D105" s="292" t="s">
        <v>1078</v>
      </c>
      <c r="E105" s="126" t="s">
        <v>1078</v>
      </c>
      <c r="F105" s="36">
        <v>569614.17000000004</v>
      </c>
      <c r="G105" s="36">
        <v>0</v>
      </c>
      <c r="H105" s="36">
        <v>77232.600000000006</v>
      </c>
      <c r="J105" s="126">
        <v>758094.42</v>
      </c>
      <c r="K105" s="126">
        <v>21338.57</v>
      </c>
      <c r="P105" s="59">
        <v>102540.68</v>
      </c>
      <c r="S105" s="126">
        <v>-3178262.07</v>
      </c>
      <c r="T105" s="126">
        <v>4349913</v>
      </c>
      <c r="V105" s="33">
        <v>1455902.48</v>
      </c>
      <c r="W105" s="33">
        <v>110950</v>
      </c>
      <c r="X105" s="33">
        <v>743.92</v>
      </c>
      <c r="Y105" s="33">
        <v>607510</v>
      </c>
      <c r="Z105" s="33">
        <v>16500</v>
      </c>
      <c r="AA105" s="37">
        <v>979206</v>
      </c>
      <c r="AC105" s="37">
        <v>8460</v>
      </c>
      <c r="AD105" s="37">
        <v>961328.04</v>
      </c>
      <c r="AE105" s="37">
        <v>90524.21</v>
      </c>
    </row>
    <row r="106" spans="1:31">
      <c r="A106" s="292" t="s">
        <v>1061</v>
      </c>
      <c r="B106" s="292" t="s">
        <v>1062</v>
      </c>
      <c r="C106" s="285">
        <v>4619</v>
      </c>
      <c r="D106" s="292" t="s">
        <v>1079</v>
      </c>
      <c r="E106" s="126" t="s">
        <v>1079</v>
      </c>
      <c r="F106" s="36">
        <v>483090.08</v>
      </c>
      <c r="G106" s="36">
        <v>0</v>
      </c>
      <c r="H106" s="36">
        <v>97476.1</v>
      </c>
      <c r="J106" s="126">
        <v>387161.05</v>
      </c>
      <c r="K106" s="126">
        <v>66608.08</v>
      </c>
      <c r="P106" s="59">
        <v>935.62</v>
      </c>
      <c r="S106" s="126">
        <v>-822522.45</v>
      </c>
      <c r="T106" s="126">
        <v>1615889.77</v>
      </c>
      <c r="V106" s="33">
        <v>1086930.8899999999</v>
      </c>
      <c r="W106" s="33">
        <v>292405</v>
      </c>
      <c r="X106" s="33">
        <v>634.67999999999995</v>
      </c>
      <c r="Y106" s="33">
        <v>504150</v>
      </c>
      <c r="Z106" s="33">
        <v>16500</v>
      </c>
      <c r="AA106" s="37">
        <v>775650</v>
      </c>
      <c r="AC106" s="37">
        <v>23885</v>
      </c>
      <c r="AD106" s="37">
        <v>810387.11</v>
      </c>
      <c r="AE106" s="37">
        <v>50666.09</v>
      </c>
    </row>
    <row r="107" spans="1:31">
      <c r="A107" s="292" t="s">
        <v>1061</v>
      </c>
      <c r="B107" s="292" t="s">
        <v>1062</v>
      </c>
      <c r="C107" s="285">
        <v>2910</v>
      </c>
      <c r="D107" s="292" t="s">
        <v>1080</v>
      </c>
      <c r="E107" s="126" t="s">
        <v>1080</v>
      </c>
      <c r="F107" s="36">
        <v>315233.53999999998</v>
      </c>
      <c r="G107" s="36">
        <v>0</v>
      </c>
      <c r="H107" s="36">
        <v>53367.46</v>
      </c>
      <c r="J107" s="126">
        <v>478241</v>
      </c>
      <c r="K107" s="126">
        <v>75335.45</v>
      </c>
      <c r="P107" s="59">
        <v>0</v>
      </c>
      <c r="S107" s="126">
        <v>-1436436</v>
      </c>
      <c r="T107" s="126">
        <v>2389700.83</v>
      </c>
      <c r="V107" s="33">
        <v>931865.39</v>
      </c>
      <c r="W107" s="33">
        <v>50000</v>
      </c>
      <c r="X107" s="33">
        <v>797.43</v>
      </c>
      <c r="Y107" s="33">
        <v>1109240</v>
      </c>
      <c r="Z107" s="33">
        <v>33000</v>
      </c>
      <c r="AA107" s="37">
        <v>1342432</v>
      </c>
      <c r="AC107" s="37">
        <v>32382</v>
      </c>
      <c r="AD107" s="37">
        <v>649020.35</v>
      </c>
      <c r="AE107" s="37">
        <v>132155.85</v>
      </c>
    </row>
    <row r="108" spans="1:31">
      <c r="A108" s="292" t="s">
        <v>1061</v>
      </c>
      <c r="B108" s="292" t="s">
        <v>1062</v>
      </c>
      <c r="C108" s="285">
        <v>3086</v>
      </c>
      <c r="D108" s="292" t="s">
        <v>1081</v>
      </c>
      <c r="E108" s="126" t="s">
        <v>1081</v>
      </c>
      <c r="F108" s="36">
        <v>197509.48</v>
      </c>
      <c r="G108" s="36">
        <v>0</v>
      </c>
      <c r="H108" s="36">
        <v>142614.46</v>
      </c>
      <c r="J108" s="126">
        <v>476172.88</v>
      </c>
      <c r="K108" s="126">
        <v>3977.99</v>
      </c>
      <c r="P108" s="59">
        <v>380.96</v>
      </c>
      <c r="S108" s="126">
        <v>-4588031.5</v>
      </c>
      <c r="T108" s="126">
        <v>5385590.1100000003</v>
      </c>
      <c r="V108" s="33">
        <v>820940.29</v>
      </c>
      <c r="W108" s="33">
        <v>227750</v>
      </c>
      <c r="X108" s="33">
        <v>264.43</v>
      </c>
      <c r="Y108" s="33">
        <v>257400</v>
      </c>
      <c r="AA108" s="37">
        <v>458544</v>
      </c>
      <c r="AC108" s="37">
        <v>32190</v>
      </c>
      <c r="AD108" s="37">
        <v>688680.63</v>
      </c>
      <c r="AE108" s="37">
        <v>104604.85</v>
      </c>
    </row>
    <row r="109" spans="1:31">
      <c r="A109" s="292" t="s">
        <v>1083</v>
      </c>
      <c r="B109" s="292" t="s">
        <v>1084</v>
      </c>
      <c r="C109" s="285">
        <v>2784</v>
      </c>
      <c r="D109" s="292" t="s">
        <v>1086</v>
      </c>
      <c r="E109" s="126" t="s">
        <v>1086</v>
      </c>
      <c r="F109" s="36">
        <v>256914.79</v>
      </c>
      <c r="G109" s="36">
        <v>0</v>
      </c>
      <c r="H109" s="36">
        <v>34325.599999999999</v>
      </c>
      <c r="J109" s="126">
        <v>364917.2</v>
      </c>
      <c r="K109" s="126">
        <v>141147.54</v>
      </c>
      <c r="P109" s="59">
        <v>745.21</v>
      </c>
      <c r="S109" s="126">
        <v>-1025353.09</v>
      </c>
      <c r="T109" s="126">
        <v>1851650.31</v>
      </c>
      <c r="V109" s="33">
        <v>903421.02</v>
      </c>
      <c r="W109" s="33">
        <v>65000</v>
      </c>
      <c r="X109" s="33">
        <v>387.03</v>
      </c>
      <c r="Y109" s="33">
        <v>945650</v>
      </c>
      <c r="Z109" s="33">
        <v>125655</v>
      </c>
      <c r="AA109" s="37">
        <v>1376633</v>
      </c>
      <c r="AD109" s="37">
        <v>567893.69999999995</v>
      </c>
      <c r="AE109" s="37">
        <v>125323.65</v>
      </c>
    </row>
    <row r="110" spans="1:31">
      <c r="A110" s="292" t="s">
        <v>1083</v>
      </c>
      <c r="B110" s="292" t="s">
        <v>1084</v>
      </c>
      <c r="C110" s="285">
        <v>3919</v>
      </c>
      <c r="D110" s="292" t="s">
        <v>1087</v>
      </c>
      <c r="E110" s="126" t="s">
        <v>1087</v>
      </c>
      <c r="F110" s="36">
        <v>313583.46999999997</v>
      </c>
      <c r="G110" s="36">
        <v>0</v>
      </c>
      <c r="H110" s="36">
        <v>44099.57</v>
      </c>
      <c r="J110" s="126">
        <v>814322.94</v>
      </c>
      <c r="K110" s="126">
        <v>105522.73</v>
      </c>
      <c r="P110" s="59">
        <v>12452.98</v>
      </c>
      <c r="S110" s="126">
        <v>-101733.18</v>
      </c>
      <c r="T110" s="126">
        <v>1448584.45</v>
      </c>
      <c r="V110" s="33">
        <v>1203647.6299999999</v>
      </c>
      <c r="X110" s="33">
        <v>373.44</v>
      </c>
      <c r="Y110" s="33">
        <v>1196830</v>
      </c>
      <c r="Z110" s="33">
        <v>176577</v>
      </c>
      <c r="AA110" s="37">
        <v>1857318</v>
      </c>
      <c r="AD110" s="37">
        <v>614619.1</v>
      </c>
      <c r="AE110" s="37">
        <v>187266.51</v>
      </c>
    </row>
    <row r="111" spans="1:31">
      <c r="A111" s="292" t="s">
        <v>1083</v>
      </c>
      <c r="B111" s="292" t="s">
        <v>1084</v>
      </c>
      <c r="C111" s="285">
        <v>4437</v>
      </c>
      <c r="D111" s="292" t="s">
        <v>1088</v>
      </c>
      <c r="E111" s="126" t="s">
        <v>1088</v>
      </c>
      <c r="F111" s="36">
        <v>364314.91</v>
      </c>
      <c r="G111" s="36">
        <v>0</v>
      </c>
      <c r="H111" s="36">
        <v>32247.97</v>
      </c>
      <c r="J111" s="126">
        <v>252511.22</v>
      </c>
      <c r="K111" s="126">
        <v>101417.12</v>
      </c>
      <c r="P111" s="59">
        <v>72</v>
      </c>
      <c r="S111" s="126">
        <v>-1532961.21</v>
      </c>
      <c r="T111" s="126">
        <v>2294612.94</v>
      </c>
      <c r="V111" s="33">
        <v>1166378.93</v>
      </c>
      <c r="W111" s="33">
        <v>166940</v>
      </c>
      <c r="X111" s="33">
        <v>1078.71</v>
      </c>
      <c r="Y111" s="33">
        <v>1459060</v>
      </c>
      <c r="Z111" s="33">
        <v>110128</v>
      </c>
      <c r="AA111" s="37">
        <v>2066878</v>
      </c>
      <c r="AD111" s="37">
        <v>616580.38</v>
      </c>
      <c r="AE111" s="37">
        <v>231359.77</v>
      </c>
    </row>
    <row r="112" spans="1:31">
      <c r="A112" s="292" t="s">
        <v>1083</v>
      </c>
      <c r="B112" s="292" t="s">
        <v>1084</v>
      </c>
      <c r="C112" s="285">
        <v>1951</v>
      </c>
      <c r="D112" s="292" t="s">
        <v>1089</v>
      </c>
      <c r="E112" s="126" t="s">
        <v>1089</v>
      </c>
      <c r="F112" s="36">
        <v>332729.61</v>
      </c>
      <c r="G112" s="36">
        <v>0</v>
      </c>
      <c r="H112" s="36">
        <v>52445.3</v>
      </c>
      <c r="J112" s="126">
        <v>261894.01</v>
      </c>
      <c r="K112" s="126">
        <v>88318.99</v>
      </c>
      <c r="P112" s="59">
        <v>1882.86</v>
      </c>
      <c r="S112" s="126">
        <v>-1025953.57</v>
      </c>
      <c r="T112" s="126">
        <v>1767292.42</v>
      </c>
      <c r="V112" s="33">
        <v>835061.86</v>
      </c>
      <c r="W112" s="33">
        <v>251850</v>
      </c>
      <c r="X112" s="33">
        <v>1052.96</v>
      </c>
      <c r="Y112" s="33">
        <v>1049070</v>
      </c>
      <c r="Z112" s="33">
        <v>22261</v>
      </c>
      <c r="AA112" s="37">
        <v>1359502</v>
      </c>
      <c r="AD112" s="37">
        <v>696522.88</v>
      </c>
      <c r="AE112" s="37">
        <v>111104.74</v>
      </c>
    </row>
    <row r="113" spans="1:32">
      <c r="A113" s="292" t="s">
        <v>1083</v>
      </c>
      <c r="B113" s="292" t="s">
        <v>1084</v>
      </c>
      <c r="C113" s="285">
        <v>4335</v>
      </c>
      <c r="D113" s="292" t="s">
        <v>1090</v>
      </c>
      <c r="E113" s="126" t="s">
        <v>1090</v>
      </c>
      <c r="F113" s="36">
        <v>184542.97</v>
      </c>
      <c r="G113" s="36">
        <v>56000</v>
      </c>
      <c r="H113" s="36">
        <v>16376.4</v>
      </c>
      <c r="J113" s="126">
        <v>790157.48</v>
      </c>
      <c r="K113" s="126">
        <v>92587.92</v>
      </c>
      <c r="P113" s="59">
        <v>441.26</v>
      </c>
      <c r="S113" s="126">
        <v>-432988</v>
      </c>
      <c r="T113" s="126">
        <v>1775492.61</v>
      </c>
      <c r="V113" s="33">
        <v>1294517.82</v>
      </c>
      <c r="X113" s="33">
        <v>557.79</v>
      </c>
      <c r="Y113" s="33">
        <v>794880</v>
      </c>
      <c r="Z113" s="33">
        <v>182186</v>
      </c>
      <c r="AA113" s="37">
        <v>1471594</v>
      </c>
      <c r="AD113" s="37">
        <v>856032.83</v>
      </c>
      <c r="AE113" s="37">
        <v>147795.88</v>
      </c>
    </row>
    <row r="114" spans="1:32">
      <c r="A114" s="292" t="s">
        <v>1083</v>
      </c>
      <c r="B114" s="292" t="s">
        <v>1084</v>
      </c>
      <c r="C114" s="285">
        <v>2998</v>
      </c>
      <c r="D114" s="292" t="s">
        <v>1091</v>
      </c>
      <c r="E114" s="126" t="s">
        <v>1091</v>
      </c>
      <c r="F114" s="36">
        <v>314922.78000000003</v>
      </c>
      <c r="G114" s="36">
        <v>0</v>
      </c>
      <c r="H114" s="36">
        <v>15763.1</v>
      </c>
      <c r="J114" s="126">
        <v>199038.38</v>
      </c>
      <c r="K114" s="126">
        <v>113622.3</v>
      </c>
      <c r="P114" s="59">
        <v>3725.37</v>
      </c>
      <c r="S114" s="126">
        <v>-1629346.87</v>
      </c>
      <c r="T114" s="126">
        <v>2441491.2400000002</v>
      </c>
      <c r="V114" s="33">
        <v>1041902.35</v>
      </c>
      <c r="W114" s="33">
        <v>71600</v>
      </c>
      <c r="X114" s="33">
        <v>540.66999999999996</v>
      </c>
      <c r="Y114" s="33">
        <v>722720</v>
      </c>
      <c r="Z114" s="33">
        <v>82950</v>
      </c>
      <c r="AA114" s="37">
        <v>1148359</v>
      </c>
      <c r="AD114" s="37">
        <v>737094.59</v>
      </c>
      <c r="AE114" s="37">
        <v>206782.61</v>
      </c>
    </row>
    <row r="115" spans="1:32">
      <c r="A115" s="292" t="s">
        <v>1093</v>
      </c>
      <c r="B115" s="292" t="s">
        <v>1094</v>
      </c>
      <c r="C115" s="285">
        <v>4456</v>
      </c>
      <c r="D115" s="292" t="s">
        <v>1096</v>
      </c>
      <c r="E115" s="126" t="s">
        <v>1096</v>
      </c>
      <c r="F115" s="36">
        <v>373678.31</v>
      </c>
      <c r="G115" s="36">
        <v>0</v>
      </c>
      <c r="H115" s="36">
        <v>44071.54</v>
      </c>
      <c r="J115" s="126">
        <v>197712.86</v>
      </c>
      <c r="K115" s="126">
        <v>41522.06</v>
      </c>
      <c r="P115" s="59">
        <v>969.31</v>
      </c>
      <c r="S115" s="126">
        <v>-1037062.48</v>
      </c>
      <c r="T115" s="126">
        <v>1753510.53</v>
      </c>
      <c r="V115" s="33">
        <v>1431283.07</v>
      </c>
      <c r="W115" s="33">
        <v>191950</v>
      </c>
      <c r="X115" s="33">
        <v>666.5</v>
      </c>
      <c r="Y115" s="33">
        <v>1540280</v>
      </c>
      <c r="Z115" s="33">
        <v>672</v>
      </c>
      <c r="AA115" s="37">
        <v>2408943.5</v>
      </c>
      <c r="AB115" s="37">
        <v>19044</v>
      </c>
      <c r="AD115" s="37">
        <v>705931.08</v>
      </c>
      <c r="AE115" s="37">
        <v>91365.58</v>
      </c>
    </row>
    <row r="116" spans="1:32">
      <c r="A116" s="292" t="s">
        <v>1093</v>
      </c>
      <c r="B116" s="292" t="s">
        <v>1094</v>
      </c>
      <c r="C116" s="285">
        <v>5370</v>
      </c>
      <c r="D116" s="292" t="s">
        <v>1097</v>
      </c>
      <c r="E116" s="126" t="s">
        <v>1097</v>
      </c>
      <c r="F116" s="36">
        <v>763197.81</v>
      </c>
      <c r="G116" s="36">
        <v>0</v>
      </c>
      <c r="H116" s="36">
        <v>15506.14</v>
      </c>
      <c r="J116" s="126">
        <v>369724.44</v>
      </c>
      <c r="K116" s="126">
        <v>76110.039999999994</v>
      </c>
      <c r="P116" s="59">
        <v>92593.43</v>
      </c>
      <c r="S116" s="126">
        <v>-1365692.75</v>
      </c>
      <c r="T116" s="126">
        <v>2570940.36</v>
      </c>
      <c r="V116" s="33">
        <v>1689009.56</v>
      </c>
      <c r="W116" s="33">
        <v>309925</v>
      </c>
      <c r="X116" s="33">
        <v>869.66</v>
      </c>
      <c r="Y116" s="33">
        <v>1379061.45</v>
      </c>
      <c r="Z116" s="33">
        <v>1435</v>
      </c>
      <c r="AA116" s="37">
        <v>2346207.4500000002</v>
      </c>
      <c r="AD116" s="37">
        <v>892783.97</v>
      </c>
      <c r="AE116" s="37">
        <v>214608.86</v>
      </c>
      <c r="AF116" s="37">
        <v>3</v>
      </c>
    </row>
    <row r="117" spans="1:32" s="130" customFormat="1">
      <c r="A117" s="292" t="s">
        <v>1093</v>
      </c>
      <c r="B117" s="292" t="s">
        <v>1094</v>
      </c>
      <c r="C117" s="285">
        <v>5199</v>
      </c>
      <c r="D117" s="292" t="s">
        <v>1098</v>
      </c>
      <c r="E117" s="126" t="s">
        <v>1098</v>
      </c>
      <c r="F117" s="36">
        <v>778533.14</v>
      </c>
      <c r="G117" s="36">
        <v>0</v>
      </c>
      <c r="H117" s="36">
        <v>28113.1</v>
      </c>
      <c r="I117" s="36"/>
      <c r="J117" s="126">
        <v>1167039.78</v>
      </c>
      <c r="K117" s="126">
        <v>208677.55</v>
      </c>
      <c r="L117" s="59"/>
      <c r="M117" s="59"/>
      <c r="N117" s="59"/>
      <c r="O117" s="59"/>
      <c r="P117" s="59">
        <v>366.82</v>
      </c>
      <c r="S117" s="130">
        <v>84482.37</v>
      </c>
      <c r="T117" s="130">
        <v>2193906.69</v>
      </c>
      <c r="U117" s="129"/>
      <c r="V117" s="129">
        <v>1474446.39</v>
      </c>
      <c r="W117" s="129">
        <v>300314</v>
      </c>
      <c r="X117" s="129">
        <v>1086.3499999999999</v>
      </c>
      <c r="Y117" s="129">
        <v>1629617.42</v>
      </c>
      <c r="Z117" s="129">
        <v>1350</v>
      </c>
      <c r="AA117" s="230">
        <v>2452488.42</v>
      </c>
      <c r="AB117" s="230"/>
      <c r="AC117" s="230"/>
      <c r="AD117" s="230">
        <v>679160.58</v>
      </c>
      <c r="AE117" s="230">
        <v>371557.47</v>
      </c>
      <c r="AF117" s="230"/>
    </row>
    <row r="118" spans="1:32">
      <c r="A118" s="292" t="s">
        <v>1093</v>
      </c>
      <c r="B118" s="292" t="s">
        <v>1094</v>
      </c>
      <c r="C118" s="285">
        <v>3155</v>
      </c>
      <c r="D118" s="292" t="s">
        <v>1099</v>
      </c>
      <c r="E118" s="126" t="s">
        <v>1099</v>
      </c>
      <c r="F118" s="36">
        <v>684167.93</v>
      </c>
      <c r="G118" s="36">
        <v>0</v>
      </c>
      <c r="H118" s="36">
        <v>37828.25</v>
      </c>
      <c r="J118" s="126">
        <v>610893.78</v>
      </c>
      <c r="K118" s="126">
        <v>23262.54</v>
      </c>
      <c r="M118" s="59">
        <v>7762.5</v>
      </c>
      <c r="P118" s="59">
        <v>1041.54</v>
      </c>
      <c r="S118" s="126">
        <v>-777659.71</v>
      </c>
      <c r="T118" s="126">
        <v>2140701.11</v>
      </c>
      <c r="V118" s="33">
        <v>1382595.38</v>
      </c>
      <c r="W118" s="33">
        <v>100400</v>
      </c>
      <c r="X118" s="33">
        <v>1083.44</v>
      </c>
      <c r="Y118" s="33">
        <v>1331870</v>
      </c>
      <c r="AA118" s="37">
        <v>2133634</v>
      </c>
      <c r="AB118" s="37">
        <v>4170</v>
      </c>
      <c r="AD118" s="37">
        <v>554221.28</v>
      </c>
      <c r="AE118" s="37">
        <v>139616.48000000001</v>
      </c>
    </row>
    <row r="119" spans="1:32">
      <c r="A119" s="292" t="s">
        <v>1093</v>
      </c>
      <c r="B119" s="292" t="s">
        <v>1094</v>
      </c>
      <c r="C119" s="285">
        <v>5515</v>
      </c>
      <c r="D119" s="292" t="s">
        <v>1100</v>
      </c>
      <c r="E119" s="126" t="s">
        <v>1100</v>
      </c>
      <c r="F119" s="36">
        <v>797443.67</v>
      </c>
      <c r="G119" s="36">
        <v>0</v>
      </c>
      <c r="H119" s="36">
        <v>5466.58</v>
      </c>
      <c r="J119" s="126">
        <v>688443.05</v>
      </c>
      <c r="K119" s="126">
        <v>80513.27</v>
      </c>
      <c r="P119" s="59">
        <v>1524.96</v>
      </c>
      <c r="S119" s="126">
        <v>-1305167.46</v>
      </c>
      <c r="T119" s="126">
        <v>2916966.34</v>
      </c>
      <c r="V119" s="33">
        <v>1537549.46</v>
      </c>
      <c r="W119" s="33">
        <v>368606</v>
      </c>
      <c r="X119" s="33">
        <v>1368.6</v>
      </c>
      <c r="Y119" s="33">
        <v>1530575.97</v>
      </c>
      <c r="AA119" s="37">
        <v>2365398.9700000002</v>
      </c>
      <c r="AD119" s="37">
        <v>888942.82</v>
      </c>
      <c r="AE119" s="37">
        <v>225215.51</v>
      </c>
    </row>
    <row r="120" spans="1:32">
      <c r="A120" s="292" t="s">
        <v>1093</v>
      </c>
      <c r="B120" s="292" t="s">
        <v>1094</v>
      </c>
      <c r="C120" s="285">
        <v>4200</v>
      </c>
      <c r="D120" s="292" t="s">
        <v>1101</v>
      </c>
      <c r="E120" s="126" t="s">
        <v>1101</v>
      </c>
      <c r="F120" s="36">
        <v>1091696.79</v>
      </c>
      <c r="G120" s="36">
        <v>0</v>
      </c>
      <c r="H120" s="36">
        <v>42754.98</v>
      </c>
      <c r="J120" s="126">
        <v>2551425.73</v>
      </c>
      <c r="K120" s="126">
        <v>89758.01</v>
      </c>
      <c r="M120" s="59">
        <v>2153.7600000000002</v>
      </c>
      <c r="P120" s="59">
        <v>4320.84</v>
      </c>
      <c r="S120" s="126">
        <v>2443148.63</v>
      </c>
      <c r="T120" s="126">
        <v>1273796.02</v>
      </c>
      <c r="V120" s="33">
        <v>1338869.58</v>
      </c>
      <c r="W120" s="33">
        <v>340575</v>
      </c>
      <c r="X120" s="33">
        <v>1719.3</v>
      </c>
      <c r="Y120" s="33">
        <v>1372432.9</v>
      </c>
      <c r="Z120" s="33">
        <v>453</v>
      </c>
      <c r="AA120" s="37">
        <v>2115422.9</v>
      </c>
      <c r="AB120" s="37">
        <v>14000</v>
      </c>
      <c r="AD120" s="37">
        <v>641462.32999999996</v>
      </c>
      <c r="AE120" s="37">
        <v>230948.29</v>
      </c>
    </row>
    <row r="121" spans="1:32">
      <c r="A121" s="292" t="s">
        <v>1093</v>
      </c>
      <c r="B121" s="292" t="s">
        <v>1094</v>
      </c>
      <c r="C121" s="285">
        <v>7007</v>
      </c>
      <c r="D121" s="292" t="s">
        <v>1102</v>
      </c>
      <c r="E121" s="126" t="s">
        <v>1102</v>
      </c>
      <c r="F121" s="36">
        <v>674981.16</v>
      </c>
      <c r="G121" s="36">
        <v>0</v>
      </c>
      <c r="H121" s="36">
        <v>27234.240000000002</v>
      </c>
      <c r="J121" s="126">
        <v>1203661.6200000001</v>
      </c>
      <c r="K121" s="126">
        <v>175623.11</v>
      </c>
      <c r="M121" s="59">
        <v>7762.5</v>
      </c>
      <c r="P121" s="59">
        <v>219.59</v>
      </c>
      <c r="S121" s="126">
        <v>468034.18</v>
      </c>
      <c r="T121" s="126">
        <v>1503797.2</v>
      </c>
      <c r="V121" s="33">
        <v>2339470.9900000002</v>
      </c>
      <c r="W121" s="33">
        <v>240975</v>
      </c>
      <c r="X121" s="33">
        <v>799.83</v>
      </c>
      <c r="Y121" s="33">
        <v>1524510</v>
      </c>
      <c r="Z121" s="33">
        <v>81</v>
      </c>
      <c r="AA121" s="37">
        <v>3072075</v>
      </c>
      <c r="AD121" s="37">
        <v>771650.13</v>
      </c>
      <c r="AE121" s="37">
        <v>160425.03</v>
      </c>
    </row>
    <row r="122" spans="1:32">
      <c r="A122" s="292" t="s">
        <v>1093</v>
      </c>
      <c r="B122" s="292" t="s">
        <v>1094</v>
      </c>
      <c r="C122" s="285">
        <v>4278</v>
      </c>
      <c r="D122" s="292" t="s">
        <v>1103</v>
      </c>
      <c r="E122" s="126" t="s">
        <v>1103</v>
      </c>
      <c r="F122" s="36">
        <v>689948.36</v>
      </c>
      <c r="G122" s="36">
        <v>0</v>
      </c>
      <c r="H122" s="36">
        <v>40103.94</v>
      </c>
      <c r="J122" s="126">
        <v>561316.31999999995</v>
      </c>
      <c r="K122" s="126">
        <v>38330.120000000003</v>
      </c>
      <c r="M122" s="59">
        <v>9595.5</v>
      </c>
      <c r="P122" s="59">
        <v>2023.42</v>
      </c>
      <c r="S122" s="126">
        <v>-195868.01</v>
      </c>
      <c r="T122" s="126">
        <v>1567499.51</v>
      </c>
      <c r="V122" s="33">
        <v>1243964.1299999999</v>
      </c>
      <c r="W122" s="33">
        <v>171590</v>
      </c>
      <c r="X122" s="33">
        <v>1136.6300000000001</v>
      </c>
      <c r="Y122" s="33">
        <v>1474570</v>
      </c>
      <c r="Z122" s="33">
        <v>8230</v>
      </c>
      <c r="AA122" s="37">
        <v>2115787</v>
      </c>
      <c r="AD122" s="37">
        <v>662192.23</v>
      </c>
      <c r="AE122" s="37">
        <v>175063.21</v>
      </c>
    </row>
    <row r="123" spans="1:32">
      <c r="A123" s="292" t="s">
        <v>1093</v>
      </c>
      <c r="B123" s="292" t="s">
        <v>1094</v>
      </c>
      <c r="C123" s="285">
        <v>3054</v>
      </c>
      <c r="D123" s="292" t="s">
        <v>1104</v>
      </c>
      <c r="E123" s="126" t="s">
        <v>1104</v>
      </c>
      <c r="F123" s="36">
        <v>544293.4</v>
      </c>
      <c r="G123" s="36">
        <v>0</v>
      </c>
      <c r="H123" s="36">
        <v>33056.32</v>
      </c>
      <c r="J123" s="126">
        <v>850698.09</v>
      </c>
      <c r="K123" s="126">
        <v>39691.550000000003</v>
      </c>
      <c r="M123" s="59">
        <v>9037</v>
      </c>
      <c r="P123" s="59">
        <v>842.65</v>
      </c>
      <c r="S123" s="126">
        <v>-978519.94</v>
      </c>
      <c r="T123" s="126">
        <v>2486417.9700000002</v>
      </c>
      <c r="V123" s="33">
        <v>1276854.8700000001</v>
      </c>
      <c r="W123" s="33">
        <v>105200</v>
      </c>
      <c r="X123" s="33">
        <v>866.17</v>
      </c>
      <c r="Y123" s="33">
        <v>691200</v>
      </c>
      <c r="Z123" s="33">
        <v>42</v>
      </c>
      <c r="AA123" s="37">
        <v>1435263</v>
      </c>
      <c r="AC123" s="37">
        <v>3600</v>
      </c>
      <c r="AD123" s="37">
        <v>527353.89</v>
      </c>
      <c r="AE123" s="37">
        <v>157974.47</v>
      </c>
      <c r="AF123" s="37">
        <v>10</v>
      </c>
    </row>
    <row r="124" spans="1:32">
      <c r="A124" s="292" t="s">
        <v>1093</v>
      </c>
      <c r="B124" s="292" t="s">
        <v>1094</v>
      </c>
      <c r="C124" s="285">
        <v>3343</v>
      </c>
      <c r="D124" s="292" t="s">
        <v>1105</v>
      </c>
      <c r="E124" s="126" t="s">
        <v>1105</v>
      </c>
      <c r="F124" s="36">
        <v>555362.07999999996</v>
      </c>
      <c r="G124" s="36">
        <v>0</v>
      </c>
      <c r="H124" s="36">
        <v>29565.87</v>
      </c>
      <c r="J124" s="126">
        <v>525296.67000000004</v>
      </c>
      <c r="K124" s="126">
        <v>134510.54</v>
      </c>
      <c r="P124" s="59">
        <v>3507.03</v>
      </c>
      <c r="S124" s="126">
        <v>-1235537.1499999999</v>
      </c>
      <c r="T124" s="126">
        <v>2517902.33</v>
      </c>
      <c r="V124" s="33">
        <v>1659190.46</v>
      </c>
      <c r="W124" s="33">
        <v>88100</v>
      </c>
      <c r="X124" s="33">
        <v>764.22</v>
      </c>
      <c r="Y124" s="33">
        <v>665700</v>
      </c>
      <c r="Z124" s="33">
        <v>27</v>
      </c>
      <c r="AA124" s="37">
        <v>1673562</v>
      </c>
      <c r="AB124" s="37">
        <v>2370</v>
      </c>
      <c r="AC124" s="37">
        <v>5320</v>
      </c>
      <c r="AD124" s="37">
        <v>533760.49</v>
      </c>
      <c r="AE124" s="37">
        <v>239906.24</v>
      </c>
    </row>
    <row r="125" spans="1:32">
      <c r="A125" s="292" t="s">
        <v>1107</v>
      </c>
      <c r="B125" s="292" t="s">
        <v>1108</v>
      </c>
      <c r="C125" s="285">
        <v>2276</v>
      </c>
      <c r="D125" s="292" t="s">
        <v>1110</v>
      </c>
      <c r="E125" s="126" t="s">
        <v>1110</v>
      </c>
      <c r="F125" s="36">
        <v>233611.91</v>
      </c>
      <c r="G125" s="36">
        <v>0</v>
      </c>
      <c r="H125" s="36">
        <v>38431.699999999997</v>
      </c>
      <c r="J125" s="126">
        <v>331969.77</v>
      </c>
      <c r="K125" s="126">
        <v>72729.56</v>
      </c>
      <c r="P125" s="59">
        <v>483.67</v>
      </c>
      <c r="S125" s="126">
        <v>-1589847.25</v>
      </c>
      <c r="T125" s="126">
        <v>2171633.4300000002</v>
      </c>
      <c r="V125" s="33">
        <v>811669.37</v>
      </c>
      <c r="W125" s="33">
        <v>147400</v>
      </c>
      <c r="X125" s="33">
        <v>396.98</v>
      </c>
      <c r="Y125" s="33">
        <v>1057846.5</v>
      </c>
      <c r="Z125" s="33">
        <v>38213</v>
      </c>
      <c r="AA125" s="37">
        <v>1282805.5</v>
      </c>
      <c r="AD125" s="37">
        <v>506486.87</v>
      </c>
      <c r="AE125" s="37">
        <v>171760.39</v>
      </c>
    </row>
    <row r="126" spans="1:32">
      <c r="A126" s="292" t="s">
        <v>1107</v>
      </c>
      <c r="B126" s="292" t="s">
        <v>1108</v>
      </c>
      <c r="C126" s="285">
        <v>7056</v>
      </c>
      <c r="D126" s="292" t="s">
        <v>1111</v>
      </c>
      <c r="E126" s="126" t="s">
        <v>1111</v>
      </c>
      <c r="F126" s="36">
        <v>226953.71</v>
      </c>
      <c r="G126" s="36">
        <v>0</v>
      </c>
      <c r="H126" s="36">
        <v>140825.41</v>
      </c>
      <c r="J126" s="126">
        <v>51232.1</v>
      </c>
      <c r="K126" s="126">
        <v>-491339.03</v>
      </c>
      <c r="P126" s="59">
        <v>4011.42</v>
      </c>
      <c r="S126" s="126">
        <v>-2133473.31</v>
      </c>
      <c r="T126" s="126">
        <v>1977387.82</v>
      </c>
      <c r="V126" s="33">
        <v>2258666.1800000002</v>
      </c>
      <c r="W126" s="33">
        <v>200000</v>
      </c>
      <c r="X126" s="33">
        <v>973.23</v>
      </c>
      <c r="Y126" s="33">
        <v>1855778.5</v>
      </c>
      <c r="Z126" s="33">
        <v>32500</v>
      </c>
      <c r="AA126" s="37">
        <v>3094164.5</v>
      </c>
      <c r="AD126" s="37">
        <v>1063882.94</v>
      </c>
      <c r="AE126" s="37">
        <v>110124.21</v>
      </c>
    </row>
    <row r="127" spans="1:32">
      <c r="A127" s="292" t="s">
        <v>1107</v>
      </c>
      <c r="B127" s="292" t="s">
        <v>1108</v>
      </c>
      <c r="C127" s="285">
        <v>2303</v>
      </c>
      <c r="D127" s="292" t="s">
        <v>1112</v>
      </c>
      <c r="E127" s="126" t="s">
        <v>1112</v>
      </c>
      <c r="F127" s="36">
        <v>175080.85</v>
      </c>
      <c r="G127" s="36">
        <v>0</v>
      </c>
      <c r="H127" s="36">
        <v>19257.27</v>
      </c>
      <c r="J127" s="126">
        <v>328107.68</v>
      </c>
      <c r="K127" s="126">
        <v>30366.66</v>
      </c>
      <c r="P127" s="59">
        <v>987.57</v>
      </c>
      <c r="S127" s="126">
        <v>-1190839</v>
      </c>
      <c r="T127" s="126">
        <v>1774116.27</v>
      </c>
      <c r="V127" s="33">
        <v>753996.36</v>
      </c>
      <c r="W127" s="33">
        <v>102200</v>
      </c>
      <c r="X127" s="33">
        <v>416.79</v>
      </c>
      <c r="Y127" s="33">
        <v>973069</v>
      </c>
      <c r="Z127" s="33">
        <v>27313</v>
      </c>
      <c r="AA127" s="37">
        <v>1245834.5</v>
      </c>
      <c r="AD127" s="37">
        <v>499310.63</v>
      </c>
      <c r="AE127" s="37">
        <v>143302.39999999999</v>
      </c>
    </row>
    <row r="128" spans="1:32">
      <c r="A128" s="292" t="s">
        <v>1107</v>
      </c>
      <c r="B128" s="292" t="s">
        <v>1108</v>
      </c>
      <c r="C128" s="285">
        <v>4554</v>
      </c>
      <c r="D128" s="292" t="s">
        <v>1113</v>
      </c>
      <c r="E128" s="126" t="s">
        <v>1113</v>
      </c>
      <c r="F128" s="36">
        <v>333452.64</v>
      </c>
      <c r="G128" s="36">
        <v>0</v>
      </c>
      <c r="H128" s="36">
        <v>71545.3</v>
      </c>
      <c r="J128" s="126">
        <v>149723.76</v>
      </c>
      <c r="K128" s="126">
        <v>101742.22</v>
      </c>
      <c r="P128" s="59">
        <v>785.83</v>
      </c>
      <c r="S128" s="126">
        <v>-856411.33</v>
      </c>
      <c r="T128" s="126">
        <v>1520211.94</v>
      </c>
      <c r="V128" s="33">
        <v>1169237.42</v>
      </c>
      <c r="W128" s="33">
        <v>187400</v>
      </c>
      <c r="X128" s="33">
        <v>833.86</v>
      </c>
      <c r="Y128" s="33">
        <v>2128334.66</v>
      </c>
      <c r="Z128" s="33">
        <v>28015</v>
      </c>
      <c r="AA128" s="37">
        <v>2594592.66</v>
      </c>
      <c r="AB128" s="37">
        <v>2860</v>
      </c>
      <c r="AD128" s="37">
        <v>843536.4</v>
      </c>
      <c r="AE128" s="37">
        <v>80954.399999999994</v>
      </c>
    </row>
    <row r="129" spans="1:32">
      <c r="A129" s="292" t="s">
        <v>1107</v>
      </c>
      <c r="B129" s="292" t="s">
        <v>1108</v>
      </c>
      <c r="C129" s="285">
        <v>6488</v>
      </c>
      <c r="D129" s="292" t="s">
        <v>1114</v>
      </c>
      <c r="E129" s="126" t="s">
        <v>1114</v>
      </c>
      <c r="F129" s="36">
        <v>847172.89</v>
      </c>
      <c r="G129" s="36">
        <v>0</v>
      </c>
      <c r="H129" s="36">
        <v>51664.3</v>
      </c>
      <c r="J129" s="126">
        <v>221662.74</v>
      </c>
      <c r="K129" s="126">
        <v>123453.29</v>
      </c>
      <c r="P129" s="59">
        <v>979.16</v>
      </c>
      <c r="S129" s="126">
        <v>-1453964.21</v>
      </c>
      <c r="T129" s="126">
        <v>2436322.09</v>
      </c>
      <c r="V129" s="33">
        <v>2220324.25</v>
      </c>
      <c r="W129" s="33">
        <v>270550</v>
      </c>
      <c r="X129" s="33">
        <v>1555.78</v>
      </c>
      <c r="Y129" s="33">
        <v>1503058</v>
      </c>
      <c r="Z129" s="33">
        <v>32269</v>
      </c>
      <c r="AA129" s="37">
        <v>2602678</v>
      </c>
      <c r="AD129" s="37">
        <v>947394.18</v>
      </c>
      <c r="AE129" s="37">
        <v>217068.67</v>
      </c>
    </row>
    <row r="130" spans="1:32">
      <c r="A130" s="292" t="s">
        <v>1107</v>
      </c>
      <c r="B130" s="292" t="s">
        <v>1108</v>
      </c>
      <c r="C130" s="285">
        <v>1686</v>
      </c>
      <c r="D130" s="292" t="s">
        <v>1115</v>
      </c>
      <c r="E130" s="126" t="s">
        <v>1115</v>
      </c>
      <c r="F130" s="36">
        <v>121252.92</v>
      </c>
      <c r="G130" s="36">
        <v>0</v>
      </c>
      <c r="H130" s="36">
        <v>69310.78</v>
      </c>
      <c r="J130" s="126">
        <v>475598.72</v>
      </c>
      <c r="K130" s="126">
        <v>78122.02</v>
      </c>
      <c r="P130" s="59">
        <v>590.76</v>
      </c>
      <c r="S130" s="126">
        <v>-953598.89</v>
      </c>
      <c r="T130" s="126">
        <v>1752442.7</v>
      </c>
      <c r="V130" s="33">
        <v>995123.95</v>
      </c>
      <c r="W130" s="33">
        <v>122400</v>
      </c>
      <c r="X130" s="33">
        <v>539.67999999999995</v>
      </c>
      <c r="Y130" s="33">
        <v>914215.5</v>
      </c>
      <c r="Z130" s="33">
        <v>27755</v>
      </c>
      <c r="AA130" s="37">
        <v>1337462.5</v>
      </c>
      <c r="AD130" s="37">
        <v>617041.72</v>
      </c>
      <c r="AE130" s="37">
        <v>160680.04</v>
      </c>
    </row>
    <row r="131" spans="1:32">
      <c r="A131" s="292" t="s">
        <v>1107</v>
      </c>
      <c r="B131" s="292" t="s">
        <v>1108</v>
      </c>
      <c r="C131" s="285">
        <v>1945</v>
      </c>
      <c r="D131" s="292" t="s">
        <v>1116</v>
      </c>
      <c r="E131" s="126" t="s">
        <v>1116</v>
      </c>
      <c r="F131" s="36">
        <v>241552.57</v>
      </c>
      <c r="G131" s="36">
        <v>0</v>
      </c>
      <c r="H131" s="36">
        <v>51577.98</v>
      </c>
      <c r="J131" s="126">
        <v>500373.67</v>
      </c>
      <c r="K131" s="126">
        <v>68236.160000000003</v>
      </c>
      <c r="P131" s="59">
        <v>807.62</v>
      </c>
      <c r="S131" s="126">
        <v>-1576632.73</v>
      </c>
      <c r="T131" s="126">
        <v>2586652.75</v>
      </c>
      <c r="V131" s="33">
        <v>767436.23</v>
      </c>
      <c r="W131" s="33">
        <v>74400</v>
      </c>
      <c r="X131" s="33">
        <v>522.55999999999995</v>
      </c>
      <c r="Y131" s="33">
        <v>1000948.5</v>
      </c>
      <c r="Z131" s="33">
        <v>10087</v>
      </c>
      <c r="AA131" s="37">
        <v>1266566.5</v>
      </c>
      <c r="AD131" s="37">
        <v>482842.43</v>
      </c>
      <c r="AE131" s="37">
        <v>253072.62</v>
      </c>
    </row>
    <row r="132" spans="1:32">
      <c r="A132" s="292" t="s">
        <v>1107</v>
      </c>
      <c r="B132" s="292" t="s">
        <v>1108</v>
      </c>
      <c r="C132" s="285">
        <v>4275</v>
      </c>
      <c r="D132" s="292" t="s">
        <v>1117</v>
      </c>
      <c r="E132" s="126" t="s">
        <v>1117</v>
      </c>
      <c r="F132" s="36">
        <v>398324.75</v>
      </c>
      <c r="G132" s="36">
        <v>0</v>
      </c>
      <c r="H132" s="36">
        <v>107818.38</v>
      </c>
      <c r="J132" s="126">
        <v>94949.43</v>
      </c>
      <c r="K132" s="126">
        <v>110854.17</v>
      </c>
      <c r="M132" s="59">
        <v>24600</v>
      </c>
      <c r="P132" s="59">
        <v>1932.47</v>
      </c>
      <c r="S132" s="126">
        <v>-1387191.58</v>
      </c>
      <c r="T132" s="126">
        <v>1898238.82</v>
      </c>
      <c r="V132" s="33">
        <v>1711167.56</v>
      </c>
      <c r="W132" s="33">
        <v>162800</v>
      </c>
      <c r="X132" s="33">
        <v>1039.1300000000001</v>
      </c>
      <c r="Y132" s="33">
        <v>1286490.5</v>
      </c>
      <c r="Z132" s="33">
        <v>21500</v>
      </c>
      <c r="AA132" s="37">
        <v>1955225.5</v>
      </c>
      <c r="AB132" s="37">
        <v>10720</v>
      </c>
      <c r="AD132" s="37">
        <v>922990.57</v>
      </c>
      <c r="AE132" s="37">
        <v>119694.1</v>
      </c>
    </row>
    <row r="133" spans="1:32">
      <c r="A133" s="292" t="s">
        <v>1107</v>
      </c>
      <c r="B133" s="292" t="s">
        <v>1108</v>
      </c>
      <c r="C133" s="285">
        <v>5014</v>
      </c>
      <c r="D133" s="292" t="s">
        <v>1118</v>
      </c>
      <c r="E133" s="126" t="s">
        <v>1118</v>
      </c>
      <c r="F133" s="36">
        <v>456870</v>
      </c>
      <c r="G133" s="36">
        <v>0</v>
      </c>
      <c r="H133" s="36">
        <v>113981.39</v>
      </c>
      <c r="J133" s="126">
        <v>548143.87</v>
      </c>
      <c r="K133" s="126">
        <v>160969.04</v>
      </c>
      <c r="P133" s="59">
        <v>6022.17</v>
      </c>
      <c r="S133" s="126">
        <v>-905399.13</v>
      </c>
      <c r="T133" s="126">
        <v>2434424.27</v>
      </c>
      <c r="V133" s="33">
        <v>1468575.85</v>
      </c>
      <c r="X133" s="33">
        <v>1480.6</v>
      </c>
      <c r="Y133" s="33">
        <v>1520330</v>
      </c>
      <c r="Z133" s="33">
        <v>17500</v>
      </c>
      <c r="AA133" s="37">
        <v>2131227</v>
      </c>
      <c r="AD133" s="37">
        <v>842371.71</v>
      </c>
      <c r="AE133" s="37">
        <v>289370.75</v>
      </c>
    </row>
    <row r="134" spans="1:32">
      <c r="A134" s="292" t="s">
        <v>1107</v>
      </c>
      <c r="B134" s="292" t="s">
        <v>1108</v>
      </c>
      <c r="C134" s="285">
        <v>6515</v>
      </c>
      <c r="D134" s="292" t="s">
        <v>1119</v>
      </c>
      <c r="E134" s="126" t="s">
        <v>1119</v>
      </c>
      <c r="F134" s="36">
        <v>427538.16</v>
      </c>
      <c r="G134" s="36">
        <v>0</v>
      </c>
      <c r="H134" s="36">
        <v>49357.81</v>
      </c>
      <c r="J134" s="126">
        <v>581580.56999999995</v>
      </c>
      <c r="K134" s="126">
        <v>170239.84</v>
      </c>
      <c r="P134" s="59">
        <v>3655.7</v>
      </c>
      <c r="S134" s="126">
        <v>-1054139.27</v>
      </c>
      <c r="T134" s="126">
        <v>2150215.54</v>
      </c>
      <c r="V134" s="33">
        <v>2340678.9900000002</v>
      </c>
      <c r="W134" s="33">
        <v>117800</v>
      </c>
      <c r="X134" s="33">
        <v>1025.17</v>
      </c>
      <c r="Y134" s="33">
        <v>792898.7</v>
      </c>
      <c r="Z134" s="33">
        <v>45500</v>
      </c>
      <c r="AA134" s="37">
        <v>1917563</v>
      </c>
      <c r="AD134" s="37">
        <v>939122.19</v>
      </c>
      <c r="AE134" s="37">
        <v>312233.26</v>
      </c>
    </row>
    <row r="135" spans="1:32">
      <c r="A135" s="292" t="s">
        <v>1107</v>
      </c>
      <c r="B135" s="292" t="s">
        <v>1108</v>
      </c>
      <c r="C135" s="285">
        <v>807</v>
      </c>
      <c r="D135" s="292" t="s">
        <v>1120</v>
      </c>
      <c r="E135" s="126" t="s">
        <v>1120</v>
      </c>
      <c r="F135" s="36">
        <v>43716.58</v>
      </c>
      <c r="G135" s="36">
        <v>0</v>
      </c>
      <c r="H135" s="36">
        <v>17753.43</v>
      </c>
      <c r="J135" s="126">
        <v>443516.88</v>
      </c>
      <c r="K135" s="126">
        <v>75090.47</v>
      </c>
      <c r="P135" s="59">
        <v>545.77</v>
      </c>
      <c r="S135" s="126">
        <v>-975985.45</v>
      </c>
      <c r="T135" s="126">
        <v>1699412.19</v>
      </c>
      <c r="V135" s="33">
        <v>691040.35</v>
      </c>
      <c r="W135" s="33">
        <v>54300</v>
      </c>
      <c r="X135" s="33">
        <v>225.86</v>
      </c>
      <c r="Y135" s="33">
        <v>1012505</v>
      </c>
      <c r="Z135" s="33">
        <v>64000</v>
      </c>
      <c r="AA135" s="37">
        <v>1254407</v>
      </c>
      <c r="AD135" s="37">
        <v>581094.06999999995</v>
      </c>
      <c r="AE135" s="37">
        <v>130465.29</v>
      </c>
    </row>
    <row r="136" spans="1:32">
      <c r="A136" s="292" t="s">
        <v>1122</v>
      </c>
      <c r="B136" s="292" t="s">
        <v>1123</v>
      </c>
      <c r="C136" s="285">
        <v>8422</v>
      </c>
      <c r="D136" s="292" t="s">
        <v>1125</v>
      </c>
      <c r="E136" s="126" t="s">
        <v>1125</v>
      </c>
      <c r="F136" s="36">
        <v>520785.12</v>
      </c>
      <c r="G136" s="36">
        <v>10000</v>
      </c>
      <c r="H136" s="36">
        <v>117465.18</v>
      </c>
      <c r="J136" s="126">
        <v>942780.49</v>
      </c>
      <c r="K136" s="126">
        <v>88823.46</v>
      </c>
      <c r="N136" s="59">
        <v>506093.84</v>
      </c>
      <c r="P136" s="59">
        <v>2778.86</v>
      </c>
      <c r="S136" s="126">
        <v>-1740533.64</v>
      </c>
      <c r="T136" s="126">
        <v>3628521.74</v>
      </c>
      <c r="V136" s="33">
        <v>2500144.79</v>
      </c>
      <c r="W136" s="33">
        <v>181925</v>
      </c>
      <c r="X136" s="33">
        <v>1080.74</v>
      </c>
      <c r="Y136" s="33">
        <v>2116941</v>
      </c>
      <c r="Z136" s="33">
        <v>48000</v>
      </c>
      <c r="AA136" s="37">
        <v>3526660</v>
      </c>
      <c r="AB136" s="37">
        <v>43820</v>
      </c>
      <c r="AD136" s="37">
        <v>1745137.94</v>
      </c>
      <c r="AE136" s="37">
        <v>248297.79</v>
      </c>
      <c r="AF136" s="37">
        <v>1182.3499999999999</v>
      </c>
    </row>
    <row r="137" spans="1:32">
      <c r="A137" s="292" t="s">
        <v>1122</v>
      </c>
      <c r="B137" s="292" t="s">
        <v>1123</v>
      </c>
      <c r="C137" s="285">
        <v>4910</v>
      </c>
      <c r="D137" s="292" t="s">
        <v>1126</v>
      </c>
      <c r="E137" s="126" t="s">
        <v>1126</v>
      </c>
      <c r="F137" s="36">
        <v>406660.28</v>
      </c>
      <c r="G137" s="36">
        <v>10000</v>
      </c>
      <c r="H137" s="36">
        <v>189986.93</v>
      </c>
      <c r="J137" s="126">
        <v>1175029.98</v>
      </c>
      <c r="K137" s="126">
        <v>31215.54</v>
      </c>
      <c r="N137" s="59">
        <v>700370.25</v>
      </c>
      <c r="P137" s="59">
        <v>81106.429999999993</v>
      </c>
      <c r="S137" s="126">
        <v>2067360.47</v>
      </c>
      <c r="T137" s="126">
        <v>365872.84</v>
      </c>
      <c r="V137" s="33">
        <v>614453.27</v>
      </c>
      <c r="W137" s="33">
        <v>108660</v>
      </c>
      <c r="X137" s="33">
        <v>1173.1300000000001</v>
      </c>
      <c r="Y137" s="33">
        <v>1999949.28</v>
      </c>
      <c r="Z137" s="33">
        <v>33000</v>
      </c>
      <c r="AA137" s="37">
        <v>2504906.2799999998</v>
      </c>
      <c r="AB137" s="37">
        <v>40238.5</v>
      </c>
      <c r="AD137" s="37">
        <v>1499126.31</v>
      </c>
      <c r="AE137" s="37">
        <v>113814.57</v>
      </c>
      <c r="AF137" s="37">
        <v>967.28</v>
      </c>
    </row>
    <row r="138" spans="1:32">
      <c r="A138" s="292" t="s">
        <v>1122</v>
      </c>
      <c r="B138" s="292" t="s">
        <v>1123</v>
      </c>
      <c r="C138" s="285">
        <v>4412</v>
      </c>
      <c r="D138" s="292" t="s">
        <v>1127</v>
      </c>
      <c r="E138" s="126" t="s">
        <v>1127</v>
      </c>
      <c r="F138" s="36">
        <v>352025.58</v>
      </c>
      <c r="G138" s="36">
        <v>0</v>
      </c>
      <c r="H138" s="36">
        <v>111834.77</v>
      </c>
      <c r="J138" s="126">
        <v>177739.43</v>
      </c>
      <c r="K138" s="126">
        <v>72512.25</v>
      </c>
      <c r="N138" s="59">
        <v>108576.73</v>
      </c>
      <c r="P138" s="59">
        <v>65019.63</v>
      </c>
      <c r="S138" s="126">
        <v>-992780.05</v>
      </c>
      <c r="T138" s="126">
        <v>2122751.4700000002</v>
      </c>
      <c r="V138" s="33">
        <v>1267588.1299999999</v>
      </c>
      <c r="X138" s="33">
        <v>1145.02</v>
      </c>
      <c r="Y138" s="33">
        <v>1736423.5</v>
      </c>
      <c r="Z138" s="33">
        <v>16500</v>
      </c>
      <c r="AA138" s="37">
        <v>2289848.5</v>
      </c>
      <c r="AB138" s="37">
        <v>43650</v>
      </c>
      <c r="AD138" s="37">
        <v>1117912.83</v>
      </c>
      <c r="AE138" s="37">
        <v>159701.07</v>
      </c>
    </row>
    <row r="139" spans="1:32">
      <c r="A139" s="292" t="s">
        <v>1122</v>
      </c>
      <c r="B139" s="292" t="s">
        <v>1123</v>
      </c>
      <c r="C139" s="285">
        <v>4626</v>
      </c>
      <c r="D139" s="292" t="s">
        <v>1128</v>
      </c>
      <c r="E139" s="126" t="s">
        <v>1128</v>
      </c>
      <c r="F139" s="36">
        <v>337932.11</v>
      </c>
      <c r="G139" s="36">
        <v>0</v>
      </c>
      <c r="H139" s="36">
        <v>116798.02</v>
      </c>
      <c r="J139" s="126">
        <v>1597787.13</v>
      </c>
      <c r="K139" s="126">
        <v>103264.83</v>
      </c>
      <c r="N139" s="59">
        <v>585050.56000000006</v>
      </c>
      <c r="P139" s="59">
        <v>829.32</v>
      </c>
      <c r="S139" s="126">
        <v>1840718.67</v>
      </c>
      <c r="T139" s="126">
        <v>765116.2</v>
      </c>
      <c r="V139" s="33">
        <v>1119170.82</v>
      </c>
      <c r="X139" s="33">
        <v>1318.38</v>
      </c>
      <c r="Y139" s="33">
        <v>433629.28</v>
      </c>
      <c r="Z139" s="33">
        <v>3000</v>
      </c>
      <c r="AA139" s="37">
        <v>1319685.28</v>
      </c>
      <c r="AB139" s="37">
        <v>30942</v>
      </c>
      <c r="AD139" s="37">
        <v>1078973.31</v>
      </c>
      <c r="AE139" s="37">
        <v>162483.26999999999</v>
      </c>
      <c r="AF139" s="37">
        <v>967.28</v>
      </c>
    </row>
    <row r="140" spans="1:32">
      <c r="A140" s="292" t="s">
        <v>1122</v>
      </c>
      <c r="B140" s="292" t="s">
        <v>1123</v>
      </c>
      <c r="C140" s="285">
        <v>5170</v>
      </c>
      <c r="D140" s="292" t="s">
        <v>1129</v>
      </c>
      <c r="E140" s="126" t="s">
        <v>1129</v>
      </c>
      <c r="F140" s="36">
        <v>482660.85</v>
      </c>
      <c r="G140" s="36">
        <v>124600</v>
      </c>
      <c r="H140" s="36">
        <v>95322.97</v>
      </c>
      <c r="J140" s="126">
        <v>475874.6</v>
      </c>
      <c r="K140" s="126">
        <v>23265.13</v>
      </c>
      <c r="N140" s="59">
        <v>388449.09</v>
      </c>
      <c r="P140" s="59">
        <v>87126.26</v>
      </c>
      <c r="S140" s="126">
        <v>-2272861.9700000002</v>
      </c>
      <c r="T140" s="126">
        <v>3234091.19</v>
      </c>
      <c r="V140" s="33">
        <v>1864881.71</v>
      </c>
      <c r="W140" s="33">
        <v>186400</v>
      </c>
      <c r="X140" s="33">
        <v>364.26</v>
      </c>
      <c r="Y140" s="33">
        <v>1232962.5</v>
      </c>
      <c r="Z140" s="33">
        <v>24000</v>
      </c>
      <c r="AA140" s="37">
        <v>1970204.5</v>
      </c>
      <c r="AD140" s="37">
        <v>1428679.49</v>
      </c>
      <c r="AE140" s="37">
        <v>143623.15</v>
      </c>
      <c r="AF140" s="37">
        <v>1182.3499999999999</v>
      </c>
    </row>
    <row r="141" spans="1:32">
      <c r="A141" s="292" t="s">
        <v>1122</v>
      </c>
      <c r="B141" s="292" t="s">
        <v>1123</v>
      </c>
      <c r="C141" s="285">
        <v>3453</v>
      </c>
      <c r="D141" s="292" t="s">
        <v>1130</v>
      </c>
      <c r="E141" s="126" t="s">
        <v>1130</v>
      </c>
      <c r="F141" s="36">
        <v>312361.92</v>
      </c>
      <c r="G141" s="36">
        <v>20000</v>
      </c>
      <c r="H141" s="36">
        <v>45984.07</v>
      </c>
      <c r="J141" s="126">
        <v>245581.65</v>
      </c>
      <c r="K141" s="126">
        <v>138369.03</v>
      </c>
      <c r="N141" s="59">
        <v>758445.96</v>
      </c>
      <c r="P141" s="59">
        <v>66719.33</v>
      </c>
      <c r="S141" s="126">
        <v>-1062160.3400000001</v>
      </c>
      <c r="T141" s="126">
        <v>1809525.85</v>
      </c>
      <c r="V141" s="33">
        <v>1034867.83</v>
      </c>
      <c r="X141" s="33">
        <v>323.16000000000003</v>
      </c>
      <c r="Y141" s="33">
        <v>1119905</v>
      </c>
      <c r="Z141" s="33">
        <v>16500</v>
      </c>
      <c r="AA141" s="37">
        <v>1812011</v>
      </c>
      <c r="AB141" s="37">
        <v>20590</v>
      </c>
      <c r="AD141" s="37">
        <v>1050598.28</v>
      </c>
      <c r="AE141" s="37">
        <v>97663.56</v>
      </c>
      <c r="AF141" s="37">
        <v>967.28</v>
      </c>
    </row>
    <row r="142" spans="1:32">
      <c r="A142" s="292" t="s">
        <v>1122</v>
      </c>
      <c r="B142" s="292" t="s">
        <v>1123</v>
      </c>
      <c r="C142" s="285">
        <v>6990</v>
      </c>
      <c r="D142" s="292" t="s">
        <v>1131</v>
      </c>
      <c r="E142" s="126" t="s">
        <v>1131</v>
      </c>
      <c r="F142" s="36">
        <v>490850.1</v>
      </c>
      <c r="G142" s="36">
        <v>337080</v>
      </c>
      <c r="H142" s="36">
        <v>27022.43</v>
      </c>
      <c r="J142" s="126">
        <v>1265205.94</v>
      </c>
      <c r="K142" s="126">
        <v>298970.48</v>
      </c>
      <c r="N142" s="59">
        <v>1539130.26</v>
      </c>
      <c r="P142" s="59">
        <v>110718.55</v>
      </c>
      <c r="S142" s="126">
        <v>1309739.6499999999</v>
      </c>
      <c r="T142" s="126">
        <v>1034850.95</v>
      </c>
      <c r="V142" s="33">
        <v>931171.3</v>
      </c>
      <c r="W142" s="33">
        <v>337080</v>
      </c>
      <c r="X142" s="33">
        <v>1122.28</v>
      </c>
      <c r="Y142" s="33">
        <v>965058</v>
      </c>
      <c r="Z142" s="33">
        <v>16500</v>
      </c>
      <c r="AA142" s="37">
        <v>1746109</v>
      </c>
      <c r="AB142" s="37">
        <v>42480</v>
      </c>
      <c r="AD142" s="37">
        <v>1816120.2</v>
      </c>
      <c r="AE142" s="37">
        <v>220350.49</v>
      </c>
      <c r="AF142" s="37">
        <v>1182.3499999999999</v>
      </c>
    </row>
    <row r="143" spans="1:32">
      <c r="A143" s="292" t="s">
        <v>1122</v>
      </c>
      <c r="B143" s="292" t="s">
        <v>1123</v>
      </c>
      <c r="C143" s="285">
        <v>4098</v>
      </c>
      <c r="D143" s="292" t="s">
        <v>1132</v>
      </c>
      <c r="E143" s="126" t="s">
        <v>1132</v>
      </c>
      <c r="F143" s="36">
        <v>450785.19</v>
      </c>
      <c r="G143" s="36">
        <v>10000</v>
      </c>
      <c r="H143" s="36">
        <v>66085.64</v>
      </c>
      <c r="J143" s="126">
        <v>297279.49</v>
      </c>
      <c r="K143" s="126">
        <v>88882.4</v>
      </c>
      <c r="N143" s="59">
        <v>312150.33</v>
      </c>
      <c r="P143" s="59">
        <v>1453.44</v>
      </c>
      <c r="S143" s="126">
        <v>-931222.32</v>
      </c>
      <c r="T143" s="126">
        <v>1778360.15</v>
      </c>
      <c r="V143" s="33">
        <v>1372755.61</v>
      </c>
      <c r="W143" s="33">
        <v>155569</v>
      </c>
      <c r="X143" s="33">
        <v>530.69000000000005</v>
      </c>
      <c r="Y143" s="33">
        <v>946949.5</v>
      </c>
      <c r="Z143" s="33">
        <v>16500</v>
      </c>
      <c r="AA143" s="37">
        <v>1695711.5</v>
      </c>
      <c r="AB143" s="37">
        <v>20100</v>
      </c>
      <c r="AD143" s="37">
        <v>838253.92</v>
      </c>
      <c r="AE143" s="37">
        <v>184765.91</v>
      </c>
      <c r="AF143" s="37">
        <v>1182.3499999999999</v>
      </c>
    </row>
    <row r="144" spans="1:32">
      <c r="A144" s="292" t="s">
        <v>1122</v>
      </c>
      <c r="B144" s="292" t="s">
        <v>1123</v>
      </c>
      <c r="C144" s="285">
        <v>3182</v>
      </c>
      <c r="D144" s="292" t="s">
        <v>1133</v>
      </c>
      <c r="E144" s="126" t="s">
        <v>1133</v>
      </c>
      <c r="F144" s="36">
        <v>353564.2</v>
      </c>
      <c r="G144" s="36">
        <v>10000</v>
      </c>
      <c r="H144" s="36">
        <v>61670.84</v>
      </c>
      <c r="J144" s="126">
        <v>512275.03</v>
      </c>
      <c r="K144" s="126">
        <v>71901.73</v>
      </c>
      <c r="N144" s="59">
        <v>408339.04</v>
      </c>
      <c r="P144" s="59">
        <v>21027.13</v>
      </c>
      <c r="S144" s="126">
        <v>-1395983.38</v>
      </c>
      <c r="T144" s="126">
        <v>2463401.71</v>
      </c>
      <c r="V144" s="33">
        <v>1091834.1499999999</v>
      </c>
      <c r="W144" s="33">
        <v>45000</v>
      </c>
      <c r="X144" s="33">
        <v>643.14</v>
      </c>
      <c r="Y144" s="33">
        <v>1446571</v>
      </c>
      <c r="Z144" s="33">
        <v>16500</v>
      </c>
      <c r="AA144" s="37">
        <v>2078832</v>
      </c>
      <c r="AB144" s="37">
        <v>2140</v>
      </c>
      <c r="AD144" s="37">
        <v>858518.57</v>
      </c>
      <c r="AE144" s="37">
        <v>147463.14000000001</v>
      </c>
      <c r="AF144" s="37">
        <v>967.28</v>
      </c>
    </row>
    <row r="145" spans="1:32">
      <c r="A145" s="292" t="s">
        <v>1122</v>
      </c>
      <c r="B145" s="292" t="s">
        <v>1123</v>
      </c>
      <c r="C145" s="285">
        <v>5111</v>
      </c>
      <c r="D145" s="292" t="s">
        <v>1134</v>
      </c>
      <c r="E145" s="126" t="s">
        <v>1134</v>
      </c>
      <c r="F145" s="36">
        <v>275303.82</v>
      </c>
      <c r="G145" s="36">
        <v>18750</v>
      </c>
      <c r="H145" s="36">
        <v>154770.12</v>
      </c>
      <c r="J145" s="126">
        <v>145733.42000000001</v>
      </c>
      <c r="K145" s="126">
        <v>56327.48</v>
      </c>
      <c r="N145" s="59">
        <v>1358302.29</v>
      </c>
      <c r="P145" s="59">
        <v>2764.57</v>
      </c>
      <c r="S145" s="126">
        <v>-767961</v>
      </c>
      <c r="T145" s="126">
        <v>1748544.54</v>
      </c>
      <c r="V145" s="33">
        <v>933961.74</v>
      </c>
      <c r="W145" s="33">
        <v>233111</v>
      </c>
      <c r="X145" s="33">
        <v>704.62</v>
      </c>
      <c r="Y145" s="33">
        <v>1649001.9</v>
      </c>
      <c r="Z145" s="33">
        <v>15000</v>
      </c>
      <c r="AA145" s="37">
        <v>2701308.9</v>
      </c>
      <c r="AB145" s="37">
        <v>75880.100000000006</v>
      </c>
      <c r="AD145" s="37">
        <v>1579480.09</v>
      </c>
      <c r="AE145" s="37">
        <v>164693.38</v>
      </c>
      <c r="AF145" s="37">
        <v>1182.3499999999999</v>
      </c>
    </row>
    <row r="146" spans="1:32">
      <c r="A146" s="292" t="s">
        <v>1122</v>
      </c>
      <c r="B146" s="292" t="s">
        <v>1123</v>
      </c>
      <c r="C146" s="285">
        <v>4890</v>
      </c>
      <c r="D146" s="292" t="s">
        <v>1135</v>
      </c>
      <c r="E146" s="126" t="s">
        <v>1135</v>
      </c>
      <c r="F146" s="36">
        <v>210260.44</v>
      </c>
      <c r="G146" s="36">
        <v>80230</v>
      </c>
      <c r="H146" s="36">
        <v>107356.73</v>
      </c>
      <c r="J146" s="126">
        <v>1445168.72</v>
      </c>
      <c r="K146" s="126">
        <v>152257.47</v>
      </c>
      <c r="N146" s="59">
        <v>1395041.42</v>
      </c>
      <c r="P146" s="59">
        <v>4990.33</v>
      </c>
      <c r="S146" s="126">
        <v>1518625.79</v>
      </c>
      <c r="T146" s="126">
        <v>577706.88</v>
      </c>
      <c r="V146" s="33">
        <v>1168885.6599999999</v>
      </c>
      <c r="W146" s="33">
        <v>80230</v>
      </c>
      <c r="X146" s="33">
        <v>544.20000000000005</v>
      </c>
      <c r="Y146" s="33">
        <v>1867022.5</v>
      </c>
      <c r="Z146" s="33">
        <v>27500</v>
      </c>
      <c r="AA146" s="37">
        <v>2773802.5</v>
      </c>
      <c r="AB146" s="37">
        <v>82416</v>
      </c>
      <c r="AD146" s="37">
        <v>1629794.45</v>
      </c>
      <c r="AE146" s="37">
        <v>158293.19</v>
      </c>
      <c r="AF146" s="37">
        <v>967.28</v>
      </c>
    </row>
    <row r="147" spans="1:32">
      <c r="A147" s="292" t="s">
        <v>1122</v>
      </c>
      <c r="B147" s="292" t="s">
        <v>1123</v>
      </c>
      <c r="C147" s="285">
        <v>7134</v>
      </c>
      <c r="D147" s="292" t="s">
        <v>1136</v>
      </c>
      <c r="E147" s="126" t="s">
        <v>1136</v>
      </c>
      <c r="F147" s="36">
        <v>366284.28</v>
      </c>
      <c r="G147" s="36">
        <v>0</v>
      </c>
      <c r="H147" s="36">
        <v>230977.73</v>
      </c>
      <c r="J147" s="126">
        <v>134211.16</v>
      </c>
      <c r="K147" s="126">
        <v>121738.12</v>
      </c>
      <c r="N147" s="59">
        <v>0</v>
      </c>
      <c r="P147" s="59">
        <v>5189.3999999999996</v>
      </c>
      <c r="S147" s="126">
        <v>-2630891.2000000002</v>
      </c>
      <c r="T147" s="126">
        <v>3628551.99</v>
      </c>
      <c r="V147" s="33">
        <v>2550795.34</v>
      </c>
      <c r="W147" s="33">
        <v>30000</v>
      </c>
      <c r="X147" s="33">
        <v>766.48</v>
      </c>
      <c r="Y147" s="33">
        <v>859919.95</v>
      </c>
      <c r="Z147" s="33">
        <v>19500</v>
      </c>
      <c r="AA147" s="37">
        <v>1597832.95</v>
      </c>
      <c r="AB147" s="37">
        <v>61910</v>
      </c>
      <c r="AD147" s="37">
        <v>1756469.72</v>
      </c>
      <c r="AE147" s="37">
        <v>193225.65</v>
      </c>
      <c r="AF147" s="37">
        <v>1182.3499999999999</v>
      </c>
    </row>
    <row r="148" spans="1:32">
      <c r="A148" s="292" t="s">
        <v>1122</v>
      </c>
      <c r="B148" s="292" t="s">
        <v>1123</v>
      </c>
      <c r="C148" s="285">
        <v>5117</v>
      </c>
      <c r="D148" s="292" t="s">
        <v>1137</v>
      </c>
      <c r="E148" s="126" t="s">
        <v>1137</v>
      </c>
      <c r="F148" s="36">
        <v>443731.20000000001</v>
      </c>
      <c r="G148" s="36">
        <v>0</v>
      </c>
      <c r="H148" s="36">
        <v>214940.47</v>
      </c>
      <c r="J148" s="126">
        <v>476733.87</v>
      </c>
      <c r="K148" s="126">
        <v>108593.76</v>
      </c>
      <c r="N148" s="59">
        <v>1015106.09</v>
      </c>
      <c r="P148" s="59">
        <v>1333.08</v>
      </c>
      <c r="S148" s="126">
        <v>-971272.87</v>
      </c>
      <c r="T148" s="126">
        <v>2252597.11</v>
      </c>
      <c r="V148" s="33">
        <v>1164364.49</v>
      </c>
      <c r="W148" s="33">
        <v>85600</v>
      </c>
      <c r="X148" s="33">
        <v>736.49</v>
      </c>
      <c r="Y148" s="33">
        <v>1474826.5</v>
      </c>
      <c r="Z148" s="33">
        <v>33000</v>
      </c>
      <c r="AA148" s="37">
        <v>2141126.5</v>
      </c>
      <c r="AB148" s="37">
        <v>48660</v>
      </c>
      <c r="AD148" s="37">
        <v>1415749.15</v>
      </c>
      <c r="AE148" s="37">
        <v>205788.66</v>
      </c>
      <c r="AF148" s="37">
        <v>967.28</v>
      </c>
    </row>
    <row r="149" spans="1:32">
      <c r="A149" s="292" t="s">
        <v>1122</v>
      </c>
      <c r="B149" s="292" t="s">
        <v>1123</v>
      </c>
      <c r="C149" s="285">
        <v>2386</v>
      </c>
      <c r="D149" s="292" t="s">
        <v>1138</v>
      </c>
      <c r="E149" s="126" t="s">
        <v>1138</v>
      </c>
      <c r="F149" s="36">
        <v>150544.89000000001</v>
      </c>
      <c r="G149" s="36">
        <v>15000</v>
      </c>
      <c r="H149" s="36">
        <v>48443.48</v>
      </c>
      <c r="J149" s="126">
        <v>1651637.4</v>
      </c>
      <c r="K149" s="126">
        <v>120977.95</v>
      </c>
      <c r="N149" s="59">
        <v>0</v>
      </c>
      <c r="P149" s="59">
        <v>4697.96</v>
      </c>
      <c r="S149" s="126">
        <v>1457200.91</v>
      </c>
      <c r="T149" s="126">
        <v>605433.22</v>
      </c>
      <c r="V149" s="33">
        <v>1634344.68</v>
      </c>
      <c r="W149" s="33">
        <v>51225</v>
      </c>
      <c r="X149" s="33">
        <v>202.07</v>
      </c>
      <c r="Y149" s="33">
        <v>580788</v>
      </c>
      <c r="Z149" s="33">
        <v>3000</v>
      </c>
      <c r="AA149" s="37">
        <v>1007035</v>
      </c>
      <c r="AB149" s="37">
        <v>20920</v>
      </c>
      <c r="AD149" s="37">
        <v>1139980.3700000001</v>
      </c>
      <c r="AE149" s="37">
        <v>181385.47</v>
      </c>
      <c r="AF149" s="37">
        <v>967.28</v>
      </c>
    </row>
    <row r="150" spans="1:32">
      <c r="A150" s="292" t="s">
        <v>1122</v>
      </c>
      <c r="B150" s="292" t="s">
        <v>1123</v>
      </c>
      <c r="C150" s="285">
        <v>1917</v>
      </c>
      <c r="D150" s="292" t="s">
        <v>1139</v>
      </c>
      <c r="E150" s="126" t="s">
        <v>1139</v>
      </c>
      <c r="F150" s="36">
        <v>267964.99</v>
      </c>
      <c r="G150" s="36">
        <v>21750</v>
      </c>
      <c r="H150" s="36">
        <v>30587.97</v>
      </c>
      <c r="J150" s="126">
        <v>1146278.6000000001</v>
      </c>
      <c r="K150" s="126">
        <v>80605.19</v>
      </c>
      <c r="N150" s="59">
        <v>24897.07</v>
      </c>
      <c r="P150" s="59">
        <v>342.59</v>
      </c>
      <c r="S150" s="126">
        <v>958389.12</v>
      </c>
      <c r="T150" s="126">
        <v>698047.3</v>
      </c>
      <c r="V150" s="33">
        <v>953966.25</v>
      </c>
      <c r="W150" s="33">
        <v>51970</v>
      </c>
      <c r="X150" s="33">
        <v>417.06</v>
      </c>
      <c r="Y150" s="33">
        <v>1374693.31</v>
      </c>
      <c r="Z150" s="33">
        <v>33000</v>
      </c>
      <c r="AA150" s="37">
        <v>1751558.81</v>
      </c>
      <c r="AB150" s="37">
        <v>15700</v>
      </c>
      <c r="AD150" s="37">
        <v>646676.59</v>
      </c>
      <c r="AE150" s="37">
        <v>133418.23000000001</v>
      </c>
      <c r="AF150" s="37">
        <v>1182.32</v>
      </c>
    </row>
    <row r="151" spans="1:32">
      <c r="A151" s="292" t="s">
        <v>1122</v>
      </c>
      <c r="B151" s="292" t="s">
        <v>1123</v>
      </c>
      <c r="C151" s="285">
        <v>1607</v>
      </c>
      <c r="D151" s="292" t="s">
        <v>1140</v>
      </c>
      <c r="E151" s="126" t="s">
        <v>1140</v>
      </c>
      <c r="F151" s="36">
        <v>270284.40000000002</v>
      </c>
      <c r="G151" s="36">
        <v>10000</v>
      </c>
      <c r="H151" s="36">
        <v>51962.92</v>
      </c>
      <c r="J151" s="126">
        <v>1159213.3600000001</v>
      </c>
      <c r="K151" s="126">
        <v>73176.990000000005</v>
      </c>
      <c r="N151" s="59">
        <v>401215.12</v>
      </c>
      <c r="P151" s="59">
        <v>882.3</v>
      </c>
      <c r="S151" s="126">
        <v>1372693.32</v>
      </c>
      <c r="T151" s="126">
        <v>399608.02</v>
      </c>
      <c r="V151" s="33">
        <v>506706.28</v>
      </c>
      <c r="W151" s="33">
        <v>40000</v>
      </c>
      <c r="X151" s="33">
        <v>582.94000000000005</v>
      </c>
      <c r="Y151" s="33">
        <v>352842</v>
      </c>
      <c r="Z151" s="33">
        <v>33000</v>
      </c>
      <c r="AA151" s="37">
        <v>732796</v>
      </c>
      <c r="AB151" s="37">
        <v>19985</v>
      </c>
      <c r="AD151" s="37">
        <v>634253.96</v>
      </c>
      <c r="AE151" s="37">
        <v>154890.07</v>
      </c>
      <c r="AF151" s="37">
        <v>967.28</v>
      </c>
    </row>
    <row r="152" spans="1:32">
      <c r="A152" s="292" t="s">
        <v>1122</v>
      </c>
      <c r="B152" s="292" t="s">
        <v>1123</v>
      </c>
      <c r="C152" s="285">
        <v>1656</v>
      </c>
      <c r="D152" s="292" t="s">
        <v>1141</v>
      </c>
      <c r="E152" s="126" t="s">
        <v>1141</v>
      </c>
      <c r="F152" s="36">
        <v>108982.46</v>
      </c>
      <c r="G152" s="36">
        <v>0</v>
      </c>
      <c r="H152" s="36">
        <v>62113.9</v>
      </c>
      <c r="J152" s="126">
        <v>132706.45000000001</v>
      </c>
      <c r="K152" s="126">
        <v>117362.3</v>
      </c>
      <c r="N152" s="59">
        <v>155374.92000000001</v>
      </c>
      <c r="P152" s="59">
        <v>212871.47</v>
      </c>
      <c r="S152" s="126">
        <v>-1161813.04</v>
      </c>
      <c r="T152" s="126">
        <v>1677902.08</v>
      </c>
      <c r="V152" s="33">
        <v>1098267.68</v>
      </c>
      <c r="W152" s="33">
        <v>40000</v>
      </c>
      <c r="X152" s="33">
        <v>231.75</v>
      </c>
      <c r="Y152" s="33">
        <v>755040</v>
      </c>
      <c r="Z152" s="33">
        <v>16500</v>
      </c>
      <c r="AA152" s="37">
        <v>1570536</v>
      </c>
      <c r="AB152" s="37">
        <v>34022</v>
      </c>
      <c r="AD152" s="37">
        <v>663183.99</v>
      </c>
      <c r="AE152" s="37">
        <v>104285.39</v>
      </c>
      <c r="AF152" s="37">
        <v>1182.3699999999999</v>
      </c>
    </row>
    <row r="153" spans="1:32">
      <c r="A153" s="292" t="s">
        <v>1122</v>
      </c>
      <c r="B153" s="292" t="s">
        <v>1123</v>
      </c>
      <c r="C153" s="285">
        <v>4118</v>
      </c>
      <c r="D153" s="292" t="s">
        <v>1142</v>
      </c>
      <c r="E153" s="126" t="s">
        <v>1142</v>
      </c>
      <c r="F153" s="36">
        <v>76338.47</v>
      </c>
      <c r="G153" s="36">
        <v>75800</v>
      </c>
      <c r="H153" s="36">
        <v>119108.75</v>
      </c>
      <c r="J153" s="126">
        <v>834253.02</v>
      </c>
      <c r="K153" s="126">
        <v>117693.73</v>
      </c>
      <c r="N153" s="59">
        <v>665420.87</v>
      </c>
      <c r="P153" s="59">
        <v>141969.72</v>
      </c>
      <c r="S153" s="126">
        <v>790583.56</v>
      </c>
      <c r="T153" s="126">
        <v>511906.95</v>
      </c>
      <c r="V153" s="33">
        <v>953968.73</v>
      </c>
      <c r="W153" s="33">
        <v>144300</v>
      </c>
      <c r="X153" s="33">
        <v>220.8</v>
      </c>
      <c r="Y153" s="33">
        <v>1574634.61</v>
      </c>
      <c r="Z153" s="33">
        <v>40500</v>
      </c>
      <c r="AA153" s="37">
        <v>2391301.61</v>
      </c>
      <c r="AB153" s="37">
        <v>45330</v>
      </c>
      <c r="AD153" s="37">
        <v>1009019.37</v>
      </c>
      <c r="AE153" s="37">
        <v>153477.94</v>
      </c>
      <c r="AF153" s="37">
        <v>1182.3499999999999</v>
      </c>
    </row>
    <row r="154" spans="1:32">
      <c r="A154" s="292" t="s">
        <v>1122</v>
      </c>
      <c r="B154" s="292" t="s">
        <v>1123</v>
      </c>
      <c r="C154" s="285">
        <v>5989</v>
      </c>
      <c r="D154" s="292" t="s">
        <v>1143</v>
      </c>
      <c r="E154" s="126" t="s">
        <v>1143</v>
      </c>
      <c r="F154" s="36">
        <v>687401.84</v>
      </c>
      <c r="G154" s="36">
        <v>84600</v>
      </c>
      <c r="H154" s="36">
        <v>111071.86</v>
      </c>
      <c r="J154" s="126">
        <v>824906.13</v>
      </c>
      <c r="K154" s="126">
        <v>211284.84</v>
      </c>
      <c r="N154" s="59">
        <v>75912.2</v>
      </c>
      <c r="P154" s="59">
        <v>1642.31</v>
      </c>
      <c r="S154" s="126">
        <v>-1485066.58</v>
      </c>
      <c r="T154" s="126">
        <v>3252587.34</v>
      </c>
      <c r="V154" s="33">
        <v>1706819.11</v>
      </c>
      <c r="W154" s="33">
        <v>204150</v>
      </c>
      <c r="X154" s="33">
        <v>856.11</v>
      </c>
      <c r="Y154" s="33">
        <v>1338840</v>
      </c>
      <c r="Z154" s="33">
        <v>46643.5</v>
      </c>
      <c r="AA154" s="37">
        <v>2016163.5</v>
      </c>
      <c r="AB154" s="37">
        <v>11530</v>
      </c>
      <c r="AD154" s="37">
        <v>965115.15</v>
      </c>
      <c r="AE154" s="37">
        <v>230310.67</v>
      </c>
    </row>
    <row r="155" spans="1:32">
      <c r="A155" s="292" t="s">
        <v>1122</v>
      </c>
      <c r="B155" s="292" t="s">
        <v>1123</v>
      </c>
      <c r="C155" s="285">
        <v>3336</v>
      </c>
      <c r="D155" s="292" t="s">
        <v>1144</v>
      </c>
      <c r="E155" s="126" t="s">
        <v>1144</v>
      </c>
      <c r="F155" s="36">
        <v>390904.7</v>
      </c>
      <c r="G155" s="36">
        <v>10000</v>
      </c>
      <c r="H155" s="36">
        <v>132354.31</v>
      </c>
      <c r="J155" s="126">
        <v>1615265.28</v>
      </c>
      <c r="K155" s="126">
        <v>37198.32</v>
      </c>
      <c r="N155" s="59">
        <v>765589.92</v>
      </c>
      <c r="P155" s="59">
        <v>1436.92</v>
      </c>
      <c r="S155" s="126">
        <v>17854.22</v>
      </c>
      <c r="T155" s="126">
        <v>2705484.32</v>
      </c>
      <c r="V155" s="33">
        <v>746622.89</v>
      </c>
      <c r="X155" s="33">
        <v>1344.19</v>
      </c>
      <c r="Y155" s="33">
        <v>1211543.5</v>
      </c>
      <c r="Z155" s="33">
        <v>16500</v>
      </c>
      <c r="AA155" s="37">
        <v>2001575.5</v>
      </c>
      <c r="AB155" s="37">
        <v>74000</v>
      </c>
      <c r="AD155" s="37">
        <v>1037698.17</v>
      </c>
      <c r="AE155" s="37">
        <v>166412.4</v>
      </c>
      <c r="AF155" s="37">
        <v>967.28</v>
      </c>
    </row>
    <row r="156" spans="1:32">
      <c r="A156" s="292" t="s">
        <v>1146</v>
      </c>
      <c r="B156" s="292" t="s">
        <v>1147</v>
      </c>
      <c r="C156" s="285">
        <v>3911</v>
      </c>
      <c r="D156" s="292" t="s">
        <v>1149</v>
      </c>
      <c r="E156" s="126" t="s">
        <v>1149</v>
      </c>
      <c r="F156" s="36">
        <v>146680.23000000001</v>
      </c>
      <c r="G156" s="36">
        <v>3076</v>
      </c>
      <c r="H156" s="36">
        <v>47713.47</v>
      </c>
      <c r="J156" s="126">
        <v>756501.25</v>
      </c>
      <c r="K156" s="126">
        <v>816245.78</v>
      </c>
      <c r="M156" s="59">
        <v>17707.5</v>
      </c>
      <c r="P156" s="59">
        <v>4923.76</v>
      </c>
      <c r="S156" s="126">
        <v>-623269.79</v>
      </c>
      <c r="T156" s="126">
        <v>1733406.94</v>
      </c>
      <c r="V156" s="33">
        <v>1730196.67</v>
      </c>
      <c r="W156" s="33">
        <v>123995</v>
      </c>
      <c r="X156" s="33">
        <v>349.3</v>
      </c>
      <c r="Y156" s="33">
        <v>1408170</v>
      </c>
      <c r="Z156" s="33">
        <v>1500</v>
      </c>
      <c r="AA156" s="37">
        <v>1666977</v>
      </c>
      <c r="AC156" s="37">
        <v>9576</v>
      </c>
      <c r="AD156" s="37">
        <v>668766.41</v>
      </c>
      <c r="AE156" s="37">
        <v>281443.24</v>
      </c>
    </row>
    <row r="157" spans="1:32" ht="13.5" customHeight="1">
      <c r="A157" s="292" t="s">
        <v>1146</v>
      </c>
      <c r="B157" s="292" t="s">
        <v>1147</v>
      </c>
      <c r="C157" s="285">
        <v>4261</v>
      </c>
      <c r="D157" s="292" t="s">
        <v>1150</v>
      </c>
      <c r="E157" s="126" t="s">
        <v>1150</v>
      </c>
      <c r="F157" s="36">
        <v>203582.49</v>
      </c>
      <c r="G157" s="36">
        <v>0</v>
      </c>
      <c r="H157" s="36">
        <v>32584.13</v>
      </c>
      <c r="J157" s="126">
        <v>446978.29</v>
      </c>
      <c r="K157" s="126">
        <v>55911.03</v>
      </c>
      <c r="M157" s="59">
        <v>16387.5</v>
      </c>
      <c r="P157" s="59">
        <v>307.07</v>
      </c>
      <c r="S157" s="126">
        <v>-773377.67</v>
      </c>
      <c r="T157" s="126">
        <v>1890457.72</v>
      </c>
      <c r="V157" s="33">
        <v>818175.69</v>
      </c>
      <c r="W157" s="33">
        <v>112490</v>
      </c>
      <c r="X157" s="33">
        <v>960.38</v>
      </c>
      <c r="Y157" s="33">
        <v>386500</v>
      </c>
      <c r="Z157" s="33">
        <v>2260</v>
      </c>
      <c r="AA157" s="37">
        <v>643310</v>
      </c>
      <c r="AC157" s="37">
        <v>25560</v>
      </c>
      <c r="AD157" s="37">
        <v>886454.25</v>
      </c>
      <c r="AE157" s="37">
        <v>159780.5</v>
      </c>
    </row>
    <row r="158" spans="1:32">
      <c r="A158" s="292" t="s">
        <v>1146</v>
      </c>
      <c r="B158" s="292" t="s">
        <v>1147</v>
      </c>
      <c r="C158" s="285">
        <v>5146</v>
      </c>
      <c r="D158" s="292" t="s">
        <v>1151</v>
      </c>
      <c r="E158" s="126" t="s">
        <v>1151</v>
      </c>
      <c r="F158" s="36">
        <v>615504.67000000004</v>
      </c>
      <c r="G158" s="36">
        <v>0</v>
      </c>
      <c r="H158" s="36">
        <v>87600.46</v>
      </c>
      <c r="J158" s="126">
        <v>2466898.34</v>
      </c>
      <c r="K158" s="126">
        <v>143577.60999999999</v>
      </c>
      <c r="M158" s="59">
        <v>17587.5</v>
      </c>
      <c r="P158" s="59">
        <v>1980.63</v>
      </c>
      <c r="S158" s="126">
        <v>2502146.04</v>
      </c>
      <c r="T158" s="126">
        <v>715300.29</v>
      </c>
      <c r="V158" s="33">
        <v>1100104.8500000001</v>
      </c>
      <c r="W158" s="33">
        <v>704680</v>
      </c>
      <c r="X158" s="33">
        <v>1611.34</v>
      </c>
      <c r="Y158" s="33">
        <v>883040</v>
      </c>
      <c r="AA158" s="37">
        <v>1263496</v>
      </c>
      <c r="AC158" s="37">
        <v>19362</v>
      </c>
      <c r="AD158" s="37">
        <v>1072889.1599999999</v>
      </c>
      <c r="AE158" s="37">
        <v>256621.65</v>
      </c>
      <c r="AF158" s="37">
        <v>500.76</v>
      </c>
    </row>
    <row r="159" spans="1:32">
      <c r="A159" s="292" t="s">
        <v>1146</v>
      </c>
      <c r="B159" s="292" t="s">
        <v>1147</v>
      </c>
      <c r="C159" s="285">
        <v>5425</v>
      </c>
      <c r="D159" s="292" t="s">
        <v>1152</v>
      </c>
      <c r="E159" s="126" t="s">
        <v>1152</v>
      </c>
      <c r="F159" s="36">
        <v>437630.31</v>
      </c>
      <c r="G159" s="36">
        <v>15840</v>
      </c>
      <c r="H159" s="36">
        <v>35827.769999999997</v>
      </c>
      <c r="J159" s="126">
        <v>471473.47</v>
      </c>
      <c r="K159" s="126">
        <v>31787.84</v>
      </c>
      <c r="M159" s="59">
        <v>15787.5</v>
      </c>
      <c r="P159" s="59">
        <v>2377.58</v>
      </c>
      <c r="S159" s="126">
        <v>-391534.03</v>
      </c>
      <c r="T159" s="126">
        <v>1595931.52</v>
      </c>
      <c r="V159" s="33">
        <v>988220.85</v>
      </c>
      <c r="X159" s="33">
        <v>1393.66</v>
      </c>
      <c r="Y159" s="33">
        <v>711640</v>
      </c>
      <c r="Z159" s="33">
        <v>1272</v>
      </c>
      <c r="AA159" s="37">
        <v>1086020</v>
      </c>
      <c r="AC159" s="37">
        <v>14407</v>
      </c>
      <c r="AD159" s="37">
        <v>710704.03</v>
      </c>
      <c r="AE159" s="37">
        <v>121398.66</v>
      </c>
    </row>
    <row r="160" spans="1:32">
      <c r="A160" s="292" t="s">
        <v>1154</v>
      </c>
      <c r="B160" s="292" t="s">
        <v>1155</v>
      </c>
      <c r="C160" s="285">
        <v>2109</v>
      </c>
      <c r="D160" s="292" t="s">
        <v>1157</v>
      </c>
      <c r="E160" s="126" t="s">
        <v>1157</v>
      </c>
      <c r="F160" s="36">
        <v>579981.15</v>
      </c>
      <c r="G160" s="36">
        <v>0</v>
      </c>
      <c r="H160" s="36">
        <v>30146.49</v>
      </c>
      <c r="J160" s="126">
        <v>104159.45</v>
      </c>
      <c r="K160" s="126">
        <v>140411.94</v>
      </c>
      <c r="M160" s="59">
        <v>109850</v>
      </c>
      <c r="P160" s="59">
        <v>480.26</v>
      </c>
      <c r="S160" s="126">
        <v>-1441751.92</v>
      </c>
      <c r="T160" s="126">
        <v>2218013.29</v>
      </c>
      <c r="V160" s="33">
        <v>798699.53</v>
      </c>
      <c r="W160" s="33">
        <v>148100</v>
      </c>
      <c r="X160" s="33">
        <v>2002.4</v>
      </c>
      <c r="Y160" s="33">
        <v>1734509</v>
      </c>
      <c r="Z160" s="33">
        <v>669</v>
      </c>
      <c r="AA160" s="37">
        <v>2115220</v>
      </c>
      <c r="AB160" s="37">
        <v>8614</v>
      </c>
      <c r="AD160" s="37">
        <v>498653.95</v>
      </c>
      <c r="AE160" s="37">
        <v>93384.58</v>
      </c>
    </row>
    <row r="161" spans="1:32">
      <c r="A161" s="292" t="s">
        <v>1154</v>
      </c>
      <c r="B161" s="292" t="s">
        <v>1155</v>
      </c>
      <c r="C161" s="285">
        <v>3887</v>
      </c>
      <c r="D161" s="292" t="s">
        <v>1158</v>
      </c>
      <c r="E161" s="126" t="s">
        <v>1158</v>
      </c>
      <c r="F161" s="36">
        <v>503000.25</v>
      </c>
      <c r="G161" s="36">
        <v>36000</v>
      </c>
      <c r="H161" s="36">
        <v>34832.79</v>
      </c>
      <c r="J161" s="126">
        <v>11507</v>
      </c>
      <c r="K161" s="126">
        <v>164746.66</v>
      </c>
      <c r="P161" s="59">
        <v>335.73</v>
      </c>
      <c r="S161" s="126">
        <v>-1146793.6200000001</v>
      </c>
      <c r="T161" s="126">
        <v>1904185.77</v>
      </c>
      <c r="V161" s="33">
        <v>1174058.29</v>
      </c>
      <c r="W161" s="33">
        <v>165710</v>
      </c>
      <c r="X161" s="33">
        <v>958.81</v>
      </c>
      <c r="Y161" s="33">
        <v>1797370</v>
      </c>
      <c r="Z161" s="33">
        <v>684</v>
      </c>
      <c r="AA161" s="37">
        <v>2487822</v>
      </c>
      <c r="AB161" s="37">
        <v>11552</v>
      </c>
      <c r="AD161" s="37">
        <v>577266.80000000005</v>
      </c>
      <c r="AE161" s="37">
        <v>69781.48</v>
      </c>
    </row>
    <row r="162" spans="1:32">
      <c r="A162" s="292" t="s">
        <v>1154</v>
      </c>
      <c r="B162" s="292" t="s">
        <v>1155</v>
      </c>
      <c r="C162" s="285">
        <v>4069</v>
      </c>
      <c r="D162" s="292" t="s">
        <v>1159</v>
      </c>
      <c r="E162" s="126" t="s">
        <v>1159</v>
      </c>
      <c r="F162" s="36">
        <v>174350.75</v>
      </c>
      <c r="G162" s="36">
        <v>0</v>
      </c>
      <c r="H162" s="36">
        <v>57003.199999999997</v>
      </c>
      <c r="J162" s="126">
        <v>169632.85</v>
      </c>
      <c r="K162" s="126">
        <v>153499.9</v>
      </c>
      <c r="P162" s="59">
        <v>389.04</v>
      </c>
      <c r="S162" s="126">
        <v>-1410149.73</v>
      </c>
      <c r="T162" s="126">
        <v>2050038.21</v>
      </c>
      <c r="V162" s="33">
        <v>1040331.5</v>
      </c>
      <c r="W162" s="33">
        <v>252095</v>
      </c>
      <c r="X162" s="33">
        <v>865.84</v>
      </c>
      <c r="Y162" s="33">
        <v>1280478.5</v>
      </c>
      <c r="Z162" s="33">
        <v>1134</v>
      </c>
      <c r="AA162" s="37">
        <v>1826770.5</v>
      </c>
      <c r="AB162" s="37">
        <v>2650</v>
      </c>
      <c r="AD162" s="37">
        <v>742556.61</v>
      </c>
      <c r="AE162" s="37">
        <v>88718.45</v>
      </c>
      <c r="AF162" s="37">
        <v>0.1</v>
      </c>
    </row>
    <row r="163" spans="1:32">
      <c r="A163" s="292" t="s">
        <v>1154</v>
      </c>
      <c r="B163" s="292" t="s">
        <v>1155</v>
      </c>
      <c r="C163" s="285">
        <v>5548</v>
      </c>
      <c r="D163" s="292" t="s">
        <v>1160</v>
      </c>
      <c r="E163" s="126" t="s">
        <v>1160</v>
      </c>
      <c r="F163" s="36">
        <v>858940.24</v>
      </c>
      <c r="G163" s="36">
        <v>0</v>
      </c>
      <c r="H163" s="36">
        <v>14427</v>
      </c>
      <c r="J163" s="126">
        <v>2425617.4500000002</v>
      </c>
      <c r="K163" s="126">
        <v>279354.83</v>
      </c>
      <c r="P163" s="59">
        <v>165.16</v>
      </c>
      <c r="S163" s="126">
        <v>3315327.46</v>
      </c>
      <c r="T163" s="126">
        <v>345682.71</v>
      </c>
      <c r="V163" s="33">
        <v>1434272.38</v>
      </c>
      <c r="W163" s="33">
        <v>292600</v>
      </c>
      <c r="X163" s="33">
        <v>1086.28</v>
      </c>
      <c r="Y163" s="33">
        <v>1775851</v>
      </c>
      <c r="Z163" s="33">
        <v>1830.03</v>
      </c>
      <c r="AA163" s="37">
        <v>2626185</v>
      </c>
      <c r="AB163" s="37">
        <v>25182.55</v>
      </c>
      <c r="AD163" s="37">
        <v>505399.97</v>
      </c>
      <c r="AE163" s="37">
        <v>431707.98</v>
      </c>
    </row>
    <row r="164" spans="1:32">
      <c r="A164" s="292" t="s">
        <v>1162</v>
      </c>
      <c r="B164" s="292" t="s">
        <v>1163</v>
      </c>
      <c r="C164" s="285">
        <v>2504</v>
      </c>
      <c r="D164" s="292" t="s">
        <v>1165</v>
      </c>
      <c r="E164" s="126" t="s">
        <v>1165</v>
      </c>
      <c r="F164" s="36">
        <v>1031205.98</v>
      </c>
      <c r="G164" s="36">
        <v>0</v>
      </c>
      <c r="H164" s="36">
        <v>28638.87</v>
      </c>
      <c r="J164" s="126">
        <v>1055135.26</v>
      </c>
      <c r="K164" s="126">
        <v>70647.86</v>
      </c>
      <c r="P164" s="59">
        <v>1146.8499999999999</v>
      </c>
      <c r="S164" s="126">
        <v>1496582.29</v>
      </c>
      <c r="T164" s="126">
        <v>633085.80000000005</v>
      </c>
      <c r="V164" s="33">
        <v>1164466.6499999999</v>
      </c>
      <c r="X164" s="33">
        <v>1859.53</v>
      </c>
      <c r="Y164" s="33">
        <v>1250700</v>
      </c>
      <c r="Z164" s="33">
        <v>28750</v>
      </c>
      <c r="AA164" s="37">
        <v>1727546</v>
      </c>
      <c r="AC164" s="37">
        <v>45263</v>
      </c>
      <c r="AD164" s="37">
        <v>485460.33</v>
      </c>
      <c r="AE164" s="37">
        <v>132693.82</v>
      </c>
    </row>
    <row r="165" spans="1:32">
      <c r="A165" s="292" t="s">
        <v>1162</v>
      </c>
      <c r="B165" s="292" t="s">
        <v>1163</v>
      </c>
      <c r="C165" s="285">
        <v>3824</v>
      </c>
      <c r="D165" s="292" t="s">
        <v>1166</v>
      </c>
      <c r="E165" s="126" t="s">
        <v>1166</v>
      </c>
      <c r="F165" s="36">
        <v>911379.88</v>
      </c>
      <c r="G165" s="36">
        <v>0</v>
      </c>
      <c r="H165" s="36">
        <v>26270.58</v>
      </c>
      <c r="J165" s="126">
        <v>100965.09</v>
      </c>
      <c r="K165" s="126">
        <v>190870.47</v>
      </c>
      <c r="P165" s="59">
        <v>120.78</v>
      </c>
      <c r="S165" s="126">
        <v>-313334.03000000003</v>
      </c>
      <c r="T165" s="126">
        <v>1315994.6399999999</v>
      </c>
      <c r="V165" s="33">
        <v>1424217.29</v>
      </c>
      <c r="X165" s="33">
        <v>1465.26</v>
      </c>
      <c r="Y165" s="33">
        <v>1092050</v>
      </c>
      <c r="Z165" s="33">
        <v>30000</v>
      </c>
      <c r="AA165" s="37">
        <v>1666740</v>
      </c>
      <c r="AB165" s="37">
        <v>31044</v>
      </c>
      <c r="AC165" s="37">
        <v>20852.03</v>
      </c>
      <c r="AD165" s="37">
        <v>466145.07</v>
      </c>
      <c r="AE165" s="37">
        <v>136246.82</v>
      </c>
    </row>
    <row r="166" spans="1:32">
      <c r="A166" s="292" t="s">
        <v>1162</v>
      </c>
      <c r="B166" s="292" t="s">
        <v>1163</v>
      </c>
      <c r="C166" s="285">
        <v>5306</v>
      </c>
      <c r="D166" s="292" t="s">
        <v>1167</v>
      </c>
      <c r="E166" s="126" t="s">
        <v>1167</v>
      </c>
      <c r="F166" s="36">
        <v>289615.26</v>
      </c>
      <c r="G166" s="36">
        <v>0</v>
      </c>
      <c r="H166" s="36">
        <v>40771.339999999997</v>
      </c>
      <c r="J166" s="126">
        <v>161210.47</v>
      </c>
      <c r="K166" s="126">
        <v>851005.09</v>
      </c>
      <c r="P166" s="59">
        <v>1223.21</v>
      </c>
      <c r="S166" s="126">
        <v>-1125204.98</v>
      </c>
      <c r="T166" s="126">
        <v>1954472.19</v>
      </c>
      <c r="V166" s="33">
        <v>2226002.1800000002</v>
      </c>
      <c r="W166" s="33">
        <v>135000</v>
      </c>
      <c r="X166" s="33">
        <v>662.22</v>
      </c>
      <c r="Y166" s="33">
        <v>594870</v>
      </c>
      <c r="Z166" s="33">
        <v>29000</v>
      </c>
      <c r="AA166" s="37">
        <v>1266423</v>
      </c>
      <c r="AB166" s="37">
        <v>35170</v>
      </c>
      <c r="AC166" s="37">
        <v>42981.1</v>
      </c>
      <c r="AD166" s="37">
        <v>971942.03</v>
      </c>
      <c r="AE166" s="37">
        <v>156906.53</v>
      </c>
    </row>
    <row r="167" spans="1:32">
      <c r="A167" s="292" t="s">
        <v>1162</v>
      </c>
      <c r="B167" s="292" t="s">
        <v>1163</v>
      </c>
      <c r="C167" s="285">
        <v>2803</v>
      </c>
      <c r="D167" s="292" t="s">
        <v>1168</v>
      </c>
      <c r="E167" s="126" t="s">
        <v>1168</v>
      </c>
      <c r="F167" s="36">
        <v>593539.59</v>
      </c>
      <c r="G167" s="36">
        <v>0</v>
      </c>
      <c r="H167" s="36">
        <v>26915.35</v>
      </c>
      <c r="J167" s="126">
        <v>655483.15</v>
      </c>
      <c r="K167" s="126">
        <v>92215.4</v>
      </c>
      <c r="P167" s="59">
        <v>2232.2199999999998</v>
      </c>
      <c r="S167" s="126">
        <v>-331027.5</v>
      </c>
      <c r="T167" s="126">
        <v>1659140.58</v>
      </c>
      <c r="V167" s="33">
        <v>1149117.94</v>
      </c>
      <c r="W167" s="33">
        <v>187100</v>
      </c>
      <c r="X167" s="33">
        <v>720.36</v>
      </c>
      <c r="Y167" s="33">
        <v>2016244.29</v>
      </c>
      <c r="Z167" s="33">
        <v>10000</v>
      </c>
      <c r="AA167" s="37">
        <v>2466935.29</v>
      </c>
      <c r="AB167" s="37">
        <v>39570</v>
      </c>
      <c r="AC167" s="37">
        <v>52925.06</v>
      </c>
      <c r="AD167" s="37">
        <v>615963.78</v>
      </c>
      <c r="AE167" s="37">
        <v>146130.26999999999</v>
      </c>
      <c r="AF167" s="37">
        <v>3850</v>
      </c>
    </row>
    <row r="168" spans="1:32">
      <c r="A168" s="292" t="s">
        <v>1162</v>
      </c>
      <c r="B168" s="292" t="s">
        <v>1163</v>
      </c>
      <c r="C168" s="285">
        <v>3882</v>
      </c>
      <c r="D168" s="292" t="s">
        <v>1169</v>
      </c>
      <c r="E168" s="126" t="s">
        <v>1169</v>
      </c>
      <c r="F168" s="36">
        <v>383261.12</v>
      </c>
      <c r="G168" s="36">
        <v>0</v>
      </c>
      <c r="H168" s="36">
        <v>63928.44</v>
      </c>
      <c r="J168" s="126">
        <v>709706.73</v>
      </c>
      <c r="K168" s="126">
        <v>187007.98</v>
      </c>
      <c r="P168" s="59">
        <v>1839.63</v>
      </c>
      <c r="S168" s="126">
        <v>-2459782.39</v>
      </c>
      <c r="T168" s="126">
        <v>3430123.36</v>
      </c>
      <c r="V168" s="33">
        <v>1647682.98</v>
      </c>
      <c r="W168" s="33">
        <v>228000</v>
      </c>
      <c r="X168" s="33">
        <v>799.94</v>
      </c>
      <c r="Y168" s="33">
        <v>2112250</v>
      </c>
      <c r="Z168" s="33">
        <v>30500</v>
      </c>
      <c r="AA168" s="37">
        <v>2720499</v>
      </c>
      <c r="AB168" s="37">
        <v>19821.62</v>
      </c>
      <c r="AC168" s="37">
        <v>17360.509999999998</v>
      </c>
      <c r="AD168" s="37">
        <v>667276.78</v>
      </c>
      <c r="AE168" s="37">
        <v>222551.34</v>
      </c>
    </row>
    <row r="169" spans="1:32">
      <c r="A169" s="292" t="s">
        <v>1171</v>
      </c>
      <c r="B169" s="292" t="s">
        <v>1172</v>
      </c>
      <c r="C169" s="285">
        <v>1005</v>
      </c>
      <c r="D169" s="292" t="s">
        <v>1174</v>
      </c>
      <c r="E169" s="126" t="s">
        <v>1174</v>
      </c>
      <c r="F169" s="36">
        <v>674125.62</v>
      </c>
      <c r="G169" s="36">
        <v>0</v>
      </c>
      <c r="H169" s="36">
        <v>52088.55</v>
      </c>
      <c r="J169" s="126">
        <v>436185.85</v>
      </c>
      <c r="K169" s="126">
        <v>72354.759999999995</v>
      </c>
      <c r="P169" s="59">
        <v>1086.56</v>
      </c>
      <c r="S169" s="126">
        <v>-1105705.83</v>
      </c>
      <c r="T169" s="126">
        <v>2074034.47</v>
      </c>
      <c r="V169" s="33">
        <v>1197180.29</v>
      </c>
      <c r="W169" s="33">
        <v>80700</v>
      </c>
      <c r="X169" s="33">
        <v>825.54</v>
      </c>
      <c r="Y169" s="33">
        <v>520210.24</v>
      </c>
      <c r="AA169" s="37">
        <v>999882</v>
      </c>
      <c r="AD169" s="37">
        <v>390441.63</v>
      </c>
      <c r="AE169" s="37">
        <v>143252.85999999999</v>
      </c>
    </row>
    <row r="170" spans="1:32">
      <c r="A170" s="292" t="s">
        <v>1171</v>
      </c>
      <c r="B170" s="292" t="s">
        <v>1172</v>
      </c>
      <c r="C170" s="285">
        <v>5692</v>
      </c>
      <c r="D170" s="292" t="s">
        <v>1175</v>
      </c>
      <c r="E170" s="126" t="s">
        <v>1175</v>
      </c>
      <c r="F170" s="36">
        <v>495277.45</v>
      </c>
      <c r="G170" s="36">
        <v>0</v>
      </c>
      <c r="H170" s="36">
        <v>59536.95</v>
      </c>
      <c r="J170" s="126">
        <v>347586.4</v>
      </c>
      <c r="K170" s="126">
        <v>36992.89</v>
      </c>
      <c r="P170" s="59">
        <v>150669.70000000001</v>
      </c>
      <c r="S170" s="126">
        <v>-978641.31</v>
      </c>
      <c r="T170" s="126">
        <v>2188176.4900000002</v>
      </c>
      <c r="V170" s="33">
        <v>1728897.33</v>
      </c>
      <c r="X170" s="33">
        <v>876.86</v>
      </c>
      <c r="Y170" s="33">
        <v>1453330</v>
      </c>
      <c r="Z170" s="33">
        <v>2832</v>
      </c>
      <c r="AA170" s="37">
        <v>2420340</v>
      </c>
      <c r="AD170" s="37">
        <v>903047.33</v>
      </c>
      <c r="AE170" s="37">
        <v>283360.05</v>
      </c>
    </row>
    <row r="171" spans="1:32">
      <c r="A171" s="292" t="s">
        <v>1171</v>
      </c>
      <c r="B171" s="292" t="s">
        <v>1172</v>
      </c>
      <c r="C171" s="285">
        <v>3347</v>
      </c>
      <c r="D171" s="292" t="s">
        <v>1176</v>
      </c>
      <c r="E171" s="126" t="s">
        <v>1176</v>
      </c>
      <c r="F171" s="36">
        <v>540425.92000000004</v>
      </c>
      <c r="G171" s="36">
        <v>0</v>
      </c>
      <c r="H171" s="36">
        <v>44261.04</v>
      </c>
      <c r="J171" s="126">
        <v>556549.09</v>
      </c>
      <c r="K171" s="126">
        <v>681957.39</v>
      </c>
      <c r="P171" s="59">
        <v>27</v>
      </c>
      <c r="S171" s="126">
        <v>49867.71</v>
      </c>
      <c r="T171" s="126">
        <v>1890317.34</v>
      </c>
      <c r="V171" s="33">
        <v>1302117.3799999999</v>
      </c>
      <c r="W171" s="33">
        <v>110080</v>
      </c>
      <c r="X171" s="33">
        <v>835.56</v>
      </c>
      <c r="Y171" s="33">
        <v>1336433</v>
      </c>
      <c r="AA171" s="37">
        <v>1895386</v>
      </c>
      <c r="AD171" s="37">
        <v>869594.43</v>
      </c>
      <c r="AE171" s="37">
        <v>96805.119999999995</v>
      </c>
      <c r="AF171" s="37">
        <v>4699</v>
      </c>
    </row>
    <row r="172" spans="1:32">
      <c r="A172" s="292" t="s">
        <v>1171</v>
      </c>
      <c r="B172" s="292" t="s">
        <v>1172</v>
      </c>
      <c r="C172" s="285">
        <v>5180</v>
      </c>
      <c r="D172" s="292" t="s">
        <v>1177</v>
      </c>
      <c r="E172" s="126" t="s">
        <v>1177</v>
      </c>
      <c r="F172" s="36">
        <v>822312.95</v>
      </c>
      <c r="G172" s="36">
        <v>0</v>
      </c>
      <c r="H172" s="36">
        <v>43251.95</v>
      </c>
      <c r="J172" s="126">
        <v>412446.95</v>
      </c>
      <c r="K172" s="126">
        <v>110696.68</v>
      </c>
      <c r="P172" s="59">
        <v>183820</v>
      </c>
      <c r="S172" s="126">
        <v>-1275149.79</v>
      </c>
      <c r="T172" s="126">
        <v>2400624.13</v>
      </c>
      <c r="V172" s="33">
        <v>1395178.85</v>
      </c>
      <c r="W172" s="33">
        <v>70000</v>
      </c>
      <c r="X172" s="33">
        <v>933.57</v>
      </c>
      <c r="Y172" s="33">
        <v>1776956</v>
      </c>
      <c r="AA172" s="37">
        <v>2349408</v>
      </c>
      <c r="AD172" s="37">
        <v>602092.73</v>
      </c>
      <c r="AE172" s="37">
        <v>212153.5</v>
      </c>
    </row>
    <row r="173" spans="1:32">
      <c r="A173" s="292" t="s">
        <v>1171</v>
      </c>
      <c r="B173" s="292" t="s">
        <v>1172</v>
      </c>
      <c r="C173" s="285">
        <v>3465</v>
      </c>
      <c r="D173" s="292" t="s">
        <v>1178</v>
      </c>
      <c r="E173" s="126" t="s">
        <v>1178</v>
      </c>
      <c r="F173" s="36">
        <v>1000708.83</v>
      </c>
      <c r="H173" s="36">
        <v>29772.19</v>
      </c>
      <c r="J173" s="126">
        <v>786738</v>
      </c>
      <c r="K173" s="126">
        <v>514240.63</v>
      </c>
      <c r="P173" s="59">
        <v>23269</v>
      </c>
      <c r="S173" s="126">
        <v>518718.13</v>
      </c>
      <c r="T173" s="126">
        <v>1658240.02</v>
      </c>
      <c r="V173" s="33">
        <v>2290632.23</v>
      </c>
      <c r="X173" s="33">
        <v>1077.76</v>
      </c>
      <c r="Y173" s="33">
        <v>1103860</v>
      </c>
      <c r="Z173" s="33">
        <v>518</v>
      </c>
      <c r="AA173" s="37">
        <v>2227944</v>
      </c>
      <c r="AD173" s="37">
        <v>586483.51</v>
      </c>
      <c r="AE173" s="37">
        <v>423086.98</v>
      </c>
      <c r="AF173" s="37">
        <v>27341</v>
      </c>
    </row>
    <row r="174" spans="1:32">
      <c r="A174" s="292" t="s">
        <v>1171</v>
      </c>
      <c r="B174" s="292" t="s">
        <v>1172</v>
      </c>
      <c r="C174" s="285">
        <v>6386</v>
      </c>
      <c r="D174" s="292" t="s">
        <v>1179</v>
      </c>
      <c r="E174" s="126" t="s">
        <v>1179</v>
      </c>
      <c r="F174" s="36">
        <v>479508.35</v>
      </c>
      <c r="G174" s="36">
        <v>0</v>
      </c>
      <c r="H174" s="36">
        <v>35719.17</v>
      </c>
      <c r="J174" s="126">
        <v>496276.91</v>
      </c>
      <c r="K174" s="126">
        <v>-310.57</v>
      </c>
      <c r="P174" s="59">
        <v>3238.9</v>
      </c>
      <c r="S174" s="126">
        <v>-1114555.03</v>
      </c>
      <c r="T174" s="126">
        <v>2400624.13</v>
      </c>
      <c r="V174" s="33">
        <v>1924655.25</v>
      </c>
      <c r="W174" s="33">
        <v>237725</v>
      </c>
      <c r="X174" s="33">
        <v>1404.88</v>
      </c>
      <c r="Y174" s="33">
        <v>953366</v>
      </c>
      <c r="AA174" s="37">
        <v>1922604</v>
      </c>
      <c r="AD174" s="37">
        <v>1225827.26</v>
      </c>
      <c r="AE174" s="37">
        <v>246834.01</v>
      </c>
    </row>
    <row r="175" spans="1:32">
      <c r="A175" s="292" t="s">
        <v>1181</v>
      </c>
      <c r="B175" s="292" t="s">
        <v>1182</v>
      </c>
      <c r="C175" s="285">
        <v>4895</v>
      </c>
      <c r="D175" s="292" t="s">
        <v>1184</v>
      </c>
      <c r="E175" s="126" t="s">
        <v>1184</v>
      </c>
      <c r="F175" s="36">
        <v>805248.51</v>
      </c>
      <c r="G175" s="36">
        <v>28786</v>
      </c>
      <c r="H175" s="36">
        <v>19874.04</v>
      </c>
      <c r="J175" s="126">
        <v>233488.83</v>
      </c>
      <c r="K175" s="126">
        <v>164485.92000000001</v>
      </c>
      <c r="P175" s="59">
        <v>2693.86</v>
      </c>
      <c r="S175" s="126">
        <v>-619174.27</v>
      </c>
      <c r="T175" s="126">
        <v>1908740.29</v>
      </c>
      <c r="V175" s="33">
        <v>1917934.67</v>
      </c>
      <c r="W175" s="33">
        <v>179950</v>
      </c>
      <c r="X175" s="33">
        <v>1436.76</v>
      </c>
      <c r="Y175" s="33">
        <v>1155400</v>
      </c>
      <c r="Z175" s="33">
        <v>10700</v>
      </c>
      <c r="AA175" s="37">
        <v>2037926</v>
      </c>
      <c r="AB175" s="37">
        <v>4000</v>
      </c>
      <c r="AC175" s="37">
        <v>25969</v>
      </c>
      <c r="AD175" s="37">
        <v>1006556.77</v>
      </c>
      <c r="AE175" s="37">
        <v>213748.24</v>
      </c>
      <c r="AF175" s="37">
        <v>17598</v>
      </c>
    </row>
    <row r="176" spans="1:32">
      <c r="A176" s="292" t="s">
        <v>1181</v>
      </c>
      <c r="B176" s="292" t="s">
        <v>1182</v>
      </c>
      <c r="C176" s="285">
        <v>3499</v>
      </c>
      <c r="D176" s="292" t="s">
        <v>1185</v>
      </c>
      <c r="E176" s="126" t="s">
        <v>1185</v>
      </c>
      <c r="F176" s="36">
        <v>766232.46</v>
      </c>
      <c r="G176" s="36">
        <v>79180.899999999994</v>
      </c>
      <c r="H176" s="36">
        <v>30783.06</v>
      </c>
      <c r="J176" s="126">
        <v>644743.82999999996</v>
      </c>
      <c r="K176" s="126">
        <v>262485.15000000002</v>
      </c>
      <c r="P176" s="59">
        <v>456.15</v>
      </c>
      <c r="S176" s="126">
        <v>-532810.66</v>
      </c>
      <c r="T176" s="126">
        <v>2036218.61</v>
      </c>
      <c r="V176" s="33">
        <v>2099142.6800000002</v>
      </c>
      <c r="W176" s="33">
        <v>77200</v>
      </c>
      <c r="X176" s="33">
        <v>947.31</v>
      </c>
      <c r="Y176" s="33">
        <v>1210610</v>
      </c>
      <c r="AA176" s="37">
        <v>2125274</v>
      </c>
      <c r="AB176" s="37">
        <v>66426</v>
      </c>
      <c r="AD176" s="37">
        <v>607265.80000000005</v>
      </c>
      <c r="AE176" s="37">
        <v>309372.89</v>
      </c>
    </row>
    <row r="177" spans="1:32">
      <c r="A177" s="292" t="s">
        <v>1181</v>
      </c>
      <c r="B177" s="292" t="s">
        <v>1182</v>
      </c>
      <c r="C177" s="285">
        <v>2136</v>
      </c>
      <c r="D177" s="292" t="s">
        <v>1186</v>
      </c>
      <c r="E177" s="126" t="s">
        <v>1186</v>
      </c>
      <c r="F177" s="36">
        <v>616888.86</v>
      </c>
      <c r="G177" s="36">
        <v>0</v>
      </c>
      <c r="H177" s="36">
        <v>7987.81</v>
      </c>
      <c r="J177" s="126">
        <v>272536.21999999997</v>
      </c>
      <c r="K177" s="126">
        <v>231098.01</v>
      </c>
      <c r="P177" s="59">
        <v>3400.12</v>
      </c>
      <c r="S177" s="126">
        <v>-1595222.01</v>
      </c>
      <c r="T177" s="126">
        <v>2581996.2400000002</v>
      </c>
      <c r="V177" s="33">
        <v>1214414.51</v>
      </c>
      <c r="W177" s="33">
        <v>84300</v>
      </c>
      <c r="X177" s="33">
        <v>901.27</v>
      </c>
      <c r="Y177" s="33">
        <v>1072060</v>
      </c>
      <c r="AA177" s="37">
        <v>1555964</v>
      </c>
      <c r="AB177" s="37">
        <v>74864</v>
      </c>
      <c r="AD177" s="37">
        <v>415513.88</v>
      </c>
      <c r="AE177" s="37">
        <v>186997.35</v>
      </c>
    </row>
    <row r="178" spans="1:32">
      <c r="A178" s="292" t="s">
        <v>1181</v>
      </c>
      <c r="B178" s="292" t="s">
        <v>1182</v>
      </c>
      <c r="C178" s="285">
        <v>5049</v>
      </c>
      <c r="D178" s="292" t="s">
        <v>1187</v>
      </c>
      <c r="E178" s="126" t="s">
        <v>1187</v>
      </c>
      <c r="F178" s="36">
        <v>875591.04</v>
      </c>
      <c r="G178" s="36">
        <v>27278</v>
      </c>
      <c r="H178" s="36">
        <v>21387.62</v>
      </c>
      <c r="J178" s="126">
        <v>343925.74</v>
      </c>
      <c r="K178" s="126">
        <v>185522.52</v>
      </c>
      <c r="P178" s="59">
        <v>1196.73</v>
      </c>
      <c r="S178" s="126">
        <v>-255644.71</v>
      </c>
      <c r="T178" s="126">
        <v>1442473.15</v>
      </c>
      <c r="V178" s="33">
        <v>2025713.71</v>
      </c>
      <c r="W178" s="33">
        <v>129363</v>
      </c>
      <c r="X178" s="33">
        <v>1293.26</v>
      </c>
      <c r="Y178" s="33">
        <v>883520</v>
      </c>
      <c r="AA178" s="37">
        <v>1665860</v>
      </c>
      <c r="AB178" s="37">
        <v>51190</v>
      </c>
      <c r="AC178" s="37">
        <v>32410</v>
      </c>
      <c r="AD178" s="37">
        <v>788983.41</v>
      </c>
      <c r="AE178" s="37">
        <v>193756.81</v>
      </c>
      <c r="AF178" s="37">
        <v>42010</v>
      </c>
    </row>
    <row r="179" spans="1:32">
      <c r="A179" s="292" t="s">
        <v>1181</v>
      </c>
      <c r="B179" s="292" t="s">
        <v>1182</v>
      </c>
      <c r="C179" s="285">
        <v>2299</v>
      </c>
      <c r="D179" s="292" t="s">
        <v>1188</v>
      </c>
      <c r="E179" s="126" t="s">
        <v>1188</v>
      </c>
      <c r="F179" s="36">
        <v>813682.27</v>
      </c>
      <c r="G179" s="36">
        <v>43678.62</v>
      </c>
      <c r="H179" s="36">
        <v>4097.6499999999996</v>
      </c>
      <c r="I179" s="36">
        <v>5800</v>
      </c>
      <c r="J179" s="126">
        <v>398119.48</v>
      </c>
      <c r="K179" s="126">
        <v>217487.83</v>
      </c>
      <c r="P179" s="59">
        <v>765.81</v>
      </c>
      <c r="S179" s="126">
        <v>-535960.12</v>
      </c>
      <c r="T179" s="126">
        <v>1708773.29</v>
      </c>
      <c r="V179" s="33">
        <v>1619598.69</v>
      </c>
      <c r="W179" s="33">
        <v>66800</v>
      </c>
      <c r="X179" s="33">
        <v>1030.47</v>
      </c>
      <c r="Y179" s="33">
        <v>672700</v>
      </c>
      <c r="AA179" s="37">
        <v>1278858</v>
      </c>
      <c r="AB179" s="37">
        <v>27568</v>
      </c>
      <c r="AD179" s="37">
        <v>535959.93999999994</v>
      </c>
      <c r="AE179" s="37">
        <v>197816.35</v>
      </c>
      <c r="AF179" s="37">
        <v>10640</v>
      </c>
    </row>
    <row r="180" spans="1:32">
      <c r="A180" s="292" t="s">
        <v>1181</v>
      </c>
      <c r="B180" s="292" t="s">
        <v>1182</v>
      </c>
      <c r="C180" s="285">
        <v>3201</v>
      </c>
      <c r="D180" s="292" t="s">
        <v>1189</v>
      </c>
      <c r="E180" s="126" t="s">
        <v>1189</v>
      </c>
      <c r="F180" s="36">
        <v>463354.3</v>
      </c>
      <c r="G180" s="36">
        <v>0</v>
      </c>
      <c r="H180" s="36">
        <v>12467.26</v>
      </c>
      <c r="J180" s="126">
        <v>41119.1</v>
      </c>
      <c r="K180" s="126">
        <v>112842.37</v>
      </c>
      <c r="P180" s="59">
        <v>4241.3599999999997</v>
      </c>
      <c r="S180" s="126">
        <v>-1098759.44</v>
      </c>
      <c r="T180" s="126">
        <v>1572242.02</v>
      </c>
      <c r="V180" s="33">
        <v>1103613.33</v>
      </c>
      <c r="W180" s="33">
        <v>112500</v>
      </c>
      <c r="X180" s="33">
        <v>714.5</v>
      </c>
      <c r="Y180" s="33">
        <v>973610</v>
      </c>
      <c r="AA180" s="37">
        <v>1320818</v>
      </c>
      <c r="AB180" s="37">
        <v>30658</v>
      </c>
      <c r="AD180" s="37">
        <v>581728.61</v>
      </c>
      <c r="AE180" s="37">
        <v>105174.13</v>
      </c>
    </row>
    <row r="181" spans="1:32">
      <c r="A181" s="292" t="s">
        <v>1181</v>
      </c>
      <c r="B181" s="292" t="s">
        <v>1182</v>
      </c>
      <c r="C181" s="285">
        <v>3710</v>
      </c>
      <c r="D181" s="292" t="s">
        <v>1190</v>
      </c>
      <c r="E181" s="126" t="s">
        <v>1190</v>
      </c>
      <c r="F181" s="36">
        <v>872826.1</v>
      </c>
      <c r="G181" s="36">
        <v>11894</v>
      </c>
      <c r="H181" s="36">
        <v>9427.59</v>
      </c>
      <c r="J181" s="126">
        <v>103481.71</v>
      </c>
      <c r="K181" s="126">
        <v>172138.96</v>
      </c>
      <c r="P181" s="59">
        <v>1268.0999999999999</v>
      </c>
      <c r="S181" s="126">
        <v>-486234.54</v>
      </c>
      <c r="T181" s="126">
        <v>1286359.3700000001</v>
      </c>
      <c r="V181" s="33">
        <v>1407026.72</v>
      </c>
      <c r="W181" s="33">
        <v>368270</v>
      </c>
      <c r="X181" s="33">
        <v>1148.48</v>
      </c>
      <c r="Y181" s="33">
        <v>1038100</v>
      </c>
      <c r="AA181" s="37">
        <v>1500673</v>
      </c>
      <c r="AB181" s="37">
        <v>29440</v>
      </c>
      <c r="AC181" s="37">
        <v>17580</v>
      </c>
      <c r="AD181" s="37">
        <v>767825.89</v>
      </c>
      <c r="AE181" s="37">
        <v>105890.88</v>
      </c>
      <c r="AF181" s="37">
        <v>24760</v>
      </c>
    </row>
    <row r="182" spans="1:32">
      <c r="A182" s="292" t="s">
        <v>1192</v>
      </c>
      <c r="B182" s="292" t="s">
        <v>1194</v>
      </c>
      <c r="C182" s="285">
        <v>3132</v>
      </c>
      <c r="D182" s="292" t="s">
        <v>1196</v>
      </c>
      <c r="E182" s="126" t="s">
        <v>1196</v>
      </c>
      <c r="F182" s="36">
        <v>380554.82</v>
      </c>
      <c r="G182" s="36">
        <v>31437.24</v>
      </c>
      <c r="H182" s="36">
        <v>59952.78</v>
      </c>
      <c r="J182" s="126">
        <v>289729.93</v>
      </c>
      <c r="K182" s="126">
        <v>141002.06</v>
      </c>
      <c r="L182" s="59">
        <v>33057.47</v>
      </c>
      <c r="M182" s="59">
        <v>3395.23</v>
      </c>
      <c r="O182" s="59">
        <v>1107</v>
      </c>
      <c r="P182" s="59">
        <v>6882.45</v>
      </c>
      <c r="S182" s="126">
        <v>-603006.47</v>
      </c>
      <c r="T182" s="126">
        <v>1621669.25</v>
      </c>
      <c r="V182" s="33">
        <v>778971.84</v>
      </c>
      <c r="W182" s="33">
        <v>131460</v>
      </c>
      <c r="X182" s="33">
        <v>730.27</v>
      </c>
      <c r="Y182" s="33">
        <v>676752.91</v>
      </c>
      <c r="Z182" s="33">
        <v>91000</v>
      </c>
      <c r="AA182" s="37">
        <v>1089122.9099999999</v>
      </c>
      <c r="AD182" s="37">
        <v>563180.62</v>
      </c>
      <c r="AE182" s="37">
        <v>187039.59</v>
      </c>
    </row>
    <row r="183" spans="1:32">
      <c r="A183" s="292" t="s">
        <v>1192</v>
      </c>
      <c r="B183" s="292" t="s">
        <v>1194</v>
      </c>
      <c r="C183" s="285">
        <v>2840</v>
      </c>
      <c r="D183" s="292" t="s">
        <v>1197</v>
      </c>
      <c r="E183" s="126" t="s">
        <v>1197</v>
      </c>
      <c r="F183" s="36">
        <v>209723.3</v>
      </c>
      <c r="G183" s="36">
        <v>48000</v>
      </c>
      <c r="H183" s="36">
        <v>25078.01</v>
      </c>
      <c r="J183" s="126">
        <v>456253.52</v>
      </c>
      <c r="K183" s="126">
        <v>124436.85</v>
      </c>
      <c r="L183" s="59">
        <v>50960</v>
      </c>
      <c r="P183" s="59">
        <v>622.37</v>
      </c>
      <c r="S183" s="126">
        <v>-1210038.8999999999</v>
      </c>
      <c r="T183" s="126">
        <v>2143817.25</v>
      </c>
      <c r="V183" s="33">
        <v>1079879</v>
      </c>
      <c r="W183" s="33">
        <v>175000</v>
      </c>
      <c r="X183" s="33">
        <v>296.36</v>
      </c>
      <c r="Y183" s="33">
        <v>1241000</v>
      </c>
      <c r="Z183" s="33">
        <v>147085</v>
      </c>
      <c r="AA183" s="37">
        <v>1885621</v>
      </c>
      <c r="AD183" s="37">
        <v>718367.44</v>
      </c>
      <c r="AE183" s="37">
        <v>161140.96</v>
      </c>
    </row>
    <row r="184" spans="1:32">
      <c r="A184" s="292" t="s">
        <v>1192</v>
      </c>
      <c r="B184" s="292" t="s">
        <v>1194</v>
      </c>
      <c r="C184" s="285">
        <v>2282</v>
      </c>
      <c r="D184" s="292" t="s">
        <v>1198</v>
      </c>
      <c r="E184" s="126" t="s">
        <v>1198</v>
      </c>
      <c r="F184" s="36">
        <v>514640.17</v>
      </c>
      <c r="G184" s="36">
        <v>798</v>
      </c>
      <c r="H184" s="36">
        <v>108684.6</v>
      </c>
      <c r="J184" s="126">
        <v>2500907.1800000002</v>
      </c>
      <c r="K184" s="126">
        <v>71673.13</v>
      </c>
      <c r="L184" s="59">
        <v>8435</v>
      </c>
      <c r="P184" s="59">
        <v>680.45</v>
      </c>
      <c r="S184" s="126">
        <v>2897165.97</v>
      </c>
      <c r="T184" s="126">
        <v>309335.96999999997</v>
      </c>
      <c r="V184" s="33">
        <v>940573.29</v>
      </c>
      <c r="W184" s="33">
        <v>100900</v>
      </c>
      <c r="X184" s="33">
        <v>837.05</v>
      </c>
      <c r="Y184" s="33">
        <v>946044</v>
      </c>
      <c r="Z184" s="33">
        <v>105028</v>
      </c>
      <c r="AA184" s="37">
        <v>1350455</v>
      </c>
      <c r="AD184" s="37">
        <v>577086.13</v>
      </c>
      <c r="AE184" s="37">
        <v>184755.52</v>
      </c>
    </row>
    <row r="185" spans="1:32">
      <c r="A185" s="292" t="s">
        <v>1192</v>
      </c>
      <c r="B185" s="292" t="s">
        <v>1194</v>
      </c>
      <c r="C185" s="285">
        <v>2038</v>
      </c>
      <c r="D185" s="292" t="s">
        <v>1199</v>
      </c>
      <c r="E185" s="126" t="s">
        <v>1199</v>
      </c>
      <c r="F185" s="36">
        <v>306645.67</v>
      </c>
      <c r="G185" s="36">
        <v>39584.639999999999</v>
      </c>
      <c r="H185" s="36">
        <v>30870.11</v>
      </c>
      <c r="J185" s="126">
        <v>196554.7</v>
      </c>
      <c r="K185" s="126">
        <v>104921.41</v>
      </c>
      <c r="L185" s="59">
        <v>16300</v>
      </c>
      <c r="M185" s="59">
        <v>55937</v>
      </c>
      <c r="P185" s="59">
        <v>1015.06</v>
      </c>
      <c r="S185" s="126">
        <v>-998552.69</v>
      </c>
      <c r="T185" s="126">
        <v>1558084.6</v>
      </c>
      <c r="V185" s="33">
        <v>963298.19</v>
      </c>
      <c r="W185" s="33">
        <v>91075</v>
      </c>
      <c r="X185" s="33">
        <v>231.04</v>
      </c>
      <c r="Y185" s="33">
        <v>606960</v>
      </c>
      <c r="Z185" s="33">
        <v>320350</v>
      </c>
      <c r="AA185" s="37">
        <v>1137881</v>
      </c>
      <c r="AD185" s="37">
        <v>643711.77</v>
      </c>
      <c r="AE185" s="37">
        <v>154528.9</v>
      </c>
    </row>
    <row r="186" spans="1:32">
      <c r="A186" s="292" t="s">
        <v>1192</v>
      </c>
      <c r="B186" s="292" t="s">
        <v>1194</v>
      </c>
      <c r="C186" s="285">
        <v>3640</v>
      </c>
      <c r="D186" s="292" t="s">
        <v>1200</v>
      </c>
      <c r="E186" s="126" t="s">
        <v>1200</v>
      </c>
      <c r="F186" s="36">
        <v>449454.35</v>
      </c>
      <c r="G186" s="36">
        <v>20934.150000000001</v>
      </c>
      <c r="H186" s="36">
        <v>33197.39</v>
      </c>
      <c r="J186" s="126">
        <v>434307.53</v>
      </c>
      <c r="K186" s="126">
        <v>366606.68</v>
      </c>
      <c r="L186" s="59">
        <v>0</v>
      </c>
      <c r="P186" s="59">
        <v>629.29999999999995</v>
      </c>
      <c r="S186" s="126">
        <v>-564757.54</v>
      </c>
      <c r="T186" s="126">
        <v>1939631.19</v>
      </c>
      <c r="V186" s="33">
        <v>1478074.92</v>
      </c>
      <c r="W186" s="33">
        <v>197910</v>
      </c>
      <c r="X186" s="33">
        <v>786.92</v>
      </c>
      <c r="Y186" s="33">
        <v>952130</v>
      </c>
      <c r="Z186" s="33">
        <v>183527</v>
      </c>
      <c r="AA186" s="37">
        <v>1890858</v>
      </c>
      <c r="AD186" s="37">
        <v>699499.42</v>
      </c>
      <c r="AE186" s="37">
        <v>293074.27</v>
      </c>
    </row>
    <row r="187" spans="1:32">
      <c r="A187" s="292" t="s">
        <v>1192</v>
      </c>
      <c r="B187" s="292" t="s">
        <v>1194</v>
      </c>
      <c r="C187" s="285">
        <v>6860</v>
      </c>
      <c r="D187" s="292" t="s">
        <v>1201</v>
      </c>
      <c r="E187" s="126" t="s">
        <v>1201</v>
      </c>
      <c r="F187" s="36">
        <v>509281.62</v>
      </c>
      <c r="G187" s="36">
        <v>56776.83</v>
      </c>
      <c r="H187" s="36">
        <v>133438.43</v>
      </c>
      <c r="J187" s="126">
        <v>238636.63</v>
      </c>
      <c r="K187" s="126">
        <v>224854.33</v>
      </c>
      <c r="L187" s="59">
        <v>15715</v>
      </c>
      <c r="M187" s="59">
        <v>23040</v>
      </c>
      <c r="P187" s="59">
        <v>1467.32</v>
      </c>
      <c r="S187" s="126">
        <v>-1266278.02</v>
      </c>
      <c r="T187" s="126">
        <v>2258666.42</v>
      </c>
      <c r="V187" s="33">
        <v>2008283.6</v>
      </c>
      <c r="W187" s="33">
        <v>177060</v>
      </c>
      <c r="X187" s="33">
        <v>885.5</v>
      </c>
      <c r="Y187" s="33">
        <v>1834080</v>
      </c>
      <c r="Z187" s="33">
        <v>235576</v>
      </c>
      <c r="AA187" s="37">
        <v>2971332</v>
      </c>
      <c r="AC187" s="37">
        <v>1894</v>
      </c>
      <c r="AD187" s="37">
        <v>907778.29</v>
      </c>
      <c r="AE187" s="37">
        <v>244503.69</v>
      </c>
    </row>
    <row r="188" spans="1:32">
      <c r="A188" s="292" t="s">
        <v>1192</v>
      </c>
      <c r="B188" s="292" t="s">
        <v>1194</v>
      </c>
      <c r="C188" s="285">
        <v>1007</v>
      </c>
      <c r="D188" s="292" t="s">
        <v>1202</v>
      </c>
      <c r="E188" s="126" t="s">
        <v>1202</v>
      </c>
      <c r="F188" s="36">
        <v>172091.76</v>
      </c>
      <c r="G188" s="36">
        <v>41659.4</v>
      </c>
      <c r="H188" s="36">
        <v>71400.899999999994</v>
      </c>
      <c r="J188" s="126">
        <v>4228.38</v>
      </c>
      <c r="K188" s="126">
        <v>134335.56</v>
      </c>
      <c r="L188" s="59">
        <v>14648</v>
      </c>
      <c r="M188" s="59">
        <v>30970</v>
      </c>
      <c r="P188" s="59">
        <v>172.1</v>
      </c>
      <c r="S188" s="126">
        <v>-2830422.7</v>
      </c>
      <c r="T188" s="126">
        <v>3335566.08</v>
      </c>
      <c r="V188" s="33">
        <v>694478.57</v>
      </c>
      <c r="W188" s="33">
        <v>31600</v>
      </c>
      <c r="X188" s="33">
        <v>378.62</v>
      </c>
      <c r="Y188" s="33">
        <v>652923.5</v>
      </c>
      <c r="Z188" s="33">
        <v>102713</v>
      </c>
      <c r="AA188" s="37">
        <v>971657</v>
      </c>
      <c r="AC188" s="37">
        <v>1856</v>
      </c>
      <c r="AD188" s="37">
        <v>468693.55</v>
      </c>
      <c r="AE188" s="37">
        <v>167104.62</v>
      </c>
    </row>
    <row r="189" spans="1:32">
      <c r="A189" s="292" t="s">
        <v>1192</v>
      </c>
      <c r="B189" s="292" t="s">
        <v>1194</v>
      </c>
      <c r="C189" s="285">
        <v>3193</v>
      </c>
      <c r="D189" s="292" t="s">
        <v>1203</v>
      </c>
      <c r="E189" s="126" t="s">
        <v>1203</v>
      </c>
      <c r="F189" s="36">
        <v>365082.34</v>
      </c>
      <c r="G189" s="36">
        <v>24900</v>
      </c>
      <c r="H189" s="36">
        <v>32525.42</v>
      </c>
      <c r="J189" s="126">
        <v>395119.22</v>
      </c>
      <c r="K189" s="126">
        <v>170722.13</v>
      </c>
      <c r="L189" s="59">
        <v>28540</v>
      </c>
      <c r="M189" s="59">
        <v>31714.81</v>
      </c>
      <c r="P189" s="59">
        <v>12186.87</v>
      </c>
      <c r="S189" s="126">
        <v>-939777.6</v>
      </c>
      <c r="T189" s="126">
        <v>1980732.96</v>
      </c>
      <c r="V189" s="33">
        <v>1429157.18</v>
      </c>
      <c r="W189" s="33">
        <v>203500</v>
      </c>
      <c r="X189" s="33">
        <v>805.97</v>
      </c>
      <c r="Y189" s="33">
        <v>764007.26</v>
      </c>
      <c r="Z189" s="33">
        <v>124925</v>
      </c>
      <c r="AA189" s="37">
        <v>1713667.26</v>
      </c>
      <c r="AD189" s="37">
        <v>713070.06</v>
      </c>
      <c r="AE189" s="37">
        <v>220706.02</v>
      </c>
    </row>
    <row r="190" spans="1:32">
      <c r="D190" s="292" t="s">
        <v>1439</v>
      </c>
      <c r="E190" s="126" t="s">
        <v>1439</v>
      </c>
      <c r="H190" s="36">
        <v>83934.399999999994</v>
      </c>
      <c r="K190" s="126">
        <v>179221.12</v>
      </c>
      <c r="S190" s="126">
        <v>89665.95</v>
      </c>
      <c r="V190" s="33">
        <v>481753.46</v>
      </c>
      <c r="AD190" s="37">
        <v>273083.05</v>
      </c>
      <c r="AE190" s="37">
        <v>35180.839999999997</v>
      </c>
    </row>
    <row r="191" spans="1:32">
      <c r="A191" s="126"/>
      <c r="B191" s="126"/>
      <c r="C191" s="126"/>
      <c r="D191" s="292" t="s">
        <v>1440</v>
      </c>
      <c r="E191" s="126" t="s">
        <v>1440</v>
      </c>
      <c r="F191" s="36">
        <v>467176.94</v>
      </c>
      <c r="G191" s="36">
        <v>0</v>
      </c>
      <c r="H191" s="36">
        <v>13974.4</v>
      </c>
      <c r="J191" s="126">
        <v>1680199.5</v>
      </c>
      <c r="K191" s="126">
        <v>199340.13</v>
      </c>
      <c r="P191" s="59">
        <v>402.66</v>
      </c>
      <c r="S191" s="126">
        <v>1692196.09</v>
      </c>
      <c r="T191" s="126">
        <v>669277.43000000005</v>
      </c>
      <c r="V191" s="33">
        <v>1181445.29</v>
      </c>
      <c r="W191" s="33">
        <v>242890</v>
      </c>
      <c r="X191" s="33">
        <v>1598.16</v>
      </c>
      <c r="AA191" s="37">
        <v>498177</v>
      </c>
      <c r="AB191" s="37">
        <v>15914</v>
      </c>
      <c r="AC191" s="37">
        <v>14738</v>
      </c>
      <c r="AD191" s="37">
        <v>704964</v>
      </c>
      <c r="AE191" s="37">
        <v>193325.66</v>
      </c>
    </row>
    <row r="192" spans="1:32">
      <c r="D192" s="292" t="s">
        <v>1441</v>
      </c>
      <c r="E192" s="126" t="s">
        <v>1441</v>
      </c>
      <c r="F192" s="36">
        <v>424438.21</v>
      </c>
      <c r="G192" s="36">
        <v>193708.2</v>
      </c>
      <c r="H192" s="36">
        <v>272411.05</v>
      </c>
      <c r="K192" s="126">
        <v>51027.57</v>
      </c>
      <c r="P192" s="59">
        <v>8377.94</v>
      </c>
      <c r="S192" s="126">
        <v>817914.76</v>
      </c>
      <c r="V192" s="33">
        <v>1174424.2</v>
      </c>
      <c r="X192" s="33">
        <v>832.66</v>
      </c>
      <c r="AA192" s="37">
        <v>263059</v>
      </c>
      <c r="AB192" s="37">
        <v>11858</v>
      </c>
      <c r="AD192" s="37">
        <v>722103.82</v>
      </c>
      <c r="AE192" s="37">
        <v>62943.71</v>
      </c>
    </row>
    <row r="193" spans="4:4">
      <c r="D193" s="126"/>
    </row>
    <row r="196" spans="4:4" ht="17.25" customHeight="1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0.59999389629810485"/>
  </sheetPr>
  <dimension ref="A1:AL195"/>
  <sheetViews>
    <sheetView zoomScaleNormal="100" workbookViewId="0">
      <pane xSplit="5" ySplit="2" topLeftCell="AI174" activePane="bottomRight" state="frozen"/>
      <selection activeCell="B12" sqref="B12"/>
      <selection pane="topRight" activeCell="B12" sqref="B12"/>
      <selection pane="bottomLeft" activeCell="B12" sqref="B12"/>
      <selection pane="bottomRight" activeCell="A189" sqref="A189:XFD189"/>
    </sheetView>
  </sheetViews>
  <sheetFormatPr defaultColWidth="9" defaultRowHeight="14.25"/>
  <cols>
    <col min="1" max="1" width="9" style="1"/>
    <col min="2" max="2" width="12.75" style="1" customWidth="1"/>
    <col min="3" max="3" width="9.375" style="94" bestFit="1" customWidth="1"/>
    <col min="4" max="4" width="34" style="1" customWidth="1"/>
    <col min="5" max="5" width="34.25" style="1" customWidth="1"/>
    <col min="6" max="6" width="19.125" style="36" customWidth="1"/>
    <col min="7" max="7" width="13.125" style="36" bestFit="1" customWidth="1"/>
    <col min="8" max="8" width="23.5" style="36" customWidth="1"/>
    <col min="9" max="9" width="22.125" style="36" customWidth="1"/>
    <col min="10" max="10" width="19.125" style="126" customWidth="1"/>
    <col min="11" max="11" width="14.125" style="126" bestFit="1" customWidth="1"/>
    <col min="12" max="12" width="24.25" style="59" customWidth="1"/>
    <col min="13" max="13" width="20.375" style="59" customWidth="1"/>
    <col min="14" max="14" width="19.125" style="59" customWidth="1"/>
    <col min="15" max="15" width="14.25" style="59" bestFit="1" customWidth="1"/>
    <col min="16" max="16" width="19.375" style="59" customWidth="1"/>
    <col min="17" max="17" width="16.75" style="126" customWidth="1"/>
    <col min="18" max="18" width="16.125" style="126" bestFit="1" customWidth="1"/>
    <col min="19" max="19" width="15.625" style="126" bestFit="1" customWidth="1"/>
    <col min="20" max="20" width="18.375" style="126" customWidth="1"/>
    <col min="21" max="21" width="19.375" style="33" customWidth="1"/>
    <col min="22" max="22" width="15.5" style="33" bestFit="1" customWidth="1"/>
    <col min="23" max="23" width="14.5" style="33" bestFit="1" customWidth="1"/>
    <col min="24" max="24" width="15.25" style="33" bestFit="1" customWidth="1"/>
    <col min="25" max="25" width="15.125" style="33" bestFit="1" customWidth="1"/>
    <col min="26" max="26" width="15.75" style="33" bestFit="1" customWidth="1"/>
    <col min="27" max="27" width="15.125" style="37" bestFit="1" customWidth="1"/>
    <col min="28" max="28" width="15.375" style="37" bestFit="1" customWidth="1"/>
    <col min="29" max="29" width="15.25" style="37" bestFit="1" customWidth="1"/>
    <col min="30" max="30" width="15.375" style="37" bestFit="1" customWidth="1"/>
    <col min="31" max="31" width="15.25" style="37" bestFit="1" customWidth="1"/>
    <col min="32" max="32" width="15.5" style="37" bestFit="1" customWidth="1"/>
    <col min="33" max="33" width="20.125" style="62" customWidth="1"/>
    <col min="34" max="34" width="15.375" style="57" bestFit="1" customWidth="1"/>
    <col min="35" max="35" width="13.375" style="52" bestFit="1" customWidth="1"/>
    <col min="36" max="36" width="13.25" style="64" bestFit="1" customWidth="1"/>
    <col min="37" max="37" width="13.75" style="65" bestFit="1" customWidth="1"/>
    <col min="38" max="38" width="16.75" style="53" bestFit="1" customWidth="1"/>
    <col min="39" max="16384" width="9" style="1"/>
  </cols>
  <sheetData>
    <row r="1" spans="4:38">
      <c r="E1" s="1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1806</v>
      </c>
      <c r="K1" s="126" t="s">
        <v>1808</v>
      </c>
      <c r="L1" s="59" t="s">
        <v>1810</v>
      </c>
      <c r="M1" s="59" t="s">
        <v>1812</v>
      </c>
      <c r="N1" s="59" t="s">
        <v>1875</v>
      </c>
      <c r="O1" s="59" t="s">
        <v>1814</v>
      </c>
      <c r="P1" s="59" t="s">
        <v>1816</v>
      </c>
      <c r="Q1" s="126" t="s">
        <v>1818</v>
      </c>
      <c r="R1" s="126" t="s">
        <v>1795</v>
      </c>
      <c r="S1" s="126" t="s">
        <v>1820</v>
      </c>
      <c r="T1" s="126" t="s">
        <v>1822</v>
      </c>
      <c r="U1" s="33" t="s">
        <v>1857</v>
      </c>
      <c r="V1" s="33" t="s">
        <v>1823</v>
      </c>
      <c r="W1" s="33" t="s">
        <v>1825</v>
      </c>
      <c r="X1" s="33" t="s">
        <v>1827</v>
      </c>
      <c r="Y1" s="33" t="s">
        <v>1829</v>
      </c>
      <c r="Z1" s="33" t="s">
        <v>1831</v>
      </c>
      <c r="AA1" s="37" t="s">
        <v>1833</v>
      </c>
      <c r="AB1" s="37" t="s">
        <v>1835</v>
      </c>
      <c r="AC1" s="37" t="s">
        <v>1837</v>
      </c>
      <c r="AD1" s="37" t="s">
        <v>1839</v>
      </c>
      <c r="AE1" s="37" t="s">
        <v>1841</v>
      </c>
      <c r="AF1" s="37" t="s">
        <v>1845</v>
      </c>
      <c r="AG1" s="61" t="s">
        <v>89</v>
      </c>
      <c r="AH1" s="58" t="s">
        <v>90</v>
      </c>
      <c r="AI1" s="60" t="s">
        <v>91</v>
      </c>
      <c r="AJ1" s="63" t="s">
        <v>92</v>
      </c>
      <c r="AK1" s="49" t="s">
        <v>93</v>
      </c>
      <c r="AL1" s="53" t="s">
        <v>94</v>
      </c>
    </row>
    <row r="2" spans="4:38">
      <c r="E2" s="1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1807</v>
      </c>
      <c r="K2" s="126" t="s">
        <v>1809</v>
      </c>
      <c r="L2" s="59" t="s">
        <v>1811</v>
      </c>
      <c r="M2" s="59" t="s">
        <v>1813</v>
      </c>
      <c r="N2" s="59" t="s">
        <v>1876</v>
      </c>
      <c r="O2" s="59" t="s">
        <v>1815</v>
      </c>
      <c r="P2" s="59" t="s">
        <v>1817</v>
      </c>
      <c r="Q2" s="126" t="s">
        <v>1819</v>
      </c>
      <c r="R2" s="126" t="s">
        <v>1796</v>
      </c>
      <c r="S2" s="126" t="s">
        <v>1821</v>
      </c>
      <c r="T2" s="126" t="s">
        <v>1797</v>
      </c>
      <c r="U2" s="33" t="s">
        <v>1858</v>
      </c>
      <c r="V2" s="33" t="s">
        <v>1824</v>
      </c>
      <c r="W2" s="33" t="s">
        <v>1826</v>
      </c>
      <c r="X2" s="33" t="s">
        <v>1828</v>
      </c>
      <c r="Y2" s="33" t="s">
        <v>1830</v>
      </c>
      <c r="Z2" s="33" t="s">
        <v>1832</v>
      </c>
      <c r="AA2" s="37" t="s">
        <v>1834</v>
      </c>
      <c r="AB2" s="37" t="s">
        <v>1836</v>
      </c>
      <c r="AC2" s="37" t="s">
        <v>1838</v>
      </c>
      <c r="AD2" s="37" t="s">
        <v>1840</v>
      </c>
      <c r="AE2" s="37" t="s">
        <v>1842</v>
      </c>
      <c r="AF2" s="37" t="s">
        <v>1846</v>
      </c>
      <c r="AG2" s="61"/>
      <c r="AH2" s="58"/>
      <c r="AI2" s="60"/>
      <c r="AJ2" s="63"/>
      <c r="AK2" s="49"/>
    </row>
    <row r="3" spans="4:38">
      <c r="E3" s="1" t="s">
        <v>1412</v>
      </c>
      <c r="F3" s="36">
        <v>71582333.310000002</v>
      </c>
      <c r="G3" s="36">
        <v>3058630.36</v>
      </c>
      <c r="H3" s="36">
        <v>15972036.92</v>
      </c>
      <c r="I3" s="36">
        <v>1366880.3</v>
      </c>
      <c r="J3" s="126">
        <v>111140380.17</v>
      </c>
      <c r="K3" s="126">
        <v>30648904.260000002</v>
      </c>
      <c r="L3" s="59">
        <v>240536.44</v>
      </c>
      <c r="M3" s="59">
        <v>502932.06</v>
      </c>
      <c r="N3" s="59">
        <v>11163465.960000001</v>
      </c>
      <c r="O3" s="59">
        <v>1006894</v>
      </c>
      <c r="P3" s="59">
        <v>2431507.9500000002</v>
      </c>
      <c r="Q3" s="126">
        <v>10000</v>
      </c>
      <c r="R3" s="126">
        <v>2755891.57</v>
      </c>
      <c r="S3" s="126">
        <v>-95159302.290000007</v>
      </c>
      <c r="T3" s="126">
        <v>332990057.39999998</v>
      </c>
      <c r="U3" s="33">
        <v>947.11</v>
      </c>
      <c r="V3" s="33">
        <v>234099181.84999999</v>
      </c>
      <c r="W3" s="33">
        <v>17126323</v>
      </c>
      <c r="X3" s="33">
        <v>137270.97</v>
      </c>
      <c r="Y3" s="33">
        <v>227997273.93000001</v>
      </c>
      <c r="Z3" s="33">
        <v>30390145.07</v>
      </c>
      <c r="AA3" s="37">
        <v>341931448.86000001</v>
      </c>
      <c r="AB3" s="37">
        <v>1956426.37</v>
      </c>
      <c r="AC3" s="37">
        <v>3396064.63</v>
      </c>
      <c r="AD3" s="37">
        <v>138842324.81</v>
      </c>
      <c r="AE3" s="37">
        <v>42482740.159999996</v>
      </c>
      <c r="AF3" s="37">
        <v>3314954.87</v>
      </c>
      <c r="AG3" s="62">
        <f t="shared" ref="AG3:AJ3" si="0">SUM(AG4:AG193)</f>
        <v>91979880.889999971</v>
      </c>
      <c r="AH3" s="57">
        <f t="shared" si="0"/>
        <v>15345336.41</v>
      </c>
      <c r="AI3" s="52">
        <f t="shared" si="0"/>
        <v>76634544.479999989</v>
      </c>
      <c r="AJ3" s="64">
        <f t="shared" si="0"/>
        <v>509751141.92999989</v>
      </c>
      <c r="AK3" s="65">
        <f>SUM(AK4:AK193)</f>
        <v>531923959.69999987</v>
      </c>
      <c r="AL3" s="53">
        <f>SUM(AL4:AL193)</f>
        <v>-22172817.769999996</v>
      </c>
    </row>
    <row r="4" spans="4:38">
      <c r="D4" s="32" t="str">
        <f>E4</f>
        <v>00493 สำนักงานสาธารณสุขอำเภอเมืองสกลนคร</v>
      </c>
      <c r="E4" s="1" t="s">
        <v>1422</v>
      </c>
      <c r="F4" s="36">
        <v>100302.86</v>
      </c>
      <c r="H4" s="36">
        <v>156714</v>
      </c>
      <c r="J4" s="126">
        <v>2</v>
      </c>
      <c r="K4" s="126">
        <v>18203</v>
      </c>
      <c r="S4" s="126">
        <v>183004.65</v>
      </c>
      <c r="T4" s="126">
        <v>2137333.04</v>
      </c>
      <c r="X4" s="33">
        <v>15.32</v>
      </c>
      <c r="Y4" s="33">
        <v>1036603</v>
      </c>
      <c r="Z4" s="33">
        <v>4421569.84</v>
      </c>
      <c r="AA4" s="37">
        <v>3728468</v>
      </c>
      <c r="AB4" s="37">
        <v>3866</v>
      </c>
      <c r="AC4" s="37">
        <v>34605</v>
      </c>
      <c r="AD4" s="37">
        <v>145283.99</v>
      </c>
      <c r="AE4" s="37">
        <v>2174081</v>
      </c>
      <c r="AF4" s="37">
        <v>1417000</v>
      </c>
      <c r="AG4" s="61">
        <f>SUM(F4:I4)</f>
        <v>257016.86</v>
      </c>
      <c r="AH4" s="58">
        <f>SUM(L4:P4)</f>
        <v>0</v>
      </c>
      <c r="AI4" s="60">
        <f>AG4-AH4</f>
        <v>257016.86</v>
      </c>
      <c r="AJ4" s="63">
        <f>SUM(U4:Z4)</f>
        <v>5458188.1600000001</v>
      </c>
      <c r="AK4" s="49">
        <f>SUM(AA4:AF4)</f>
        <v>7503303.9900000002</v>
      </c>
      <c r="AL4" s="53">
        <f>AJ4-AK4</f>
        <v>-2045115.83</v>
      </c>
    </row>
    <row r="5" spans="4:38">
      <c r="D5" s="32" t="str">
        <f t="shared" ref="D5:D8" si="1">E5</f>
        <v>00494 สำนักงานสาธารณสุขอำเภอกุสุมาลย์</v>
      </c>
      <c r="E5" s="1" t="s">
        <v>1423</v>
      </c>
      <c r="F5" s="36">
        <v>8000.82</v>
      </c>
      <c r="H5" s="36">
        <v>137690</v>
      </c>
      <c r="J5" s="126">
        <v>3</v>
      </c>
      <c r="K5" s="126">
        <v>4</v>
      </c>
      <c r="S5" s="126">
        <v>1313025.3400000001</v>
      </c>
      <c r="Y5" s="33">
        <v>1126356</v>
      </c>
      <c r="Z5" s="33">
        <v>820683.62</v>
      </c>
      <c r="AA5" s="37">
        <v>1358318</v>
      </c>
      <c r="AD5" s="37">
        <v>431558.8</v>
      </c>
      <c r="AE5" s="37">
        <v>1311714.3400000001</v>
      </c>
      <c r="AF5" s="37">
        <v>12776</v>
      </c>
      <c r="AG5" s="61">
        <f t="shared" ref="AG5:AG68" si="2">SUM(F5:I5)</f>
        <v>145690.82</v>
      </c>
      <c r="AH5" s="58">
        <f t="shared" ref="AH5:AH68" si="3">SUM(L5:P5)</f>
        <v>0</v>
      </c>
      <c r="AI5" s="60">
        <f t="shared" ref="AI5:AI68" si="4">AG5-AH5</f>
        <v>145690.82</v>
      </c>
      <c r="AJ5" s="63">
        <f t="shared" ref="AJ5:AJ68" si="5">SUM(U5:Z5)</f>
        <v>1947039.62</v>
      </c>
      <c r="AK5" s="49">
        <f t="shared" ref="AK5:AK68" si="6">SUM(AA5:AF5)</f>
        <v>3114367.14</v>
      </c>
      <c r="AL5" s="53">
        <f t="shared" ref="AL5:AL68" si="7">AJ5-AK5</f>
        <v>-1167327.52</v>
      </c>
    </row>
    <row r="6" spans="4:38">
      <c r="D6" s="32" t="str">
        <f t="shared" si="1"/>
        <v>00495 สำนักงานสาธารณสุขอำเภอกุดบาก</v>
      </c>
      <c r="E6" s="1" t="s">
        <v>1424</v>
      </c>
      <c r="F6" s="36">
        <v>9775.2199999999993</v>
      </c>
      <c r="H6" s="36">
        <v>191638.54</v>
      </c>
      <c r="J6" s="126">
        <v>3</v>
      </c>
      <c r="K6" s="126">
        <v>8016</v>
      </c>
      <c r="P6" s="59">
        <v>11800</v>
      </c>
      <c r="S6" s="126">
        <v>199684.36</v>
      </c>
      <c r="T6" s="126">
        <v>48313.33</v>
      </c>
      <c r="X6" s="33">
        <v>111.7</v>
      </c>
      <c r="Y6" s="33">
        <v>1499527.6</v>
      </c>
      <c r="Z6" s="33">
        <v>713352.92</v>
      </c>
      <c r="AA6" s="37">
        <v>1566207.6</v>
      </c>
      <c r="AC6" s="37">
        <v>11952</v>
      </c>
      <c r="AD6" s="37">
        <v>480032.38</v>
      </c>
      <c r="AE6" s="37">
        <v>205165.17</v>
      </c>
      <c r="AG6" s="61">
        <f t="shared" si="2"/>
        <v>201413.76000000001</v>
      </c>
      <c r="AH6" s="58">
        <f t="shared" si="3"/>
        <v>11800</v>
      </c>
      <c r="AI6" s="60">
        <f t="shared" si="4"/>
        <v>189613.76</v>
      </c>
      <c r="AJ6" s="63">
        <f t="shared" si="5"/>
        <v>2212992.2200000002</v>
      </c>
      <c r="AK6" s="49">
        <f t="shared" si="6"/>
        <v>2263357.15</v>
      </c>
      <c r="AL6" s="53">
        <f t="shared" si="7"/>
        <v>-50364.929999999702</v>
      </c>
    </row>
    <row r="7" spans="4:38">
      <c r="D7" s="32" t="str">
        <f t="shared" si="1"/>
        <v>00496 สำนักงานสาธารณสุขอำเภอพรรณานิคม</v>
      </c>
      <c r="E7" s="1" t="s">
        <v>1425</v>
      </c>
      <c r="F7" s="36">
        <v>154766.66</v>
      </c>
      <c r="H7" s="36">
        <v>98686.25</v>
      </c>
      <c r="J7" s="126">
        <v>-9498</v>
      </c>
      <c r="K7" s="126">
        <v>45</v>
      </c>
      <c r="S7" s="126">
        <v>-294746.49</v>
      </c>
      <c r="T7" s="126">
        <v>1340107.9099999999</v>
      </c>
      <c r="X7" s="33">
        <v>113.65</v>
      </c>
      <c r="Y7" s="33">
        <v>883190</v>
      </c>
      <c r="Z7" s="33">
        <v>2704211.78</v>
      </c>
      <c r="AA7" s="37">
        <v>2476881.33</v>
      </c>
      <c r="AD7" s="37">
        <v>329312.2</v>
      </c>
      <c r="AE7" s="37">
        <v>930843.41</v>
      </c>
      <c r="AF7" s="37">
        <v>651840</v>
      </c>
      <c r="AG7" s="61">
        <f t="shared" si="2"/>
        <v>253452.91</v>
      </c>
      <c r="AH7" s="58">
        <f t="shared" si="3"/>
        <v>0</v>
      </c>
      <c r="AI7" s="60">
        <f t="shared" si="4"/>
        <v>253452.91</v>
      </c>
      <c r="AJ7" s="63">
        <f t="shared" si="5"/>
        <v>3587515.4299999997</v>
      </c>
      <c r="AK7" s="49">
        <f t="shared" si="6"/>
        <v>4388876.9400000004</v>
      </c>
      <c r="AL7" s="53">
        <f t="shared" si="7"/>
        <v>-801361.51000000071</v>
      </c>
    </row>
    <row r="8" spans="4:38">
      <c r="D8" s="32" t="str">
        <f t="shared" si="1"/>
        <v>00497 สำนักงานสาธารณสุขอำเภอพังโคน</v>
      </c>
      <c r="E8" s="1" t="s">
        <v>1426</v>
      </c>
      <c r="F8" s="36">
        <v>61573.57</v>
      </c>
      <c r="H8" s="36">
        <v>57587.61</v>
      </c>
      <c r="J8" s="126">
        <v>1679502</v>
      </c>
      <c r="K8" s="126">
        <v>44014</v>
      </c>
      <c r="S8" s="126">
        <v>-2097665.2000000002</v>
      </c>
      <c r="T8" s="126">
        <v>4100398.35</v>
      </c>
      <c r="X8" s="33">
        <v>287.45</v>
      </c>
      <c r="Y8" s="33">
        <v>1096343</v>
      </c>
      <c r="Z8" s="33">
        <v>1760369.9</v>
      </c>
      <c r="AA8" s="37">
        <v>2538063.75</v>
      </c>
      <c r="AB8" s="37">
        <v>3500</v>
      </c>
      <c r="AC8" s="37">
        <v>102227</v>
      </c>
      <c r="AD8" s="37">
        <v>257678.29</v>
      </c>
      <c r="AE8" s="37">
        <v>115587.28</v>
      </c>
      <c r="AG8" s="61">
        <f t="shared" si="2"/>
        <v>119161.18</v>
      </c>
      <c r="AH8" s="58">
        <f t="shared" si="3"/>
        <v>0</v>
      </c>
      <c r="AI8" s="60">
        <f t="shared" si="4"/>
        <v>119161.18</v>
      </c>
      <c r="AJ8" s="63">
        <f t="shared" si="5"/>
        <v>2857000.3499999996</v>
      </c>
      <c r="AK8" s="49">
        <f t="shared" si="6"/>
        <v>3017056.32</v>
      </c>
      <c r="AL8" s="53">
        <f t="shared" si="7"/>
        <v>-160055.9700000002</v>
      </c>
    </row>
    <row r="9" spans="4:38">
      <c r="D9" s="32" t="str">
        <f>E9</f>
        <v>00498 สำนักงานสาธารณสุขอำเภอวาริชภูมิ</v>
      </c>
      <c r="E9" s="1" t="s">
        <v>1427</v>
      </c>
      <c r="F9" s="36">
        <v>-5706.62</v>
      </c>
      <c r="H9" s="36">
        <v>10954.26</v>
      </c>
      <c r="J9" s="126">
        <v>4</v>
      </c>
      <c r="K9" s="126">
        <v>335</v>
      </c>
      <c r="S9" s="126">
        <v>302090.71000000002</v>
      </c>
      <c r="X9" s="33">
        <v>9.2200000000000006</v>
      </c>
      <c r="Y9" s="33">
        <v>1042950</v>
      </c>
      <c r="Z9" s="33">
        <v>641919.81999999995</v>
      </c>
      <c r="AA9" s="37">
        <v>1202135.1200000001</v>
      </c>
      <c r="AC9" s="37">
        <v>111149.5</v>
      </c>
      <c r="AD9" s="37">
        <v>144941.20000000001</v>
      </c>
      <c r="AE9" s="37">
        <v>272357.28999999998</v>
      </c>
      <c r="AF9" s="37">
        <v>250800</v>
      </c>
      <c r="AG9" s="61">
        <f t="shared" si="2"/>
        <v>5247.64</v>
      </c>
      <c r="AH9" s="58">
        <f t="shared" si="3"/>
        <v>0</v>
      </c>
      <c r="AI9" s="60">
        <f t="shared" si="4"/>
        <v>5247.64</v>
      </c>
      <c r="AJ9" s="63">
        <f t="shared" si="5"/>
        <v>1684879.04</v>
      </c>
      <c r="AK9" s="49">
        <f t="shared" si="6"/>
        <v>1981383.11</v>
      </c>
      <c r="AL9" s="53">
        <f t="shared" si="7"/>
        <v>-296504.07000000007</v>
      </c>
    </row>
    <row r="10" spans="4:38">
      <c r="D10" s="32" t="str">
        <f t="shared" ref="D10:D21" si="8">E10</f>
        <v>00499 สำนักงานสาธารณสุขอำเภอนิคมน้ำอูน</v>
      </c>
      <c r="E10" s="1" t="s">
        <v>1428</v>
      </c>
      <c r="AG10" s="61">
        <f t="shared" si="2"/>
        <v>0</v>
      </c>
      <c r="AH10" s="58">
        <f t="shared" si="3"/>
        <v>0</v>
      </c>
      <c r="AI10" s="60">
        <f t="shared" si="4"/>
        <v>0</v>
      </c>
      <c r="AJ10" s="63">
        <f t="shared" si="5"/>
        <v>0</v>
      </c>
      <c r="AK10" s="49">
        <f t="shared" si="6"/>
        <v>0</v>
      </c>
      <c r="AL10" s="53">
        <f t="shared" si="7"/>
        <v>0</v>
      </c>
    </row>
    <row r="11" spans="4:38">
      <c r="D11" s="32" t="str">
        <f t="shared" si="8"/>
        <v>00500 สำนักงานสาธารณสุขอำเภอวานรนิวาส</v>
      </c>
      <c r="E11" s="1" t="s">
        <v>1429</v>
      </c>
      <c r="F11" s="36">
        <v>-3528.57</v>
      </c>
      <c r="H11" s="36">
        <v>110197.2</v>
      </c>
      <c r="J11" s="126">
        <v>4</v>
      </c>
      <c r="K11" s="126">
        <v>59</v>
      </c>
      <c r="S11" s="126">
        <v>-763990.9</v>
      </c>
      <c r="T11" s="126">
        <v>1542339.31</v>
      </c>
      <c r="X11" s="33">
        <v>11.04</v>
      </c>
      <c r="Y11" s="33">
        <v>869005.5</v>
      </c>
      <c r="Z11" s="33">
        <v>3282330.38</v>
      </c>
      <c r="AA11" s="37">
        <v>3614090.5</v>
      </c>
      <c r="AB11" s="37">
        <v>24955</v>
      </c>
      <c r="AC11" s="37">
        <v>72889.72</v>
      </c>
      <c r="AD11" s="37">
        <v>389667.82</v>
      </c>
      <c r="AE11" s="37">
        <v>721360.66</v>
      </c>
      <c r="AG11" s="61">
        <f t="shared" si="2"/>
        <v>106668.62999999999</v>
      </c>
      <c r="AH11" s="58">
        <f t="shared" si="3"/>
        <v>0</v>
      </c>
      <c r="AI11" s="60">
        <f t="shared" si="4"/>
        <v>106668.62999999999</v>
      </c>
      <c r="AJ11" s="63">
        <f t="shared" si="5"/>
        <v>4151346.92</v>
      </c>
      <c r="AK11" s="49">
        <f t="shared" si="6"/>
        <v>4822963.7</v>
      </c>
      <c r="AL11" s="53">
        <f t="shared" si="7"/>
        <v>-671616.78000000026</v>
      </c>
    </row>
    <row r="12" spans="4:38">
      <c r="D12" s="32" t="str">
        <f t="shared" si="8"/>
        <v>00501 สำนักงานสาธารณสุขอำเภอคำตากล้า</v>
      </c>
      <c r="E12" s="1" t="s">
        <v>1430</v>
      </c>
      <c r="F12" s="36">
        <v>37346.86</v>
      </c>
      <c r="H12" s="36">
        <v>116132.49</v>
      </c>
      <c r="J12" s="126">
        <v>1441672.12</v>
      </c>
      <c r="K12" s="126">
        <v>19918.66</v>
      </c>
      <c r="S12" s="126">
        <v>1283468.8600000001</v>
      </c>
      <c r="T12" s="126">
        <v>264320</v>
      </c>
      <c r="X12" s="33">
        <v>58.16</v>
      </c>
      <c r="Y12" s="33">
        <v>2566759</v>
      </c>
      <c r="Z12" s="33">
        <v>850931.32</v>
      </c>
      <c r="AA12" s="37">
        <v>2976677</v>
      </c>
      <c r="AC12" s="37">
        <v>5095</v>
      </c>
      <c r="AD12" s="37">
        <v>311957.83</v>
      </c>
      <c r="AE12" s="37">
        <v>56737.38</v>
      </c>
      <c r="AG12" s="61">
        <f t="shared" si="2"/>
        <v>153479.35</v>
      </c>
      <c r="AH12" s="58">
        <f t="shared" si="3"/>
        <v>0</v>
      </c>
      <c r="AI12" s="60">
        <f t="shared" si="4"/>
        <v>153479.35</v>
      </c>
      <c r="AJ12" s="63">
        <f t="shared" si="5"/>
        <v>3417748.48</v>
      </c>
      <c r="AK12" s="49">
        <f t="shared" si="6"/>
        <v>3350467.21</v>
      </c>
      <c r="AL12" s="53">
        <f t="shared" si="7"/>
        <v>67281.270000000019</v>
      </c>
    </row>
    <row r="13" spans="4:38">
      <c r="D13" s="32" t="str">
        <f>E13</f>
        <v>00502 สำนักงานสาธารณสุขอำเภอบ้านม่วง</v>
      </c>
      <c r="E13" s="1" t="s">
        <v>1431</v>
      </c>
      <c r="AG13" s="61">
        <f t="shared" si="2"/>
        <v>0</v>
      </c>
      <c r="AH13" s="58">
        <f t="shared" si="3"/>
        <v>0</v>
      </c>
      <c r="AI13" s="60">
        <f t="shared" si="4"/>
        <v>0</v>
      </c>
      <c r="AJ13" s="63">
        <f t="shared" si="5"/>
        <v>0</v>
      </c>
      <c r="AK13" s="49">
        <f t="shared" si="6"/>
        <v>0</v>
      </c>
      <c r="AL13" s="53">
        <f t="shared" si="7"/>
        <v>0</v>
      </c>
    </row>
    <row r="14" spans="4:38" s="106" customFormat="1">
      <c r="D14" s="32" t="str">
        <f t="shared" si="8"/>
        <v>00503 สำนักงานสาธารณสุขอำเภออากาศอำนวย</v>
      </c>
      <c r="E14" s="106" t="s">
        <v>1587</v>
      </c>
      <c r="F14" s="36">
        <v>5291.12</v>
      </c>
      <c r="G14" s="36"/>
      <c r="H14" s="36">
        <v>19015</v>
      </c>
      <c r="I14" s="36"/>
      <c r="J14" s="126">
        <v>4</v>
      </c>
      <c r="K14" s="126">
        <v>7</v>
      </c>
      <c r="L14" s="59"/>
      <c r="M14" s="59"/>
      <c r="N14" s="59"/>
      <c r="O14" s="59"/>
      <c r="P14" s="59"/>
      <c r="Q14" s="126"/>
      <c r="R14" s="126"/>
      <c r="S14" s="126">
        <v>2205705.31</v>
      </c>
      <c r="T14" s="126">
        <v>67993.5</v>
      </c>
      <c r="U14" s="33"/>
      <c r="V14" s="33"/>
      <c r="W14" s="33"/>
      <c r="X14" s="33">
        <v>21.04</v>
      </c>
      <c r="Y14" s="33">
        <v>1110700.5</v>
      </c>
      <c r="Z14" s="33">
        <v>1530973.99</v>
      </c>
      <c r="AA14" s="37">
        <v>2068350.5</v>
      </c>
      <c r="AB14" s="37"/>
      <c r="AC14" s="37">
        <v>16869</v>
      </c>
      <c r="AD14" s="37">
        <v>65254.99</v>
      </c>
      <c r="AE14" s="37">
        <v>2237802.73</v>
      </c>
      <c r="AF14" s="37">
        <v>502800</v>
      </c>
      <c r="AG14" s="61">
        <f t="shared" si="2"/>
        <v>24306.12</v>
      </c>
      <c r="AH14" s="58">
        <f t="shared" si="3"/>
        <v>0</v>
      </c>
      <c r="AI14" s="60">
        <f t="shared" si="4"/>
        <v>24306.12</v>
      </c>
      <c r="AJ14" s="63">
        <f t="shared" si="5"/>
        <v>2641695.5300000003</v>
      </c>
      <c r="AK14" s="49">
        <f t="shared" si="6"/>
        <v>4891077.2200000007</v>
      </c>
      <c r="AL14" s="53">
        <f t="shared" si="7"/>
        <v>-2249381.6900000004</v>
      </c>
    </row>
    <row r="15" spans="4:38">
      <c r="D15" s="32" t="str">
        <f t="shared" si="8"/>
        <v>00504 สำนักงานสาธารณสุขอำเภอสว่างแดนดิน</v>
      </c>
      <c r="E15" s="1" t="s">
        <v>1432</v>
      </c>
      <c r="F15" s="36">
        <v>8103.2</v>
      </c>
      <c r="H15" s="36">
        <v>91067</v>
      </c>
      <c r="I15" s="36">
        <v>981216</v>
      </c>
      <c r="J15" s="126">
        <v>5</v>
      </c>
      <c r="K15" s="126">
        <v>6</v>
      </c>
      <c r="S15" s="126">
        <v>379822.65</v>
      </c>
      <c r="T15" s="126">
        <v>1790913.12</v>
      </c>
      <c r="X15" s="33">
        <v>1.0900000000000001</v>
      </c>
      <c r="Y15" s="33">
        <v>816721.5</v>
      </c>
      <c r="Z15" s="33">
        <v>3724652.85</v>
      </c>
      <c r="AA15" s="37">
        <v>4180603.75</v>
      </c>
      <c r="AC15" s="37">
        <v>152460</v>
      </c>
      <c r="AD15" s="37">
        <v>109243.6</v>
      </c>
      <c r="AE15" s="37">
        <v>1189406.6599999999</v>
      </c>
      <c r="AG15" s="61">
        <f t="shared" si="2"/>
        <v>1080386.2</v>
      </c>
      <c r="AH15" s="58">
        <f t="shared" si="3"/>
        <v>0</v>
      </c>
      <c r="AI15" s="60">
        <f t="shared" si="4"/>
        <v>1080386.2</v>
      </c>
      <c r="AJ15" s="63">
        <f t="shared" si="5"/>
        <v>4541375.4400000004</v>
      </c>
      <c r="AK15" s="49">
        <f t="shared" si="6"/>
        <v>5631714.0099999998</v>
      </c>
      <c r="AL15" s="53">
        <f t="shared" si="7"/>
        <v>-1090338.5699999994</v>
      </c>
    </row>
    <row r="16" spans="4:38">
      <c r="D16" s="32" t="str">
        <f t="shared" si="8"/>
        <v>00505 สำนักงานสาธารณสุขอำเภอส่องดาว</v>
      </c>
      <c r="E16" s="1" t="s">
        <v>1433</v>
      </c>
      <c r="F16" s="135">
        <v>29484.41</v>
      </c>
      <c r="G16" s="135"/>
      <c r="H16" s="36">
        <v>96372.160000000003</v>
      </c>
      <c r="I16" s="135"/>
      <c r="J16" s="132">
        <v>6</v>
      </c>
      <c r="K16" s="132">
        <v>20</v>
      </c>
      <c r="M16" s="249"/>
      <c r="N16" s="249"/>
      <c r="O16" s="249"/>
      <c r="P16" s="249">
        <v>25080</v>
      </c>
      <c r="Q16" s="132"/>
      <c r="R16" s="132"/>
      <c r="S16" s="132">
        <v>-400212.27</v>
      </c>
      <c r="T16" s="132">
        <v>1659646.7</v>
      </c>
      <c r="X16" s="33">
        <v>209.38</v>
      </c>
      <c r="Y16" s="33">
        <v>1501729.5</v>
      </c>
      <c r="Z16" s="33">
        <v>455941.57</v>
      </c>
      <c r="AA16" s="37">
        <v>1592357.75</v>
      </c>
      <c r="AD16" s="37">
        <v>80521.16</v>
      </c>
      <c r="AE16" s="37">
        <v>1250533.3999999999</v>
      </c>
      <c r="AF16" s="37">
        <v>193100</v>
      </c>
      <c r="AG16" s="61">
        <f t="shared" si="2"/>
        <v>125856.57</v>
      </c>
      <c r="AH16" s="58">
        <f t="shared" si="3"/>
        <v>25080</v>
      </c>
      <c r="AI16" s="60">
        <f t="shared" si="4"/>
        <v>100776.57</v>
      </c>
      <c r="AJ16" s="63">
        <f t="shared" si="5"/>
        <v>1957880.45</v>
      </c>
      <c r="AK16" s="49">
        <f t="shared" si="6"/>
        <v>3116512.3099999996</v>
      </c>
      <c r="AL16" s="53">
        <f t="shared" si="7"/>
        <v>-1158631.8599999996</v>
      </c>
    </row>
    <row r="17" spans="1:38">
      <c r="D17" s="32" t="str">
        <f t="shared" si="8"/>
        <v>00506 สำนักงานสาธารณสุขอำเภอเต่างอย</v>
      </c>
      <c r="E17" s="1" t="s">
        <v>1434</v>
      </c>
      <c r="F17" s="36">
        <v>34649.86</v>
      </c>
      <c r="H17" s="36">
        <v>145384</v>
      </c>
      <c r="J17" s="126">
        <v>4</v>
      </c>
      <c r="K17" s="126">
        <v>26</v>
      </c>
      <c r="S17" s="126">
        <v>470009.39</v>
      </c>
      <c r="T17" s="126">
        <v>385124.66</v>
      </c>
      <c r="X17" s="33">
        <v>45.09</v>
      </c>
      <c r="Y17" s="33">
        <v>2476549.5</v>
      </c>
      <c r="Z17" s="33">
        <v>635711.38</v>
      </c>
      <c r="AA17" s="37">
        <v>2684657.5</v>
      </c>
      <c r="AC17" s="37">
        <v>32188</v>
      </c>
      <c r="AD17" s="37">
        <v>307467.38</v>
      </c>
      <c r="AE17" s="37">
        <v>763063.28</v>
      </c>
      <c r="AG17" s="61">
        <f t="shared" si="2"/>
        <v>180033.86</v>
      </c>
      <c r="AH17" s="58">
        <f t="shared" si="3"/>
        <v>0</v>
      </c>
      <c r="AI17" s="60">
        <f t="shared" si="4"/>
        <v>180033.86</v>
      </c>
      <c r="AJ17" s="63">
        <f t="shared" si="5"/>
        <v>3112305.9699999997</v>
      </c>
      <c r="AK17" s="49">
        <f t="shared" si="6"/>
        <v>3787376.16</v>
      </c>
      <c r="AL17" s="53">
        <f t="shared" si="7"/>
        <v>-675070.19000000041</v>
      </c>
    </row>
    <row r="18" spans="1:38">
      <c r="D18" s="32" t="str">
        <f t="shared" si="8"/>
        <v>00507 สำนักงานสาธารณสุขอำเภอโคกศรีสุพรรณ</v>
      </c>
      <c r="E18" s="1" t="s">
        <v>1435</v>
      </c>
      <c r="F18" s="36">
        <v>26883.94</v>
      </c>
      <c r="H18" s="36">
        <v>59546.27</v>
      </c>
      <c r="J18" s="126">
        <v>3</v>
      </c>
      <c r="K18" s="126">
        <v>149518</v>
      </c>
      <c r="S18" s="126">
        <v>1184488.93</v>
      </c>
      <c r="T18" s="126">
        <v>110871.66</v>
      </c>
      <c r="X18" s="33">
        <v>2.5499999999999998</v>
      </c>
      <c r="Y18" s="33">
        <v>2121707.5</v>
      </c>
      <c r="Z18" s="33">
        <v>809444.89</v>
      </c>
      <c r="AA18" s="37">
        <v>2577042.5</v>
      </c>
      <c r="AB18" s="37">
        <v>3150</v>
      </c>
      <c r="AC18" s="37">
        <v>22653.7</v>
      </c>
      <c r="AD18" s="37">
        <v>345118.71999999997</v>
      </c>
      <c r="AE18" s="37">
        <v>1042599.4</v>
      </c>
      <c r="AG18" s="61">
        <f t="shared" si="2"/>
        <v>86430.209999999992</v>
      </c>
      <c r="AH18" s="58">
        <f t="shared" si="3"/>
        <v>0</v>
      </c>
      <c r="AI18" s="60">
        <f t="shared" si="4"/>
        <v>86430.209999999992</v>
      </c>
      <c r="AJ18" s="63">
        <f t="shared" si="5"/>
        <v>2931154.94</v>
      </c>
      <c r="AK18" s="49">
        <f t="shared" si="6"/>
        <v>3990564.32</v>
      </c>
      <c r="AL18" s="53">
        <f t="shared" si="7"/>
        <v>-1059409.3799999999</v>
      </c>
    </row>
    <row r="19" spans="1:38">
      <c r="D19" s="32" t="str">
        <f t="shared" si="8"/>
        <v>00508 สำนักงานสาธารณสุขอำเภอเจริญศิลป์</v>
      </c>
      <c r="E19" s="1" t="s">
        <v>1436</v>
      </c>
      <c r="F19" s="36">
        <v>8955.11</v>
      </c>
      <c r="H19" s="36">
        <v>4118</v>
      </c>
      <c r="I19" s="36">
        <v>379864.3</v>
      </c>
      <c r="J19" s="126">
        <v>518918.67</v>
      </c>
      <c r="K19" s="126">
        <v>15</v>
      </c>
      <c r="S19" s="126">
        <v>55411.28</v>
      </c>
      <c r="T19" s="126">
        <v>1642759</v>
      </c>
      <c r="X19" s="33">
        <v>3.8</v>
      </c>
      <c r="Y19" s="33">
        <v>1416955.5</v>
      </c>
      <c r="Z19" s="33">
        <v>1169771.8999999999</v>
      </c>
      <c r="AA19" s="37">
        <v>2535312</v>
      </c>
      <c r="AD19" s="37">
        <v>39297.4</v>
      </c>
      <c r="AE19" s="37">
        <v>798421</v>
      </c>
      <c r="AG19" s="61">
        <f t="shared" si="2"/>
        <v>392937.41</v>
      </c>
      <c r="AH19" s="58">
        <f t="shared" si="3"/>
        <v>0</v>
      </c>
      <c r="AI19" s="60">
        <f t="shared" si="4"/>
        <v>392937.41</v>
      </c>
      <c r="AJ19" s="63">
        <f t="shared" si="5"/>
        <v>2586731.2000000002</v>
      </c>
      <c r="AK19" s="49">
        <f t="shared" si="6"/>
        <v>3373030.4</v>
      </c>
      <c r="AL19" s="53">
        <f t="shared" si="7"/>
        <v>-786299.19999999972</v>
      </c>
    </row>
    <row r="20" spans="1:38">
      <c r="D20" s="32" t="str">
        <f t="shared" si="8"/>
        <v>00509 สำนักงานสาธารณสุขอำเภอโพนนาแก้ว</v>
      </c>
      <c r="E20" s="1" t="s">
        <v>1437</v>
      </c>
      <c r="AG20" s="61">
        <f t="shared" si="2"/>
        <v>0</v>
      </c>
      <c r="AH20" s="58">
        <f t="shared" si="3"/>
        <v>0</v>
      </c>
      <c r="AI20" s="60">
        <f t="shared" si="4"/>
        <v>0</v>
      </c>
      <c r="AJ20" s="63">
        <f t="shared" si="5"/>
        <v>0</v>
      </c>
      <c r="AK20" s="49">
        <f t="shared" si="6"/>
        <v>0</v>
      </c>
      <c r="AL20" s="53">
        <f t="shared" si="7"/>
        <v>0</v>
      </c>
    </row>
    <row r="21" spans="1:38">
      <c r="D21" s="32" t="str">
        <f t="shared" si="8"/>
        <v>00510 สำนักงานสาธารณสุขอำเภอภูพาน</v>
      </c>
      <c r="E21" s="1" t="s">
        <v>1438</v>
      </c>
      <c r="F21" s="36">
        <v>41580.21</v>
      </c>
      <c r="H21" s="36">
        <v>117480.17</v>
      </c>
      <c r="J21" s="126">
        <v>3</v>
      </c>
      <c r="K21" s="126">
        <v>58</v>
      </c>
      <c r="R21" s="126">
        <v>30799.5</v>
      </c>
      <c r="T21" s="126">
        <v>67333.5</v>
      </c>
      <c r="X21" s="33">
        <v>64.87</v>
      </c>
      <c r="Y21" s="33">
        <v>1818645</v>
      </c>
      <c r="Z21" s="33">
        <v>362640.61</v>
      </c>
      <c r="AA21" s="37">
        <v>1962480</v>
      </c>
      <c r="AC21" s="37">
        <v>48244</v>
      </c>
      <c r="AD21" s="37">
        <v>107701.44</v>
      </c>
      <c r="AE21" s="37">
        <v>1936.66</v>
      </c>
      <c r="AG21" s="61">
        <f t="shared" si="2"/>
        <v>159060.38</v>
      </c>
      <c r="AH21" s="58">
        <f t="shared" si="3"/>
        <v>0</v>
      </c>
      <c r="AI21" s="60">
        <f t="shared" si="4"/>
        <v>159060.38</v>
      </c>
      <c r="AJ21" s="63">
        <f t="shared" si="5"/>
        <v>2181350.48</v>
      </c>
      <c r="AK21" s="49">
        <f t="shared" si="6"/>
        <v>2120362.1</v>
      </c>
      <c r="AL21" s="53">
        <f t="shared" si="7"/>
        <v>60988.379999999888</v>
      </c>
    </row>
    <row r="22" spans="1:38">
      <c r="A22" s="1" t="s">
        <v>964</v>
      </c>
      <c r="B22" s="1" t="s">
        <v>966</v>
      </c>
      <c r="C22" s="94">
        <v>4000</v>
      </c>
      <c r="D22" s="1" t="s">
        <v>968</v>
      </c>
      <c r="E22" s="1" t="s">
        <v>968</v>
      </c>
      <c r="F22" s="36">
        <v>398767.49</v>
      </c>
      <c r="G22" s="36">
        <v>46589.919999999998</v>
      </c>
      <c r="H22" s="36">
        <v>1029094.97</v>
      </c>
      <c r="J22" s="126">
        <v>259459.3</v>
      </c>
      <c r="K22" s="126">
        <v>459960.26</v>
      </c>
      <c r="P22" s="59">
        <v>219.87</v>
      </c>
      <c r="S22" s="126">
        <v>1383049.94</v>
      </c>
      <c r="V22" s="33">
        <v>2919702.46</v>
      </c>
      <c r="W22" s="33">
        <v>57800</v>
      </c>
      <c r="X22" s="33">
        <v>1210.42</v>
      </c>
      <c r="Y22" s="33">
        <v>1646340</v>
      </c>
      <c r="AA22" s="37">
        <v>1957766</v>
      </c>
      <c r="AB22" s="37">
        <v>3640</v>
      </c>
      <c r="AC22" s="37">
        <v>7200</v>
      </c>
      <c r="AD22" s="37">
        <v>1670464.34</v>
      </c>
      <c r="AE22" s="37">
        <v>172252.41</v>
      </c>
      <c r="AF22" s="37">
        <v>3128</v>
      </c>
      <c r="AG22" s="61">
        <f t="shared" si="2"/>
        <v>1474452.38</v>
      </c>
      <c r="AH22" s="58">
        <f t="shared" si="3"/>
        <v>219.87</v>
      </c>
      <c r="AI22" s="60">
        <f t="shared" si="4"/>
        <v>1474232.5099999998</v>
      </c>
      <c r="AJ22" s="63">
        <f t="shared" si="5"/>
        <v>4625052.88</v>
      </c>
      <c r="AK22" s="49">
        <f t="shared" si="6"/>
        <v>3814450.75</v>
      </c>
      <c r="AL22" s="53">
        <f t="shared" si="7"/>
        <v>810602.12999999989</v>
      </c>
    </row>
    <row r="23" spans="1:38">
      <c r="A23" s="1" t="s">
        <v>964</v>
      </c>
      <c r="B23" s="1" t="s">
        <v>966</v>
      </c>
      <c r="C23" s="94">
        <v>9196</v>
      </c>
      <c r="D23" s="1" t="s">
        <v>969</v>
      </c>
      <c r="E23" s="1" t="s">
        <v>969</v>
      </c>
      <c r="F23" s="36">
        <v>230517.29</v>
      </c>
      <c r="H23" s="36">
        <v>47571.839999999997</v>
      </c>
      <c r="J23" s="126">
        <v>222445.84</v>
      </c>
      <c r="K23" s="126">
        <v>223563.56</v>
      </c>
      <c r="P23" s="59">
        <v>2409.6999999999998</v>
      </c>
      <c r="S23" s="126">
        <v>-1534783.6</v>
      </c>
      <c r="T23" s="126">
        <v>2340148.79</v>
      </c>
      <c r="V23" s="33">
        <v>1318647.77</v>
      </c>
      <c r="X23" s="33">
        <v>1298.3699999999999</v>
      </c>
      <c r="Y23" s="33">
        <v>1324860</v>
      </c>
      <c r="AA23" s="37">
        <v>1707932</v>
      </c>
      <c r="AB23" s="37">
        <v>3360</v>
      </c>
      <c r="AD23" s="37">
        <v>677270.37</v>
      </c>
      <c r="AE23" s="37">
        <v>332420.13</v>
      </c>
      <c r="AF23" s="37">
        <v>7500</v>
      </c>
      <c r="AG23" s="61">
        <f t="shared" si="2"/>
        <v>278089.13</v>
      </c>
      <c r="AH23" s="58">
        <f t="shared" si="3"/>
        <v>2409.6999999999998</v>
      </c>
      <c r="AI23" s="60">
        <f t="shared" si="4"/>
        <v>275679.43</v>
      </c>
      <c r="AJ23" s="63">
        <f t="shared" si="5"/>
        <v>2644806.14</v>
      </c>
      <c r="AK23" s="49">
        <f t="shared" si="6"/>
        <v>2728482.5</v>
      </c>
      <c r="AL23" s="53">
        <f t="shared" si="7"/>
        <v>-83676.35999999987</v>
      </c>
    </row>
    <row r="24" spans="1:38">
      <c r="A24" s="1" t="s">
        <v>964</v>
      </c>
      <c r="B24" s="1" t="s">
        <v>966</v>
      </c>
      <c r="C24" s="94">
        <v>4170</v>
      </c>
      <c r="D24" s="1" t="s">
        <v>970</v>
      </c>
      <c r="E24" s="1" t="s">
        <v>970</v>
      </c>
      <c r="F24" s="36">
        <v>283197.82</v>
      </c>
      <c r="G24" s="36">
        <v>165812.62</v>
      </c>
      <c r="H24" s="36">
        <v>204289.76</v>
      </c>
      <c r="J24" s="126">
        <v>227059.76</v>
      </c>
      <c r="K24" s="126">
        <v>205959.21</v>
      </c>
      <c r="P24" s="59">
        <v>8958.5300000000007</v>
      </c>
      <c r="S24" s="126">
        <v>-1271469.49</v>
      </c>
      <c r="T24" s="126">
        <v>2461151.44</v>
      </c>
      <c r="V24" s="33">
        <v>1593302.95</v>
      </c>
      <c r="W24" s="33">
        <v>85460</v>
      </c>
      <c r="X24" s="33">
        <v>1002.59</v>
      </c>
      <c r="Y24" s="33">
        <v>2187180</v>
      </c>
      <c r="AA24" s="37">
        <v>2668659</v>
      </c>
      <c r="AB24" s="37">
        <v>15376</v>
      </c>
      <c r="AD24" s="37">
        <v>1185005.6599999999</v>
      </c>
      <c r="AE24" s="37">
        <v>105075.19</v>
      </c>
      <c r="AF24" s="37">
        <v>5151</v>
      </c>
      <c r="AG24" s="61">
        <f t="shared" si="2"/>
        <v>653300.19999999995</v>
      </c>
      <c r="AH24" s="58">
        <f t="shared" si="3"/>
        <v>8958.5300000000007</v>
      </c>
      <c r="AI24" s="60">
        <f t="shared" si="4"/>
        <v>644341.66999999993</v>
      </c>
      <c r="AJ24" s="63">
        <f t="shared" si="5"/>
        <v>3866945.54</v>
      </c>
      <c r="AK24" s="49">
        <f t="shared" si="6"/>
        <v>3979266.85</v>
      </c>
      <c r="AL24" s="53">
        <f t="shared" si="7"/>
        <v>-112321.31000000006</v>
      </c>
    </row>
    <row r="25" spans="1:38">
      <c r="A25" s="1" t="s">
        <v>964</v>
      </c>
      <c r="B25" s="1" t="s">
        <v>966</v>
      </c>
      <c r="C25" s="94">
        <v>2125</v>
      </c>
      <c r="D25" s="1" t="s">
        <v>971</v>
      </c>
      <c r="E25" s="1" t="s">
        <v>971</v>
      </c>
      <c r="F25" s="36">
        <v>427981.37</v>
      </c>
      <c r="G25" s="36">
        <v>30341.61</v>
      </c>
      <c r="H25" s="36">
        <v>43420.77</v>
      </c>
      <c r="J25" s="126">
        <v>341284.58</v>
      </c>
      <c r="K25" s="126">
        <v>77796.820000000007</v>
      </c>
      <c r="P25" s="59">
        <v>2397.69</v>
      </c>
      <c r="S25" s="126">
        <v>-811693.08</v>
      </c>
      <c r="T25" s="126">
        <v>1609968.11</v>
      </c>
      <c r="V25" s="33">
        <v>1034220.09</v>
      </c>
      <c r="W25" s="33">
        <v>93250</v>
      </c>
      <c r="X25" s="33">
        <v>609.32000000000005</v>
      </c>
      <c r="Y25" s="33">
        <v>1444850</v>
      </c>
      <c r="AA25" s="37">
        <v>1634155</v>
      </c>
      <c r="AB25" s="37">
        <v>13040</v>
      </c>
      <c r="AD25" s="37">
        <v>635158.16</v>
      </c>
      <c r="AE25" s="37">
        <v>164963.82</v>
      </c>
      <c r="AF25" s="37">
        <v>5460</v>
      </c>
      <c r="AG25" s="61">
        <f t="shared" si="2"/>
        <v>501743.75</v>
      </c>
      <c r="AH25" s="58">
        <f t="shared" si="3"/>
        <v>2397.69</v>
      </c>
      <c r="AI25" s="60">
        <f t="shared" si="4"/>
        <v>499346.06</v>
      </c>
      <c r="AJ25" s="63">
        <f t="shared" si="5"/>
        <v>2572929.41</v>
      </c>
      <c r="AK25" s="49">
        <f t="shared" si="6"/>
        <v>2452776.98</v>
      </c>
      <c r="AL25" s="53">
        <f t="shared" si="7"/>
        <v>120152.43000000017</v>
      </c>
    </row>
    <row r="26" spans="1:38">
      <c r="A26" s="1" t="s">
        <v>964</v>
      </c>
      <c r="B26" s="1" t="s">
        <v>966</v>
      </c>
      <c r="C26" s="94">
        <v>4953</v>
      </c>
      <c r="D26" s="1" t="s">
        <v>972</v>
      </c>
      <c r="E26" s="1" t="s">
        <v>972</v>
      </c>
      <c r="F26" s="36">
        <v>149038.35999999999</v>
      </c>
      <c r="G26" s="36">
        <v>915.64</v>
      </c>
      <c r="H26" s="36">
        <v>138922.84</v>
      </c>
      <c r="J26" s="126">
        <v>179780.87</v>
      </c>
      <c r="K26" s="126">
        <v>68772.17</v>
      </c>
      <c r="P26" s="59">
        <v>749.6</v>
      </c>
      <c r="S26" s="126">
        <v>-1107518.92</v>
      </c>
      <c r="T26" s="126">
        <v>1693812.25</v>
      </c>
      <c r="V26" s="33">
        <v>805035.44</v>
      </c>
      <c r="W26" s="33">
        <v>40000</v>
      </c>
      <c r="X26" s="33">
        <v>566.20000000000005</v>
      </c>
      <c r="Y26" s="33">
        <v>1281600</v>
      </c>
      <c r="AA26" s="37">
        <v>1550055</v>
      </c>
      <c r="AB26" s="37">
        <v>8700</v>
      </c>
      <c r="AD26" s="37">
        <v>481738.84</v>
      </c>
      <c r="AE26" s="37">
        <v>136080.85</v>
      </c>
      <c r="AF26" s="37">
        <v>240</v>
      </c>
      <c r="AG26" s="61">
        <f t="shared" si="2"/>
        <v>288876.83999999997</v>
      </c>
      <c r="AH26" s="58">
        <f t="shared" si="3"/>
        <v>749.6</v>
      </c>
      <c r="AI26" s="60">
        <f t="shared" si="4"/>
        <v>288127.24</v>
      </c>
      <c r="AJ26" s="63">
        <f t="shared" si="5"/>
        <v>2127201.6399999997</v>
      </c>
      <c r="AK26" s="49">
        <f t="shared" si="6"/>
        <v>2176814.69</v>
      </c>
      <c r="AL26" s="53">
        <f t="shared" si="7"/>
        <v>-49613.050000000279</v>
      </c>
    </row>
    <row r="27" spans="1:38">
      <c r="A27" s="1" t="s">
        <v>964</v>
      </c>
      <c r="B27" s="1" t="s">
        <v>966</v>
      </c>
      <c r="C27" s="94">
        <v>5133</v>
      </c>
      <c r="D27" s="1" t="s">
        <v>973</v>
      </c>
      <c r="E27" s="1" t="s">
        <v>973</v>
      </c>
      <c r="F27" s="36">
        <v>821022.7</v>
      </c>
      <c r="G27" s="36">
        <v>64886.48</v>
      </c>
      <c r="H27" s="36">
        <v>116078.18</v>
      </c>
      <c r="J27" s="126">
        <v>299542.34999999998</v>
      </c>
      <c r="K27" s="126">
        <v>265986.01</v>
      </c>
      <c r="P27" s="59">
        <v>1632.11</v>
      </c>
      <c r="S27" s="126">
        <v>-291456.83</v>
      </c>
      <c r="T27" s="126">
        <v>1247745.83</v>
      </c>
      <c r="V27" s="33">
        <v>1495100.21</v>
      </c>
      <c r="W27" s="33">
        <v>763000</v>
      </c>
      <c r="X27" s="33">
        <v>1942.33</v>
      </c>
      <c r="Y27" s="33">
        <v>1295700</v>
      </c>
      <c r="AA27" s="37">
        <v>1762001</v>
      </c>
      <c r="AB27" s="37">
        <v>19446</v>
      </c>
      <c r="AD27" s="37">
        <v>911081.88</v>
      </c>
      <c r="AE27" s="37">
        <v>251467.28</v>
      </c>
      <c r="AF27" s="37">
        <v>2151.77</v>
      </c>
      <c r="AG27" s="61">
        <f t="shared" si="2"/>
        <v>1001987.3599999999</v>
      </c>
      <c r="AH27" s="58">
        <f t="shared" si="3"/>
        <v>1632.11</v>
      </c>
      <c r="AI27" s="60">
        <f t="shared" si="4"/>
        <v>1000355.2499999999</v>
      </c>
      <c r="AJ27" s="63">
        <f t="shared" si="5"/>
        <v>3555742.54</v>
      </c>
      <c r="AK27" s="49">
        <f t="shared" si="6"/>
        <v>2946147.9299999997</v>
      </c>
      <c r="AL27" s="53">
        <f t="shared" si="7"/>
        <v>609594.61000000034</v>
      </c>
    </row>
    <row r="28" spans="1:38">
      <c r="A28" s="1" t="s">
        <v>964</v>
      </c>
      <c r="B28" s="1" t="s">
        <v>966</v>
      </c>
      <c r="C28" s="94">
        <v>9944</v>
      </c>
      <c r="D28" s="1" t="s">
        <v>974</v>
      </c>
      <c r="E28" s="1" t="s">
        <v>974</v>
      </c>
      <c r="F28" s="36">
        <v>958726.2</v>
      </c>
      <c r="H28" s="36">
        <v>99009.49</v>
      </c>
      <c r="J28" s="126">
        <v>470513.48</v>
      </c>
      <c r="K28" s="126">
        <v>19599.5</v>
      </c>
      <c r="P28" s="59">
        <v>966.47</v>
      </c>
      <c r="S28" s="126">
        <v>-502310.40000000002</v>
      </c>
      <c r="T28" s="126">
        <v>1804121.26</v>
      </c>
      <c r="V28" s="33">
        <v>1131618.6399999999</v>
      </c>
      <c r="W28" s="33">
        <v>21000</v>
      </c>
      <c r="X28" s="33">
        <v>3198.93</v>
      </c>
      <c r="Y28" s="33">
        <v>1218634</v>
      </c>
      <c r="AA28" s="37">
        <v>1495098</v>
      </c>
      <c r="AB28" s="37">
        <v>24452</v>
      </c>
      <c r="AC28" s="37">
        <v>480</v>
      </c>
      <c r="AD28" s="37">
        <v>474386.95</v>
      </c>
      <c r="AE28" s="37">
        <v>134963.28</v>
      </c>
      <c r="AG28" s="61">
        <f t="shared" si="2"/>
        <v>1057735.69</v>
      </c>
      <c r="AH28" s="58">
        <f t="shared" si="3"/>
        <v>966.47</v>
      </c>
      <c r="AI28" s="60">
        <f t="shared" si="4"/>
        <v>1056769.22</v>
      </c>
      <c r="AJ28" s="63">
        <f t="shared" si="5"/>
        <v>2374451.5699999998</v>
      </c>
      <c r="AK28" s="49">
        <f t="shared" si="6"/>
        <v>2129380.23</v>
      </c>
      <c r="AL28" s="53">
        <f t="shared" si="7"/>
        <v>245071.33999999985</v>
      </c>
    </row>
    <row r="29" spans="1:38">
      <c r="A29" s="1" t="s">
        <v>964</v>
      </c>
      <c r="B29" s="1" t="s">
        <v>966</v>
      </c>
      <c r="C29" s="94">
        <v>7970</v>
      </c>
      <c r="D29" s="1" t="s">
        <v>975</v>
      </c>
      <c r="E29" s="1" t="s">
        <v>975</v>
      </c>
      <c r="F29" s="36">
        <v>686223.64</v>
      </c>
      <c r="G29" s="36">
        <v>95330</v>
      </c>
      <c r="H29" s="36">
        <v>170210.5</v>
      </c>
      <c r="J29" s="126">
        <v>514944.89</v>
      </c>
      <c r="K29" s="126">
        <v>220369.13</v>
      </c>
      <c r="P29" s="59">
        <v>4595.5200000000004</v>
      </c>
      <c r="S29" s="126">
        <v>337438.58</v>
      </c>
      <c r="T29" s="126">
        <v>1414760.08</v>
      </c>
      <c r="V29" s="33">
        <v>1403651.54</v>
      </c>
      <c r="W29" s="33">
        <v>301107</v>
      </c>
      <c r="X29" s="33">
        <v>1645.75</v>
      </c>
      <c r="Y29" s="33">
        <v>1848240</v>
      </c>
      <c r="AA29" s="37">
        <v>2244782</v>
      </c>
      <c r="AB29" s="37">
        <v>26710</v>
      </c>
      <c r="AD29" s="37">
        <v>1147584.6299999999</v>
      </c>
      <c r="AE29" s="37">
        <v>205283.68</v>
      </c>
      <c r="AG29" s="61">
        <f t="shared" si="2"/>
        <v>951764.14</v>
      </c>
      <c r="AH29" s="58">
        <f t="shared" si="3"/>
        <v>4595.5200000000004</v>
      </c>
      <c r="AI29" s="60">
        <f t="shared" si="4"/>
        <v>947168.62</v>
      </c>
      <c r="AJ29" s="63">
        <f t="shared" si="5"/>
        <v>3554644.29</v>
      </c>
      <c r="AK29" s="49">
        <f t="shared" si="6"/>
        <v>3624360.31</v>
      </c>
      <c r="AL29" s="53">
        <f t="shared" si="7"/>
        <v>-69716.020000000019</v>
      </c>
    </row>
    <row r="30" spans="1:38">
      <c r="A30" s="1" t="s">
        <v>964</v>
      </c>
      <c r="B30" s="1" t="s">
        <v>966</v>
      </c>
      <c r="C30" s="94">
        <v>3631</v>
      </c>
      <c r="D30" s="1" t="s">
        <v>976</v>
      </c>
      <c r="E30" s="1" t="s">
        <v>976</v>
      </c>
      <c r="F30" s="36">
        <v>379798.12</v>
      </c>
      <c r="G30" s="36">
        <v>14312</v>
      </c>
      <c r="H30" s="36">
        <v>200016.57</v>
      </c>
      <c r="J30" s="126">
        <v>213540.85</v>
      </c>
      <c r="K30" s="126">
        <v>80717.149999999994</v>
      </c>
      <c r="P30" s="59">
        <v>2570.35</v>
      </c>
      <c r="S30" s="126">
        <v>-569437.59</v>
      </c>
      <c r="T30" s="126">
        <v>1595887.05</v>
      </c>
      <c r="V30" s="33">
        <v>1633482.23</v>
      </c>
      <c r="W30" s="33">
        <v>410000</v>
      </c>
      <c r="X30" s="33">
        <v>819.18</v>
      </c>
      <c r="Y30" s="33">
        <v>2210310</v>
      </c>
      <c r="AA30" s="37">
        <v>2459324</v>
      </c>
      <c r="AB30" s="37">
        <v>12958</v>
      </c>
      <c r="AC30" s="37">
        <v>13512</v>
      </c>
      <c r="AD30" s="37">
        <v>1689879.6</v>
      </c>
      <c r="AE30" s="37">
        <v>219572.93</v>
      </c>
      <c r="AG30" s="61">
        <f t="shared" si="2"/>
        <v>594126.68999999994</v>
      </c>
      <c r="AH30" s="58">
        <f t="shared" si="3"/>
        <v>2570.35</v>
      </c>
      <c r="AI30" s="60">
        <f t="shared" si="4"/>
        <v>591556.34</v>
      </c>
      <c r="AJ30" s="63">
        <f t="shared" si="5"/>
        <v>4254611.41</v>
      </c>
      <c r="AK30" s="49">
        <f t="shared" si="6"/>
        <v>4395246.53</v>
      </c>
      <c r="AL30" s="53">
        <f t="shared" si="7"/>
        <v>-140635.12000000011</v>
      </c>
    </row>
    <row r="31" spans="1:38">
      <c r="A31" s="1" t="s">
        <v>964</v>
      </c>
      <c r="B31" s="1" t="s">
        <v>966</v>
      </c>
      <c r="C31" s="94">
        <v>3196</v>
      </c>
      <c r="D31" s="1" t="s">
        <v>977</v>
      </c>
      <c r="E31" s="1" t="s">
        <v>977</v>
      </c>
      <c r="F31" s="36">
        <v>658815.91</v>
      </c>
      <c r="G31" s="36">
        <v>9000</v>
      </c>
      <c r="H31" s="36">
        <v>91951.76</v>
      </c>
      <c r="J31" s="126">
        <v>125130.63</v>
      </c>
      <c r="K31" s="126">
        <v>149777.87</v>
      </c>
      <c r="P31" s="59">
        <v>1697.99</v>
      </c>
      <c r="S31" s="126">
        <v>-925852.97</v>
      </c>
      <c r="T31" s="126">
        <v>1789492.25</v>
      </c>
      <c r="V31" s="33">
        <v>1191252.49</v>
      </c>
      <c r="X31" s="33">
        <v>1516.81</v>
      </c>
      <c r="Y31" s="33">
        <v>1313110</v>
      </c>
      <c r="AA31" s="37">
        <v>1591324</v>
      </c>
      <c r="AB31" s="37">
        <v>7920</v>
      </c>
      <c r="AD31" s="37">
        <v>656000.91</v>
      </c>
      <c r="AE31" s="37">
        <v>81295.490000000005</v>
      </c>
      <c r="AG31" s="61">
        <f t="shared" si="2"/>
        <v>759767.67</v>
      </c>
      <c r="AH31" s="58">
        <f t="shared" si="3"/>
        <v>1697.99</v>
      </c>
      <c r="AI31" s="60">
        <f t="shared" si="4"/>
        <v>758069.68</v>
      </c>
      <c r="AJ31" s="63">
        <f t="shared" si="5"/>
        <v>2505879.2999999998</v>
      </c>
      <c r="AK31" s="49">
        <f t="shared" si="6"/>
        <v>2336540.4000000004</v>
      </c>
      <c r="AL31" s="53">
        <f t="shared" si="7"/>
        <v>169338.89999999944</v>
      </c>
    </row>
    <row r="32" spans="1:38">
      <c r="A32" s="1" t="s">
        <v>964</v>
      </c>
      <c r="B32" s="1" t="s">
        <v>966</v>
      </c>
      <c r="C32" s="94">
        <v>3788</v>
      </c>
      <c r="D32" s="1" t="s">
        <v>978</v>
      </c>
      <c r="E32" s="1" t="s">
        <v>978</v>
      </c>
      <c r="F32" s="36">
        <v>471552.21</v>
      </c>
      <c r="H32" s="36">
        <v>64538.82</v>
      </c>
      <c r="J32" s="126">
        <v>394294.87</v>
      </c>
      <c r="K32" s="126">
        <v>565976.9</v>
      </c>
      <c r="P32" s="59">
        <v>1613.11</v>
      </c>
      <c r="S32" s="126">
        <v>-2195749.2200000002</v>
      </c>
      <c r="T32" s="126">
        <v>3102228.3</v>
      </c>
      <c r="V32" s="33">
        <v>1957548.89</v>
      </c>
      <c r="X32" s="33">
        <v>807.88</v>
      </c>
      <c r="Y32" s="33">
        <v>3154580</v>
      </c>
      <c r="AA32" s="37">
        <v>3466331</v>
      </c>
      <c r="AB32" s="37">
        <v>13742</v>
      </c>
      <c r="AC32" s="37">
        <v>22386</v>
      </c>
      <c r="AD32" s="37">
        <v>747495.97</v>
      </c>
      <c r="AE32" s="37">
        <v>274711.19</v>
      </c>
      <c r="AG32" s="61">
        <f t="shared" si="2"/>
        <v>536091.03</v>
      </c>
      <c r="AH32" s="58">
        <f t="shared" si="3"/>
        <v>1613.11</v>
      </c>
      <c r="AI32" s="60">
        <f t="shared" si="4"/>
        <v>534477.92000000004</v>
      </c>
      <c r="AJ32" s="63">
        <f t="shared" si="5"/>
        <v>5112936.7699999996</v>
      </c>
      <c r="AK32" s="49">
        <f t="shared" si="6"/>
        <v>4524666.16</v>
      </c>
      <c r="AL32" s="53">
        <f t="shared" si="7"/>
        <v>588270.6099999994</v>
      </c>
    </row>
    <row r="33" spans="1:38">
      <c r="A33" s="1" t="s">
        <v>964</v>
      </c>
      <c r="B33" s="1" t="s">
        <v>966</v>
      </c>
      <c r="C33" s="94">
        <v>3714</v>
      </c>
      <c r="D33" s="1" t="s">
        <v>979</v>
      </c>
      <c r="E33" s="1" t="s">
        <v>979</v>
      </c>
      <c r="F33" s="36">
        <v>558468.21</v>
      </c>
      <c r="G33" s="36">
        <v>93682.22</v>
      </c>
      <c r="H33" s="36">
        <v>139910.39000000001</v>
      </c>
      <c r="J33" s="126">
        <v>311744.26</v>
      </c>
      <c r="K33" s="126">
        <v>202907.94</v>
      </c>
      <c r="P33" s="59">
        <v>2487.21</v>
      </c>
      <c r="S33" s="126">
        <v>-628902.06999999995</v>
      </c>
      <c r="T33" s="126">
        <v>1484748</v>
      </c>
      <c r="V33" s="33">
        <v>1641261.85</v>
      </c>
      <c r="W33" s="33">
        <v>92750</v>
      </c>
      <c r="X33" s="33">
        <v>1169.05</v>
      </c>
      <c r="Y33" s="33">
        <v>840970</v>
      </c>
      <c r="AA33" s="37">
        <v>1241694</v>
      </c>
      <c r="AB33" s="37">
        <v>8902</v>
      </c>
      <c r="AC33" s="37">
        <v>25864</v>
      </c>
      <c r="AD33" s="37">
        <v>682716.97</v>
      </c>
      <c r="AE33" s="37">
        <v>168594.05</v>
      </c>
      <c r="AG33" s="61">
        <f t="shared" si="2"/>
        <v>792060.82</v>
      </c>
      <c r="AH33" s="58">
        <f t="shared" si="3"/>
        <v>2487.21</v>
      </c>
      <c r="AI33" s="60">
        <f t="shared" si="4"/>
        <v>789573.61</v>
      </c>
      <c r="AJ33" s="63">
        <f t="shared" si="5"/>
        <v>2576150.9000000004</v>
      </c>
      <c r="AK33" s="49">
        <f t="shared" si="6"/>
        <v>2127771.02</v>
      </c>
      <c r="AL33" s="53">
        <f t="shared" si="7"/>
        <v>448379.88000000035</v>
      </c>
    </row>
    <row r="34" spans="1:38">
      <c r="A34" s="1" t="s">
        <v>964</v>
      </c>
      <c r="B34" s="1" t="s">
        <v>966</v>
      </c>
      <c r="C34" s="94">
        <v>7059</v>
      </c>
      <c r="D34" s="1" t="s">
        <v>980</v>
      </c>
      <c r="E34" s="1" t="s">
        <v>980</v>
      </c>
      <c r="F34" s="36">
        <v>623713.85</v>
      </c>
      <c r="G34" s="36">
        <v>56671.95</v>
      </c>
      <c r="H34" s="36">
        <v>119922.3</v>
      </c>
      <c r="J34" s="126">
        <v>32270.880000000001</v>
      </c>
      <c r="K34" s="126">
        <v>285530.48</v>
      </c>
      <c r="P34" s="59">
        <v>1140.6199999999999</v>
      </c>
      <c r="S34" s="126">
        <v>-1069612.55</v>
      </c>
      <c r="T34" s="126">
        <v>1924840.79</v>
      </c>
      <c r="V34" s="33">
        <v>1634532.21</v>
      </c>
      <c r="W34" s="33">
        <v>117400</v>
      </c>
      <c r="X34" s="33">
        <v>962.76</v>
      </c>
      <c r="Y34" s="33">
        <v>1025310</v>
      </c>
      <c r="AA34" s="37">
        <v>1416083</v>
      </c>
      <c r="AB34" s="37">
        <v>4040</v>
      </c>
      <c r="AC34" s="37">
        <v>8897</v>
      </c>
      <c r="AD34" s="37">
        <v>865554.46</v>
      </c>
      <c r="AE34" s="37">
        <v>219989.91</v>
      </c>
      <c r="AF34" s="37">
        <v>1900</v>
      </c>
      <c r="AG34" s="61">
        <f t="shared" si="2"/>
        <v>800308.1</v>
      </c>
      <c r="AH34" s="58">
        <f t="shared" si="3"/>
        <v>1140.6199999999999</v>
      </c>
      <c r="AI34" s="60">
        <f t="shared" si="4"/>
        <v>799167.48</v>
      </c>
      <c r="AJ34" s="63">
        <f t="shared" si="5"/>
        <v>2778204.9699999997</v>
      </c>
      <c r="AK34" s="49">
        <f t="shared" si="6"/>
        <v>2516464.37</v>
      </c>
      <c r="AL34" s="53">
        <f t="shared" si="7"/>
        <v>261740.59999999963</v>
      </c>
    </row>
    <row r="35" spans="1:38">
      <c r="A35" s="1" t="s">
        <v>964</v>
      </c>
      <c r="B35" s="1" t="s">
        <v>966</v>
      </c>
      <c r="C35" s="94">
        <v>3387</v>
      </c>
      <c r="D35" s="1" t="s">
        <v>981</v>
      </c>
      <c r="E35" s="1" t="s">
        <v>981</v>
      </c>
      <c r="F35" s="36">
        <v>1166427.8700000001</v>
      </c>
      <c r="G35" s="36">
        <v>8654.98</v>
      </c>
      <c r="H35" s="36">
        <v>166466.85999999999</v>
      </c>
      <c r="J35" s="126">
        <v>243675.42</v>
      </c>
      <c r="K35" s="126">
        <v>93123.04</v>
      </c>
      <c r="P35" s="59">
        <v>426.95</v>
      </c>
      <c r="S35" s="126">
        <v>992288.1</v>
      </c>
      <c r="T35" s="126">
        <v>1101601.1100000001</v>
      </c>
      <c r="V35" s="33">
        <v>1286724.3899999999</v>
      </c>
      <c r="X35" s="33">
        <v>647.01</v>
      </c>
      <c r="Y35" s="33">
        <v>1796530</v>
      </c>
      <c r="AA35" s="37">
        <v>2256255</v>
      </c>
      <c r="AB35" s="37">
        <v>18612</v>
      </c>
      <c r="AD35" s="37">
        <v>1098551.3999999999</v>
      </c>
      <c r="AE35" s="37">
        <v>126450.99</v>
      </c>
      <c r="AG35" s="61">
        <f t="shared" si="2"/>
        <v>1341549.71</v>
      </c>
      <c r="AH35" s="58">
        <f t="shared" si="3"/>
        <v>426.95</v>
      </c>
      <c r="AI35" s="60">
        <f t="shared" si="4"/>
        <v>1341122.76</v>
      </c>
      <c r="AJ35" s="63">
        <f t="shared" si="5"/>
        <v>3083901.4</v>
      </c>
      <c r="AK35" s="49">
        <f t="shared" si="6"/>
        <v>3499869.39</v>
      </c>
      <c r="AL35" s="53">
        <f t="shared" si="7"/>
        <v>-415967.99000000022</v>
      </c>
    </row>
    <row r="36" spans="1:38">
      <c r="A36" s="1" t="s">
        <v>964</v>
      </c>
      <c r="B36" s="1" t="s">
        <v>966</v>
      </c>
      <c r="C36" s="94">
        <v>4255</v>
      </c>
      <c r="D36" s="1" t="s">
        <v>982</v>
      </c>
      <c r="E36" s="1" t="s">
        <v>982</v>
      </c>
      <c r="F36" s="36">
        <v>278844.53999999998</v>
      </c>
      <c r="G36" s="36">
        <v>12868.06</v>
      </c>
      <c r="H36" s="36">
        <v>137945.26999999999</v>
      </c>
      <c r="J36" s="126">
        <v>1555852.15</v>
      </c>
      <c r="K36" s="126">
        <v>79523.179999999993</v>
      </c>
      <c r="P36" s="59">
        <v>28.08</v>
      </c>
      <c r="S36" s="126">
        <v>1612176.68</v>
      </c>
      <c r="T36" s="126">
        <v>528949.56000000006</v>
      </c>
      <c r="V36" s="33">
        <v>1310817.57</v>
      </c>
      <c r="W36" s="33">
        <v>90050</v>
      </c>
      <c r="X36" s="33">
        <v>782.85</v>
      </c>
      <c r="Y36" s="33">
        <v>1985640</v>
      </c>
      <c r="AA36" s="37">
        <v>2295194</v>
      </c>
      <c r="AB36" s="37">
        <v>8516</v>
      </c>
      <c r="AC36" s="37">
        <v>15372</v>
      </c>
      <c r="AD36" s="37">
        <v>978640.73</v>
      </c>
      <c r="AE36" s="37">
        <v>165358.81</v>
      </c>
      <c r="AF36" s="37">
        <v>330</v>
      </c>
      <c r="AG36" s="61">
        <f t="shared" si="2"/>
        <v>429657.87</v>
      </c>
      <c r="AH36" s="58">
        <f t="shared" si="3"/>
        <v>28.08</v>
      </c>
      <c r="AI36" s="60">
        <f t="shared" si="4"/>
        <v>429629.79</v>
      </c>
      <c r="AJ36" s="63">
        <f t="shared" si="5"/>
        <v>3387290.42</v>
      </c>
      <c r="AK36" s="49">
        <f t="shared" si="6"/>
        <v>3463411.54</v>
      </c>
      <c r="AL36" s="53">
        <f t="shared" si="7"/>
        <v>-76121.120000000112</v>
      </c>
    </row>
    <row r="37" spans="1:38">
      <c r="A37" s="1" t="s">
        <v>964</v>
      </c>
      <c r="B37" s="1" t="s">
        <v>966</v>
      </c>
      <c r="C37" s="94">
        <v>1849</v>
      </c>
      <c r="D37" s="1" t="s">
        <v>983</v>
      </c>
      <c r="E37" s="1" t="s">
        <v>983</v>
      </c>
      <c r="F37" s="36">
        <v>249914.88</v>
      </c>
      <c r="H37" s="36">
        <v>103274.17</v>
      </c>
      <c r="J37" s="126">
        <v>558857.37</v>
      </c>
      <c r="K37" s="126">
        <v>58906.05</v>
      </c>
      <c r="P37" s="59">
        <v>118.21</v>
      </c>
      <c r="S37" s="126">
        <v>-582390.25</v>
      </c>
      <c r="T37" s="126">
        <v>1603684.39</v>
      </c>
      <c r="V37" s="33">
        <v>970836.58</v>
      </c>
      <c r="W37" s="33">
        <v>108330</v>
      </c>
      <c r="X37" s="33">
        <v>552.99</v>
      </c>
      <c r="Y37" s="33">
        <v>1838100</v>
      </c>
      <c r="AA37" s="37">
        <v>2109077</v>
      </c>
      <c r="AB37" s="37">
        <v>10246</v>
      </c>
      <c r="AC37" s="37">
        <v>8506</v>
      </c>
      <c r="AD37" s="37">
        <v>685704.1</v>
      </c>
      <c r="AE37" s="37">
        <v>143944.51</v>
      </c>
      <c r="AF37" s="37">
        <v>10801.84</v>
      </c>
      <c r="AG37" s="61">
        <f t="shared" si="2"/>
        <v>353189.05</v>
      </c>
      <c r="AH37" s="58">
        <f t="shared" si="3"/>
        <v>118.21</v>
      </c>
      <c r="AI37" s="60">
        <f t="shared" si="4"/>
        <v>353070.83999999997</v>
      </c>
      <c r="AJ37" s="63">
        <f t="shared" si="5"/>
        <v>2917819.5700000003</v>
      </c>
      <c r="AK37" s="49">
        <f t="shared" si="6"/>
        <v>2968279.45</v>
      </c>
      <c r="AL37" s="53">
        <f t="shared" si="7"/>
        <v>-50459.879999999888</v>
      </c>
    </row>
    <row r="38" spans="1:38">
      <c r="A38" s="1" t="s">
        <v>964</v>
      </c>
      <c r="B38" s="1" t="s">
        <v>966</v>
      </c>
      <c r="C38" s="94">
        <v>5343</v>
      </c>
      <c r="D38" s="1" t="s">
        <v>984</v>
      </c>
      <c r="E38" s="1" t="s">
        <v>984</v>
      </c>
      <c r="F38" s="36">
        <v>383315.32</v>
      </c>
      <c r="G38" s="36">
        <v>79439.63</v>
      </c>
      <c r="H38" s="36">
        <v>216072.65</v>
      </c>
      <c r="J38" s="126">
        <v>222671.35</v>
      </c>
      <c r="K38" s="126">
        <v>5792.86</v>
      </c>
      <c r="P38" s="59">
        <v>1521.67</v>
      </c>
      <c r="S38" s="126">
        <v>-314274.55</v>
      </c>
      <c r="T38" s="126">
        <v>1498620.76</v>
      </c>
      <c r="V38" s="33">
        <v>900817.36</v>
      </c>
      <c r="X38" s="33">
        <v>1188.21</v>
      </c>
      <c r="Y38" s="33">
        <v>877580</v>
      </c>
      <c r="AA38" s="37">
        <v>1083286</v>
      </c>
      <c r="AB38" s="37">
        <v>9436</v>
      </c>
      <c r="AC38" s="37">
        <v>7200</v>
      </c>
      <c r="AD38" s="37">
        <v>859812.3</v>
      </c>
      <c r="AE38" s="37">
        <v>98427.34</v>
      </c>
      <c r="AG38" s="61">
        <f t="shared" si="2"/>
        <v>678827.6</v>
      </c>
      <c r="AH38" s="58">
        <f t="shared" si="3"/>
        <v>1521.67</v>
      </c>
      <c r="AI38" s="60">
        <f t="shared" si="4"/>
        <v>677305.92999999993</v>
      </c>
      <c r="AJ38" s="63">
        <f t="shared" si="5"/>
        <v>1779585.5699999998</v>
      </c>
      <c r="AK38" s="49">
        <f t="shared" si="6"/>
        <v>2058161.6400000001</v>
      </c>
      <c r="AL38" s="53">
        <f t="shared" si="7"/>
        <v>-278576.0700000003</v>
      </c>
    </row>
    <row r="39" spans="1:38">
      <c r="A39" s="1" t="s">
        <v>964</v>
      </c>
      <c r="B39" s="1" t="s">
        <v>966</v>
      </c>
      <c r="C39" s="94">
        <v>2589</v>
      </c>
      <c r="D39" s="1" t="s">
        <v>985</v>
      </c>
      <c r="E39" s="1" t="s">
        <v>985</v>
      </c>
      <c r="F39" s="36">
        <v>685850.58</v>
      </c>
      <c r="G39" s="36">
        <v>36953.14</v>
      </c>
      <c r="H39" s="36">
        <v>73519.199999999997</v>
      </c>
      <c r="J39" s="126">
        <v>1533167.99</v>
      </c>
      <c r="K39" s="126">
        <v>270420.43</v>
      </c>
      <c r="P39" s="59">
        <v>2250.9299999999998</v>
      </c>
      <c r="S39" s="126">
        <v>135560.49</v>
      </c>
      <c r="T39" s="126">
        <v>2339595.1</v>
      </c>
      <c r="V39" s="33">
        <v>1422585.46</v>
      </c>
      <c r="W39" s="33">
        <v>185000</v>
      </c>
      <c r="X39" s="33">
        <v>1279.2</v>
      </c>
      <c r="Y39" s="33">
        <v>1459810</v>
      </c>
      <c r="AA39" s="37">
        <v>1928346</v>
      </c>
      <c r="AB39" s="37">
        <v>29506</v>
      </c>
      <c r="AC39" s="37">
        <v>18129</v>
      </c>
      <c r="AD39" s="37">
        <v>698205.2</v>
      </c>
      <c r="AE39" s="37">
        <v>271943.64</v>
      </c>
      <c r="AF39" s="37">
        <v>40</v>
      </c>
      <c r="AG39" s="61">
        <f t="shared" si="2"/>
        <v>796322.91999999993</v>
      </c>
      <c r="AH39" s="58">
        <f t="shared" si="3"/>
        <v>2250.9299999999998</v>
      </c>
      <c r="AI39" s="60">
        <f t="shared" si="4"/>
        <v>794071.98999999987</v>
      </c>
      <c r="AJ39" s="63">
        <f t="shared" si="5"/>
        <v>3068674.66</v>
      </c>
      <c r="AK39" s="49">
        <f t="shared" si="6"/>
        <v>2946169.8400000003</v>
      </c>
      <c r="AL39" s="53">
        <f t="shared" si="7"/>
        <v>122504.81999999983</v>
      </c>
    </row>
    <row r="40" spans="1:38">
      <c r="A40" s="1" t="s">
        <v>964</v>
      </c>
      <c r="B40" s="1" t="s">
        <v>966</v>
      </c>
      <c r="C40" s="94">
        <v>2366</v>
      </c>
      <c r="D40" s="1" t="s">
        <v>986</v>
      </c>
      <c r="E40" s="1" t="s">
        <v>986</v>
      </c>
      <c r="F40" s="36">
        <v>278122.05</v>
      </c>
      <c r="H40" s="36">
        <v>87794.41</v>
      </c>
      <c r="J40" s="126">
        <v>254112.28</v>
      </c>
      <c r="K40" s="126">
        <v>111786.88</v>
      </c>
      <c r="P40" s="59">
        <v>1052.6300000000001</v>
      </c>
      <c r="S40" s="126">
        <v>-785949.29</v>
      </c>
      <c r="T40" s="126">
        <v>1457071.21</v>
      </c>
      <c r="V40" s="33">
        <v>1049128</v>
      </c>
      <c r="W40" s="33">
        <v>51000</v>
      </c>
      <c r="X40" s="33">
        <v>562.51</v>
      </c>
      <c r="Y40" s="33">
        <v>357280</v>
      </c>
      <c r="AA40" s="37">
        <v>715188</v>
      </c>
      <c r="AB40" s="37">
        <v>1320</v>
      </c>
      <c r="AC40" s="37">
        <v>14222</v>
      </c>
      <c r="AD40" s="37">
        <v>514737.74</v>
      </c>
      <c r="AE40" s="37">
        <v>148361.70000000001</v>
      </c>
      <c r="AF40" s="37">
        <v>4500</v>
      </c>
      <c r="AG40" s="61">
        <f t="shared" si="2"/>
        <v>365916.45999999996</v>
      </c>
      <c r="AH40" s="58">
        <f t="shared" si="3"/>
        <v>1052.6300000000001</v>
      </c>
      <c r="AI40" s="60">
        <f t="shared" si="4"/>
        <v>364863.82999999996</v>
      </c>
      <c r="AJ40" s="63">
        <f t="shared" si="5"/>
        <v>1457970.51</v>
      </c>
      <c r="AK40" s="49">
        <f t="shared" si="6"/>
        <v>1398329.44</v>
      </c>
      <c r="AL40" s="53">
        <f t="shared" si="7"/>
        <v>59641.070000000065</v>
      </c>
    </row>
    <row r="41" spans="1:38">
      <c r="A41" s="1" t="s">
        <v>964</v>
      </c>
      <c r="B41" s="1" t="s">
        <v>966</v>
      </c>
      <c r="C41" s="94">
        <v>5997</v>
      </c>
      <c r="D41" s="1" t="s">
        <v>987</v>
      </c>
      <c r="E41" s="1" t="s">
        <v>987</v>
      </c>
      <c r="F41" s="36">
        <v>411221.29</v>
      </c>
      <c r="G41" s="36">
        <v>18936.25</v>
      </c>
      <c r="H41" s="36">
        <v>166311.78</v>
      </c>
      <c r="J41" s="126">
        <v>445701.1</v>
      </c>
      <c r="K41" s="126">
        <v>529286.06000000006</v>
      </c>
      <c r="P41" s="59">
        <v>683.41</v>
      </c>
      <c r="S41" s="126">
        <v>329751.03999999998</v>
      </c>
      <c r="T41" s="126">
        <v>1798384.44</v>
      </c>
      <c r="V41" s="33">
        <v>913210.91</v>
      </c>
      <c r="W41" s="33">
        <v>50840</v>
      </c>
      <c r="X41" s="33">
        <v>1803.36</v>
      </c>
      <c r="Y41" s="33">
        <v>830280</v>
      </c>
      <c r="AA41" s="37">
        <v>1036453</v>
      </c>
      <c r="AB41" s="37">
        <v>14520</v>
      </c>
      <c r="AC41" s="37">
        <v>9564</v>
      </c>
      <c r="AD41" s="37">
        <v>1080080.95</v>
      </c>
      <c r="AE41" s="37">
        <v>212678.73</v>
      </c>
      <c r="AF41" s="37">
        <v>200</v>
      </c>
      <c r="AG41" s="61">
        <f t="shared" si="2"/>
        <v>596469.31999999995</v>
      </c>
      <c r="AH41" s="58">
        <f t="shared" si="3"/>
        <v>683.41</v>
      </c>
      <c r="AI41" s="60">
        <f t="shared" si="4"/>
        <v>595785.90999999992</v>
      </c>
      <c r="AJ41" s="63">
        <f t="shared" si="5"/>
        <v>1796134.27</v>
      </c>
      <c r="AK41" s="49">
        <f t="shared" si="6"/>
        <v>2353496.6800000002</v>
      </c>
      <c r="AL41" s="53">
        <f t="shared" si="7"/>
        <v>-557362.41000000015</v>
      </c>
    </row>
    <row r="42" spans="1:38">
      <c r="A42" s="1" t="s">
        <v>964</v>
      </c>
      <c r="B42" s="1" t="s">
        <v>966</v>
      </c>
      <c r="C42" s="94">
        <v>3377</v>
      </c>
      <c r="D42" s="1" t="s">
        <v>988</v>
      </c>
      <c r="E42" s="1" t="s">
        <v>988</v>
      </c>
      <c r="F42" s="36">
        <v>571237.63</v>
      </c>
      <c r="H42" s="36">
        <v>119388.69</v>
      </c>
      <c r="J42" s="126">
        <v>427279.82</v>
      </c>
      <c r="K42" s="126">
        <v>156509.79</v>
      </c>
      <c r="P42" s="59">
        <v>3302.78</v>
      </c>
      <c r="S42" s="126">
        <v>36744.1</v>
      </c>
      <c r="T42" s="126">
        <v>1262156.06</v>
      </c>
      <c r="V42" s="33">
        <v>1184253.8799999999</v>
      </c>
      <c r="W42" s="33">
        <v>144425</v>
      </c>
      <c r="X42" s="33">
        <v>1407.82</v>
      </c>
      <c r="Y42" s="33">
        <v>1258560</v>
      </c>
      <c r="AA42" s="37">
        <v>1608474</v>
      </c>
      <c r="AD42" s="37">
        <v>779181.41</v>
      </c>
      <c r="AE42" s="37">
        <v>181486.3</v>
      </c>
      <c r="AF42" s="37">
        <v>47292</v>
      </c>
      <c r="AG42" s="61">
        <f t="shared" si="2"/>
        <v>690626.32000000007</v>
      </c>
      <c r="AH42" s="58">
        <f t="shared" si="3"/>
        <v>3302.78</v>
      </c>
      <c r="AI42" s="60">
        <f t="shared" si="4"/>
        <v>687323.54</v>
      </c>
      <c r="AJ42" s="63">
        <f t="shared" si="5"/>
        <v>2588646.7000000002</v>
      </c>
      <c r="AK42" s="49">
        <f t="shared" si="6"/>
        <v>2616433.71</v>
      </c>
      <c r="AL42" s="53">
        <f t="shared" si="7"/>
        <v>-27787.009999999776</v>
      </c>
    </row>
    <row r="43" spans="1:38">
      <c r="A43" s="1" t="s">
        <v>964</v>
      </c>
      <c r="B43" s="1" t="s">
        <v>966</v>
      </c>
      <c r="C43" s="94">
        <v>5823</v>
      </c>
      <c r="D43" s="1" t="s">
        <v>989</v>
      </c>
      <c r="E43" s="1" t="s">
        <v>989</v>
      </c>
      <c r="F43" s="36">
        <v>82856.84</v>
      </c>
      <c r="G43" s="36">
        <v>68183.520000000004</v>
      </c>
      <c r="H43" s="36">
        <v>259020.35</v>
      </c>
      <c r="J43" s="126">
        <v>552516.56000000006</v>
      </c>
      <c r="K43" s="126">
        <v>42562.89</v>
      </c>
      <c r="P43" s="59">
        <v>133.51</v>
      </c>
      <c r="S43" s="126">
        <v>-500122.61</v>
      </c>
      <c r="T43" s="126">
        <v>1683339.65</v>
      </c>
      <c r="V43" s="33">
        <v>1120906.1599999999</v>
      </c>
      <c r="W43" s="33">
        <v>75000</v>
      </c>
      <c r="X43" s="33">
        <v>144.66999999999999</v>
      </c>
      <c r="Y43" s="33">
        <v>556380</v>
      </c>
      <c r="AA43" s="37">
        <v>895431</v>
      </c>
      <c r="AD43" s="37">
        <v>780674.12</v>
      </c>
      <c r="AE43" s="37">
        <v>254536.1</v>
      </c>
      <c r="AG43" s="61">
        <f t="shared" si="2"/>
        <v>410060.70999999996</v>
      </c>
      <c r="AH43" s="58">
        <f t="shared" si="3"/>
        <v>133.51</v>
      </c>
      <c r="AI43" s="60">
        <f t="shared" si="4"/>
        <v>409927.19999999995</v>
      </c>
      <c r="AJ43" s="63">
        <f t="shared" si="5"/>
        <v>1752430.8299999998</v>
      </c>
      <c r="AK43" s="49">
        <f t="shared" si="6"/>
        <v>1930641.2200000002</v>
      </c>
      <c r="AL43" s="53">
        <f t="shared" si="7"/>
        <v>-178210.39000000036</v>
      </c>
    </row>
    <row r="44" spans="1:38">
      <c r="A44" s="1" t="s">
        <v>964</v>
      </c>
      <c r="B44" s="1" t="s">
        <v>966</v>
      </c>
      <c r="C44" s="94">
        <v>2905</v>
      </c>
      <c r="D44" s="1" t="s">
        <v>990</v>
      </c>
      <c r="E44" s="1" t="s">
        <v>990</v>
      </c>
      <c r="F44" s="36">
        <v>728523.79</v>
      </c>
      <c r="G44" s="36">
        <v>6550</v>
      </c>
      <c r="H44" s="36">
        <v>179047.27</v>
      </c>
      <c r="J44" s="126">
        <v>484788.43</v>
      </c>
      <c r="K44" s="126">
        <v>17034.18</v>
      </c>
      <c r="P44" s="59">
        <v>1744.35</v>
      </c>
      <c r="S44" s="126">
        <v>-951102.76</v>
      </c>
      <c r="T44" s="126">
        <v>2224890.19</v>
      </c>
      <c r="V44" s="33">
        <v>1067836.26</v>
      </c>
      <c r="W44" s="33">
        <v>79300</v>
      </c>
      <c r="X44" s="33">
        <v>1468.96</v>
      </c>
      <c r="Y44" s="33">
        <v>971265</v>
      </c>
      <c r="AA44" s="37">
        <v>1168323</v>
      </c>
      <c r="AB44" s="37">
        <v>9720</v>
      </c>
      <c r="AD44" s="37">
        <v>653351.36</v>
      </c>
      <c r="AE44" s="37">
        <v>148063.97</v>
      </c>
      <c r="AG44" s="61">
        <f t="shared" si="2"/>
        <v>914121.06</v>
      </c>
      <c r="AH44" s="58">
        <f t="shared" si="3"/>
        <v>1744.35</v>
      </c>
      <c r="AI44" s="60">
        <f t="shared" si="4"/>
        <v>912376.71000000008</v>
      </c>
      <c r="AJ44" s="63">
        <f t="shared" si="5"/>
        <v>2119870.2199999997</v>
      </c>
      <c r="AK44" s="49">
        <f t="shared" si="6"/>
        <v>1979458.3299999998</v>
      </c>
      <c r="AL44" s="53">
        <f t="shared" si="7"/>
        <v>140411.8899999999</v>
      </c>
    </row>
    <row r="45" spans="1:38">
      <c r="A45" s="1" t="s">
        <v>964</v>
      </c>
      <c r="B45" s="1" t="s">
        <v>966</v>
      </c>
      <c r="C45" s="94">
        <v>2625</v>
      </c>
      <c r="D45" s="1" t="s">
        <v>991</v>
      </c>
      <c r="E45" s="1" t="s">
        <v>991</v>
      </c>
      <c r="F45" s="36">
        <v>168794.18</v>
      </c>
      <c r="G45" s="36">
        <v>33603.57</v>
      </c>
      <c r="H45" s="36">
        <v>67548.789999999994</v>
      </c>
      <c r="J45" s="126">
        <v>2092782.24</v>
      </c>
      <c r="K45" s="126">
        <v>1048790.96</v>
      </c>
      <c r="P45" s="59">
        <v>605.59</v>
      </c>
      <c r="S45" s="126">
        <v>2978829.56</v>
      </c>
      <c r="V45" s="33">
        <v>1635291.82</v>
      </c>
      <c r="W45" s="33">
        <v>72850</v>
      </c>
      <c r="X45" s="33">
        <v>444.62</v>
      </c>
      <c r="Y45" s="33">
        <v>1190640</v>
      </c>
      <c r="AA45" s="37">
        <v>1382603</v>
      </c>
      <c r="AB45" s="37">
        <v>13788</v>
      </c>
      <c r="AC45" s="37">
        <v>23352</v>
      </c>
      <c r="AD45" s="37">
        <v>577606.38</v>
      </c>
      <c r="AE45" s="37">
        <v>456492.47</v>
      </c>
      <c r="AF45" s="37">
        <v>13300</v>
      </c>
      <c r="AG45" s="61">
        <f t="shared" si="2"/>
        <v>269946.53999999998</v>
      </c>
      <c r="AH45" s="58">
        <f t="shared" si="3"/>
        <v>605.59</v>
      </c>
      <c r="AI45" s="60">
        <f t="shared" si="4"/>
        <v>269340.94999999995</v>
      </c>
      <c r="AJ45" s="63">
        <f t="shared" si="5"/>
        <v>2899226.4400000004</v>
      </c>
      <c r="AK45" s="49">
        <f t="shared" si="6"/>
        <v>2467141.8499999996</v>
      </c>
      <c r="AL45" s="53">
        <f t="shared" si="7"/>
        <v>432084.59000000078</v>
      </c>
    </row>
    <row r="46" spans="1:38">
      <c r="A46" s="1" t="s">
        <v>993</v>
      </c>
      <c r="B46" s="1" t="s">
        <v>994</v>
      </c>
      <c r="C46" s="94">
        <v>5998</v>
      </c>
      <c r="D46" s="1" t="s">
        <v>996</v>
      </c>
      <c r="E46" s="1" t="s">
        <v>996</v>
      </c>
      <c r="F46" s="36">
        <v>356086.56</v>
      </c>
      <c r="G46" s="36">
        <v>0</v>
      </c>
      <c r="H46" s="36">
        <v>69723.97</v>
      </c>
      <c r="J46" s="126">
        <v>1457471.35</v>
      </c>
      <c r="K46" s="126">
        <v>340953.37</v>
      </c>
      <c r="O46" s="59">
        <v>9225</v>
      </c>
      <c r="P46" s="59">
        <v>317.52999999999997</v>
      </c>
      <c r="S46" s="126">
        <v>1922310.49</v>
      </c>
      <c r="T46" s="126">
        <v>721555.06</v>
      </c>
      <c r="V46" s="33">
        <v>1420876.87</v>
      </c>
      <c r="W46" s="33">
        <v>15775</v>
      </c>
      <c r="X46" s="33">
        <v>956.41</v>
      </c>
      <c r="Y46" s="33">
        <v>1303261.3</v>
      </c>
      <c r="Z46" s="33">
        <v>100400</v>
      </c>
      <c r="AA46" s="37">
        <v>2072810.3</v>
      </c>
      <c r="AB46" s="37">
        <v>81148.600000000006</v>
      </c>
      <c r="AD46" s="37">
        <v>802345.81</v>
      </c>
      <c r="AE46" s="37">
        <v>314137.7</v>
      </c>
      <c r="AG46" s="61">
        <f t="shared" si="2"/>
        <v>425810.53</v>
      </c>
      <c r="AH46" s="58">
        <f t="shared" si="3"/>
        <v>9542.5300000000007</v>
      </c>
      <c r="AI46" s="60">
        <f t="shared" si="4"/>
        <v>416268</v>
      </c>
      <c r="AJ46" s="63">
        <f t="shared" si="5"/>
        <v>2841269.58</v>
      </c>
      <c r="AK46" s="49">
        <f t="shared" si="6"/>
        <v>3270442.41</v>
      </c>
      <c r="AL46" s="53">
        <f t="shared" si="7"/>
        <v>-429172.83000000007</v>
      </c>
    </row>
    <row r="47" spans="1:38">
      <c r="A47" s="1" t="s">
        <v>993</v>
      </c>
      <c r="B47" s="1" t="s">
        <v>994</v>
      </c>
      <c r="C47" s="94">
        <v>5715</v>
      </c>
      <c r="D47" s="1" t="s">
        <v>997</v>
      </c>
      <c r="E47" s="1" t="s">
        <v>997</v>
      </c>
      <c r="F47" s="36">
        <v>454707.31</v>
      </c>
      <c r="G47" s="36">
        <v>68800</v>
      </c>
      <c r="H47" s="36">
        <v>60689.7</v>
      </c>
      <c r="J47" s="126">
        <v>175127.59</v>
      </c>
      <c r="K47" s="126">
        <v>249132.26</v>
      </c>
      <c r="O47" s="59">
        <v>149325</v>
      </c>
      <c r="P47" s="59">
        <v>60.64</v>
      </c>
      <c r="S47" s="126">
        <v>-365570.77</v>
      </c>
      <c r="T47" s="126">
        <v>1541680.81</v>
      </c>
      <c r="V47" s="33">
        <v>2077150.4</v>
      </c>
      <c r="W47" s="33">
        <v>54500</v>
      </c>
      <c r="X47" s="33">
        <v>803.45</v>
      </c>
      <c r="Y47" s="33">
        <v>1471097.01</v>
      </c>
      <c r="Z47" s="33">
        <v>96305</v>
      </c>
      <c r="AA47" s="37">
        <v>2669323.0099999998</v>
      </c>
      <c r="AB47" s="37">
        <v>40120</v>
      </c>
      <c r="AD47" s="37">
        <v>1010799.1</v>
      </c>
      <c r="AE47" s="37">
        <v>296652.57</v>
      </c>
      <c r="AG47" s="61">
        <f t="shared" si="2"/>
        <v>584197.01</v>
      </c>
      <c r="AH47" s="58">
        <f t="shared" si="3"/>
        <v>149385.64000000001</v>
      </c>
      <c r="AI47" s="60">
        <f t="shared" si="4"/>
        <v>434811.37</v>
      </c>
      <c r="AJ47" s="63">
        <f t="shared" si="5"/>
        <v>3699855.8600000003</v>
      </c>
      <c r="AK47" s="49">
        <f t="shared" si="6"/>
        <v>4016894.6799999997</v>
      </c>
      <c r="AL47" s="53">
        <f t="shared" si="7"/>
        <v>-317038.81999999937</v>
      </c>
    </row>
    <row r="48" spans="1:38">
      <c r="A48" s="1" t="s">
        <v>993</v>
      </c>
      <c r="B48" s="1" t="s">
        <v>994</v>
      </c>
      <c r="C48" s="94">
        <v>4035</v>
      </c>
      <c r="D48" s="1" t="s">
        <v>998</v>
      </c>
      <c r="E48" s="1" t="s">
        <v>998</v>
      </c>
      <c r="F48" s="36">
        <v>589568.13</v>
      </c>
      <c r="G48" s="36">
        <v>0</v>
      </c>
      <c r="H48" s="36">
        <v>47172.03</v>
      </c>
      <c r="J48" s="126">
        <v>1012691.27</v>
      </c>
      <c r="K48" s="126">
        <v>689834.9</v>
      </c>
      <c r="O48" s="59">
        <v>67400</v>
      </c>
      <c r="P48" s="59">
        <v>529.44000000000005</v>
      </c>
      <c r="S48" s="126">
        <v>-1197917.72</v>
      </c>
      <c r="T48" s="126">
        <v>3101072.39</v>
      </c>
      <c r="V48" s="33">
        <v>1924139.06</v>
      </c>
      <c r="W48" s="33">
        <v>32750</v>
      </c>
      <c r="X48" s="33">
        <v>950.81</v>
      </c>
      <c r="Y48" s="33">
        <v>2282578.7999999998</v>
      </c>
      <c r="Z48" s="33">
        <v>183744</v>
      </c>
      <c r="AA48" s="37">
        <v>3071021.8</v>
      </c>
      <c r="AB48" s="37">
        <v>46654</v>
      </c>
      <c r="AD48" s="37">
        <v>659665.76</v>
      </c>
      <c r="AE48" s="37">
        <v>278638.89</v>
      </c>
      <c r="AG48" s="61">
        <f t="shared" si="2"/>
        <v>636740.16</v>
      </c>
      <c r="AH48" s="58">
        <f t="shared" si="3"/>
        <v>67929.440000000002</v>
      </c>
      <c r="AI48" s="60">
        <f t="shared" si="4"/>
        <v>568810.72</v>
      </c>
      <c r="AJ48" s="63">
        <f t="shared" si="5"/>
        <v>4424162.67</v>
      </c>
      <c r="AK48" s="49">
        <f t="shared" si="6"/>
        <v>4055980.4499999997</v>
      </c>
      <c r="AL48" s="53">
        <f t="shared" si="7"/>
        <v>368182.2200000002</v>
      </c>
    </row>
    <row r="49" spans="1:38">
      <c r="A49" s="1" t="s">
        <v>993</v>
      </c>
      <c r="B49" s="1" t="s">
        <v>994</v>
      </c>
      <c r="C49" s="94">
        <v>2694</v>
      </c>
      <c r="D49" s="1" t="s">
        <v>999</v>
      </c>
      <c r="E49" s="1" t="s">
        <v>999</v>
      </c>
      <c r="F49" s="36">
        <v>89493.72</v>
      </c>
      <c r="G49" s="36">
        <v>0</v>
      </c>
      <c r="H49" s="36">
        <v>49705.89</v>
      </c>
      <c r="J49" s="126">
        <v>2111093.59</v>
      </c>
      <c r="K49" s="126">
        <v>223222.39</v>
      </c>
      <c r="O49" s="59">
        <v>53256</v>
      </c>
      <c r="P49" s="59">
        <v>168.27</v>
      </c>
      <c r="S49" s="126">
        <v>-18684.240000000002</v>
      </c>
      <c r="T49" s="126">
        <v>2713140.37</v>
      </c>
      <c r="V49" s="33">
        <v>1228284.1399999999</v>
      </c>
      <c r="W49" s="33">
        <v>107049</v>
      </c>
      <c r="X49" s="33">
        <v>146.06</v>
      </c>
      <c r="Y49" s="33">
        <v>1249553.6000000001</v>
      </c>
      <c r="Z49" s="33">
        <v>81600</v>
      </c>
      <c r="AA49" s="37">
        <v>1980751.6</v>
      </c>
      <c r="AB49" s="37">
        <v>6550</v>
      </c>
      <c r="AD49" s="37">
        <v>626964.85</v>
      </c>
      <c r="AE49" s="37">
        <v>326731.15999999997</v>
      </c>
      <c r="AG49" s="61">
        <f t="shared" si="2"/>
        <v>139199.60999999999</v>
      </c>
      <c r="AH49" s="58">
        <f t="shared" si="3"/>
        <v>53424.27</v>
      </c>
      <c r="AI49" s="60">
        <f t="shared" si="4"/>
        <v>85775.34</v>
      </c>
      <c r="AJ49" s="63">
        <f t="shared" si="5"/>
        <v>2666632.7999999998</v>
      </c>
      <c r="AK49" s="49">
        <f t="shared" si="6"/>
        <v>2940997.6100000003</v>
      </c>
      <c r="AL49" s="53">
        <f t="shared" si="7"/>
        <v>-274364.81000000052</v>
      </c>
    </row>
    <row r="50" spans="1:38">
      <c r="A50" s="1" t="s">
        <v>993</v>
      </c>
      <c r="B50" s="1" t="s">
        <v>994</v>
      </c>
      <c r="C50" s="94">
        <v>4634</v>
      </c>
      <c r="D50" s="1" t="s">
        <v>1000</v>
      </c>
      <c r="E50" s="1" t="s">
        <v>1000</v>
      </c>
      <c r="F50" s="36">
        <v>485149.09</v>
      </c>
      <c r="G50" s="36">
        <v>48400</v>
      </c>
      <c r="H50" s="36">
        <v>44971.9</v>
      </c>
      <c r="J50" s="126">
        <v>270720.46000000002</v>
      </c>
      <c r="K50" s="126">
        <v>387855.72</v>
      </c>
      <c r="M50" s="59">
        <v>67627.5</v>
      </c>
      <c r="O50" s="59">
        <v>326852</v>
      </c>
      <c r="P50" s="59">
        <v>1745.82</v>
      </c>
      <c r="S50" s="126">
        <v>-900852.76</v>
      </c>
      <c r="T50" s="126">
        <v>2152655.08</v>
      </c>
      <c r="V50" s="33">
        <v>2025078.74</v>
      </c>
      <c r="W50" s="33">
        <v>41810</v>
      </c>
      <c r="X50" s="33">
        <v>1317</v>
      </c>
      <c r="Y50" s="33">
        <v>1410272.4</v>
      </c>
      <c r="Z50" s="33">
        <v>2549420</v>
      </c>
      <c r="AA50" s="37">
        <v>2678410.4</v>
      </c>
      <c r="AB50" s="37">
        <v>39919</v>
      </c>
      <c r="AD50" s="37">
        <v>3474480.58</v>
      </c>
      <c r="AE50" s="37">
        <v>246018.63</v>
      </c>
      <c r="AG50" s="61">
        <f t="shared" si="2"/>
        <v>578520.99000000011</v>
      </c>
      <c r="AH50" s="58">
        <f t="shared" si="3"/>
        <v>396225.32</v>
      </c>
      <c r="AI50" s="60">
        <f t="shared" si="4"/>
        <v>182295.6700000001</v>
      </c>
      <c r="AJ50" s="63">
        <f t="shared" si="5"/>
        <v>6027898.1399999997</v>
      </c>
      <c r="AK50" s="49">
        <f t="shared" si="6"/>
        <v>6438828.6100000003</v>
      </c>
      <c r="AL50" s="53">
        <f t="shared" si="7"/>
        <v>-410930.47000000067</v>
      </c>
    </row>
    <row r="51" spans="1:38">
      <c r="A51" s="1" t="s">
        <v>993</v>
      </c>
      <c r="B51" s="1" t="s">
        <v>994</v>
      </c>
      <c r="C51" s="94">
        <v>3717</v>
      </c>
      <c r="D51" s="1" t="s">
        <v>1001</v>
      </c>
      <c r="E51" s="1" t="s">
        <v>1001</v>
      </c>
      <c r="F51" s="36">
        <v>242412.68</v>
      </c>
      <c r="G51" s="36">
        <v>0</v>
      </c>
      <c r="H51" s="36">
        <v>32615.06</v>
      </c>
      <c r="J51" s="126">
        <v>575029.22</v>
      </c>
      <c r="K51" s="126">
        <v>332827.99</v>
      </c>
      <c r="O51" s="59">
        <v>61175</v>
      </c>
      <c r="P51" s="59">
        <v>32.119999999999997</v>
      </c>
      <c r="S51" s="126">
        <v>-1486728.88</v>
      </c>
      <c r="T51" s="126">
        <v>2872107.81</v>
      </c>
      <c r="V51" s="33">
        <v>1418820.39</v>
      </c>
      <c r="W51" s="33">
        <v>82325</v>
      </c>
      <c r="X51" s="33">
        <v>593.70000000000005</v>
      </c>
      <c r="Y51" s="33">
        <v>1172423.7</v>
      </c>
      <c r="Z51" s="33">
        <v>74600</v>
      </c>
      <c r="AA51" s="37">
        <v>2015495.7</v>
      </c>
      <c r="AB51" s="37">
        <v>23680</v>
      </c>
      <c r="AD51" s="37">
        <v>659368.16</v>
      </c>
      <c r="AE51" s="37">
        <v>313920.03000000003</v>
      </c>
      <c r="AG51" s="61">
        <f t="shared" si="2"/>
        <v>275027.74</v>
      </c>
      <c r="AH51" s="58">
        <f t="shared" si="3"/>
        <v>61207.12</v>
      </c>
      <c r="AI51" s="60">
        <f t="shared" si="4"/>
        <v>213820.62</v>
      </c>
      <c r="AJ51" s="63">
        <f t="shared" si="5"/>
        <v>2748762.79</v>
      </c>
      <c r="AK51" s="49">
        <f t="shared" si="6"/>
        <v>3012463.8899999997</v>
      </c>
      <c r="AL51" s="53">
        <f t="shared" si="7"/>
        <v>-263701.09999999963</v>
      </c>
    </row>
    <row r="52" spans="1:38">
      <c r="A52" s="1" t="s">
        <v>1003</v>
      </c>
      <c r="B52" s="1" t="s">
        <v>1004</v>
      </c>
      <c r="C52" s="94">
        <v>4146</v>
      </c>
      <c r="D52" s="1" t="s">
        <v>1005</v>
      </c>
      <c r="E52" s="1" t="s">
        <v>1005</v>
      </c>
      <c r="F52" s="36">
        <v>212278.83</v>
      </c>
      <c r="G52" s="36">
        <v>0</v>
      </c>
      <c r="H52" s="36">
        <v>12250.83</v>
      </c>
      <c r="J52" s="126">
        <v>521337.37</v>
      </c>
      <c r="K52" s="126">
        <v>102709.34</v>
      </c>
      <c r="P52" s="59">
        <v>1529.5</v>
      </c>
      <c r="S52" s="126">
        <v>-1125704.79</v>
      </c>
      <c r="T52" s="126">
        <v>2033236.3</v>
      </c>
      <c r="V52" s="33">
        <v>1653385.86</v>
      </c>
      <c r="X52" s="33">
        <v>475.8</v>
      </c>
      <c r="Y52" s="33">
        <v>875490</v>
      </c>
      <c r="AA52" s="37">
        <v>1809609</v>
      </c>
      <c r="AD52" s="37">
        <v>627754.43000000005</v>
      </c>
      <c r="AE52" s="37">
        <v>152472.87</v>
      </c>
      <c r="AG52" s="61">
        <f t="shared" si="2"/>
        <v>224529.65999999997</v>
      </c>
      <c r="AH52" s="58">
        <f t="shared" si="3"/>
        <v>1529.5</v>
      </c>
      <c r="AI52" s="60">
        <f t="shared" si="4"/>
        <v>223000.15999999997</v>
      </c>
      <c r="AJ52" s="63">
        <f t="shared" si="5"/>
        <v>2529351.66</v>
      </c>
      <c r="AK52" s="49">
        <f t="shared" si="6"/>
        <v>2589836.3000000003</v>
      </c>
      <c r="AL52" s="53">
        <f t="shared" si="7"/>
        <v>-60484.64000000013</v>
      </c>
    </row>
    <row r="53" spans="1:38">
      <c r="A53" s="1" t="s">
        <v>1003</v>
      </c>
      <c r="B53" s="1" t="s">
        <v>1004</v>
      </c>
      <c r="C53" s="94">
        <v>4321</v>
      </c>
      <c r="D53" s="1" t="s">
        <v>1006</v>
      </c>
      <c r="E53" s="1" t="s">
        <v>1006</v>
      </c>
      <c r="F53" s="36">
        <v>281773.95</v>
      </c>
      <c r="G53" s="36">
        <v>0</v>
      </c>
      <c r="H53" s="36">
        <v>48690.63</v>
      </c>
      <c r="J53" s="126">
        <v>2207174.08</v>
      </c>
      <c r="K53" s="126">
        <v>665474.94999999995</v>
      </c>
      <c r="P53" s="59">
        <v>788.42</v>
      </c>
      <c r="S53" s="126">
        <v>2865315.57</v>
      </c>
      <c r="T53" s="126">
        <v>575288.56999999995</v>
      </c>
      <c r="V53" s="33">
        <v>1820691.78</v>
      </c>
      <c r="X53" s="33">
        <v>633.07000000000005</v>
      </c>
      <c r="Y53" s="33">
        <v>644050</v>
      </c>
      <c r="AA53" s="37">
        <v>1461810</v>
      </c>
      <c r="AC53" s="37">
        <v>10640</v>
      </c>
      <c r="AD53" s="37">
        <v>886515.72</v>
      </c>
      <c r="AE53" s="37">
        <v>344688.08</v>
      </c>
      <c r="AG53" s="61">
        <f t="shared" si="2"/>
        <v>330464.58</v>
      </c>
      <c r="AH53" s="58">
        <f t="shared" si="3"/>
        <v>788.42</v>
      </c>
      <c r="AI53" s="60">
        <f t="shared" si="4"/>
        <v>329676.16000000003</v>
      </c>
      <c r="AJ53" s="63">
        <f t="shared" si="5"/>
        <v>2465374.85</v>
      </c>
      <c r="AK53" s="49">
        <f t="shared" si="6"/>
        <v>2703653.8</v>
      </c>
      <c r="AL53" s="53">
        <f t="shared" si="7"/>
        <v>-238278.94999999972</v>
      </c>
    </row>
    <row r="54" spans="1:38">
      <c r="A54" s="1" t="s">
        <v>1003</v>
      </c>
      <c r="B54" s="1" t="s">
        <v>1004</v>
      </c>
      <c r="C54" s="94">
        <v>4397</v>
      </c>
      <c r="D54" s="1" t="s">
        <v>1007</v>
      </c>
      <c r="E54" s="1" t="s">
        <v>1007</v>
      </c>
      <c r="F54" s="36">
        <v>461458.7</v>
      </c>
      <c r="G54" s="36">
        <v>0</v>
      </c>
      <c r="H54" s="36">
        <v>5906.63</v>
      </c>
      <c r="J54" s="126">
        <v>2631644.96</v>
      </c>
      <c r="K54" s="126">
        <v>220990.54</v>
      </c>
      <c r="P54" s="59">
        <v>1479.26</v>
      </c>
      <c r="S54" s="126">
        <v>2202184.7999999998</v>
      </c>
      <c r="T54" s="126">
        <v>1317062.58</v>
      </c>
      <c r="V54" s="33">
        <v>1299466.77</v>
      </c>
      <c r="W54" s="33">
        <v>137000</v>
      </c>
      <c r="X54" s="33">
        <v>870.26</v>
      </c>
      <c r="Y54" s="33">
        <v>1148030</v>
      </c>
      <c r="AA54" s="37">
        <v>1886032</v>
      </c>
      <c r="AD54" s="37">
        <v>596693.71</v>
      </c>
      <c r="AE54" s="37">
        <v>303367.13</v>
      </c>
      <c r="AG54" s="61">
        <f t="shared" si="2"/>
        <v>467365.33</v>
      </c>
      <c r="AH54" s="58">
        <f t="shared" si="3"/>
        <v>1479.26</v>
      </c>
      <c r="AI54" s="60">
        <f t="shared" si="4"/>
        <v>465886.07</v>
      </c>
      <c r="AJ54" s="63">
        <f t="shared" si="5"/>
        <v>2585367.0300000003</v>
      </c>
      <c r="AK54" s="49">
        <f t="shared" si="6"/>
        <v>2786092.84</v>
      </c>
      <c r="AL54" s="53">
        <f t="shared" si="7"/>
        <v>-200725.80999999959</v>
      </c>
    </row>
    <row r="55" spans="1:38">
      <c r="A55" s="1" t="s">
        <v>1003</v>
      </c>
      <c r="B55" s="1" t="s">
        <v>1004</v>
      </c>
      <c r="C55" s="94">
        <v>3526</v>
      </c>
      <c r="D55" s="1" t="s">
        <v>1008</v>
      </c>
      <c r="E55" s="1" t="s">
        <v>1008</v>
      </c>
      <c r="F55" s="36">
        <v>163205.93</v>
      </c>
      <c r="G55" s="36">
        <v>0</v>
      </c>
      <c r="H55" s="36">
        <v>41752.01</v>
      </c>
      <c r="J55" s="126">
        <v>225239.74</v>
      </c>
      <c r="K55" s="126">
        <v>412133.95</v>
      </c>
      <c r="P55" s="59">
        <v>1639.44</v>
      </c>
      <c r="S55" s="126">
        <v>-1213971.79</v>
      </c>
      <c r="T55" s="126">
        <v>2202516.2599999998</v>
      </c>
      <c r="V55" s="33">
        <v>1476935.9</v>
      </c>
      <c r="X55" s="33">
        <v>292.02</v>
      </c>
      <c r="Y55" s="33">
        <v>606680</v>
      </c>
      <c r="AA55" s="37">
        <v>1298608.1299999999</v>
      </c>
      <c r="AD55" s="37">
        <v>669869.81999999995</v>
      </c>
      <c r="AE55" s="37">
        <v>263282.25</v>
      </c>
      <c r="AG55" s="61">
        <f t="shared" si="2"/>
        <v>204957.94</v>
      </c>
      <c r="AH55" s="58">
        <f t="shared" si="3"/>
        <v>1639.44</v>
      </c>
      <c r="AI55" s="60">
        <f t="shared" si="4"/>
        <v>203318.5</v>
      </c>
      <c r="AJ55" s="63">
        <f t="shared" si="5"/>
        <v>2083907.92</v>
      </c>
      <c r="AK55" s="49">
        <f t="shared" si="6"/>
        <v>2231760.1999999997</v>
      </c>
      <c r="AL55" s="53">
        <f t="shared" si="7"/>
        <v>-147852.2799999998</v>
      </c>
    </row>
    <row r="56" spans="1:38">
      <c r="A56" s="1" t="s">
        <v>1003</v>
      </c>
      <c r="B56" s="1" t="s">
        <v>1004</v>
      </c>
      <c r="C56" s="94">
        <v>3611</v>
      </c>
      <c r="D56" s="1" t="s">
        <v>1009</v>
      </c>
      <c r="E56" s="1" t="s">
        <v>1009</v>
      </c>
      <c r="F56" s="36">
        <v>293027.78000000003</v>
      </c>
      <c r="G56" s="36">
        <v>0</v>
      </c>
      <c r="H56" s="36">
        <v>20110</v>
      </c>
      <c r="J56" s="126">
        <v>497375.37</v>
      </c>
      <c r="K56" s="126">
        <v>132572.26999999999</v>
      </c>
      <c r="P56" s="59">
        <v>1542.65</v>
      </c>
      <c r="S56" s="126">
        <v>-1102537.53</v>
      </c>
      <c r="T56" s="126">
        <v>2224684.62</v>
      </c>
      <c r="V56" s="33">
        <v>1358052.85</v>
      </c>
      <c r="X56" s="33">
        <v>488.18</v>
      </c>
      <c r="Y56" s="33">
        <v>395890</v>
      </c>
      <c r="AA56" s="37">
        <v>1141567</v>
      </c>
      <c r="AD56" s="37">
        <v>507269.36</v>
      </c>
      <c r="AE56" s="37">
        <v>286198.99</v>
      </c>
      <c r="AG56" s="61">
        <f t="shared" si="2"/>
        <v>313137.78000000003</v>
      </c>
      <c r="AH56" s="58">
        <f t="shared" si="3"/>
        <v>1542.65</v>
      </c>
      <c r="AI56" s="60">
        <f t="shared" si="4"/>
        <v>311595.13</v>
      </c>
      <c r="AJ56" s="63">
        <f t="shared" si="5"/>
        <v>1754431.03</v>
      </c>
      <c r="AK56" s="49">
        <f t="shared" si="6"/>
        <v>1935035.3499999999</v>
      </c>
      <c r="AL56" s="53">
        <f t="shared" si="7"/>
        <v>-180604.31999999983</v>
      </c>
    </row>
    <row r="57" spans="1:38">
      <c r="A57" s="1" t="s">
        <v>1011</v>
      </c>
      <c r="B57" s="1" t="s">
        <v>1013</v>
      </c>
      <c r="C57" s="94">
        <v>5502</v>
      </c>
      <c r="D57" s="1" t="s">
        <v>1015</v>
      </c>
      <c r="E57" s="1" t="s">
        <v>1015</v>
      </c>
      <c r="F57" s="36">
        <v>566996.61</v>
      </c>
      <c r="G57" s="36">
        <v>4500</v>
      </c>
      <c r="H57" s="36">
        <v>56562.16</v>
      </c>
      <c r="J57" s="126">
        <v>98601.72</v>
      </c>
      <c r="K57" s="126">
        <v>342829.78</v>
      </c>
      <c r="L57" s="59">
        <v>42957.14</v>
      </c>
      <c r="M57" s="59">
        <v>12820</v>
      </c>
      <c r="P57" s="59">
        <v>3115</v>
      </c>
      <c r="T57" s="126">
        <v>916898.58</v>
      </c>
      <c r="V57" s="33">
        <v>1755793.14</v>
      </c>
      <c r="X57" s="33">
        <v>910.49</v>
      </c>
      <c r="Y57" s="33">
        <v>1864540</v>
      </c>
      <c r="Z57" s="33">
        <v>9000</v>
      </c>
      <c r="AA57" s="37">
        <v>2693958.93</v>
      </c>
      <c r="AC57" s="37">
        <v>166425.5</v>
      </c>
      <c r="AD57" s="37">
        <v>541886.68000000005</v>
      </c>
      <c r="AE57" s="37">
        <v>134272.97</v>
      </c>
      <c r="AG57" s="61">
        <f t="shared" si="2"/>
        <v>628058.77</v>
      </c>
      <c r="AH57" s="58">
        <f t="shared" si="3"/>
        <v>58892.14</v>
      </c>
      <c r="AI57" s="60">
        <f t="shared" si="4"/>
        <v>569166.63</v>
      </c>
      <c r="AJ57" s="63">
        <f t="shared" si="5"/>
        <v>3630243.63</v>
      </c>
      <c r="AK57" s="49">
        <f t="shared" si="6"/>
        <v>3536544.0800000005</v>
      </c>
      <c r="AL57" s="53">
        <f t="shared" si="7"/>
        <v>93699.549999999348</v>
      </c>
    </row>
    <row r="58" spans="1:38">
      <c r="A58" s="1" t="s">
        <v>1011</v>
      </c>
      <c r="B58" s="1" t="s">
        <v>1013</v>
      </c>
      <c r="C58" s="94">
        <v>5423</v>
      </c>
      <c r="D58" s="1" t="s">
        <v>1016</v>
      </c>
      <c r="E58" s="1" t="s">
        <v>1016</v>
      </c>
      <c r="F58" s="36">
        <v>397819.57</v>
      </c>
      <c r="G58" s="36">
        <v>0</v>
      </c>
      <c r="H58" s="36">
        <v>92901.29</v>
      </c>
      <c r="J58" s="126">
        <v>1389428.05</v>
      </c>
      <c r="K58" s="126">
        <v>517810.92</v>
      </c>
      <c r="L58" s="59">
        <v>1408.23</v>
      </c>
      <c r="M58" s="59">
        <v>17400</v>
      </c>
      <c r="P58" s="59">
        <v>32792.58</v>
      </c>
      <c r="T58" s="126">
        <v>2274291.7999999998</v>
      </c>
      <c r="V58" s="33">
        <v>2107320.2999999998</v>
      </c>
      <c r="X58" s="33">
        <v>880.14</v>
      </c>
      <c r="Y58" s="33">
        <v>1272860</v>
      </c>
      <c r="Z58" s="33">
        <v>9000</v>
      </c>
      <c r="AA58" s="37">
        <v>2254193</v>
      </c>
      <c r="AC58" s="37">
        <v>115000</v>
      </c>
      <c r="AD58" s="37">
        <v>817895.49</v>
      </c>
      <c r="AE58" s="37">
        <v>130904.73</v>
      </c>
      <c r="AG58" s="61">
        <f t="shared" si="2"/>
        <v>490720.86</v>
      </c>
      <c r="AH58" s="58">
        <f t="shared" si="3"/>
        <v>51600.81</v>
      </c>
      <c r="AI58" s="60">
        <f t="shared" si="4"/>
        <v>439120.05</v>
      </c>
      <c r="AJ58" s="63">
        <f t="shared" si="5"/>
        <v>3390060.44</v>
      </c>
      <c r="AK58" s="49">
        <f t="shared" si="6"/>
        <v>3317993.22</v>
      </c>
      <c r="AL58" s="53">
        <f t="shared" si="7"/>
        <v>72067.219999999739</v>
      </c>
    </row>
    <row r="59" spans="1:38">
      <c r="A59" s="1" t="s">
        <v>1011</v>
      </c>
      <c r="B59" s="1" t="s">
        <v>1013</v>
      </c>
      <c r="C59" s="94">
        <v>7718</v>
      </c>
      <c r="D59" s="1" t="s">
        <v>1017</v>
      </c>
      <c r="E59" s="1" t="s">
        <v>1017</v>
      </c>
      <c r="F59" s="36">
        <v>740741.37</v>
      </c>
      <c r="G59" s="36">
        <v>6840</v>
      </c>
      <c r="H59" s="36">
        <v>163032.87</v>
      </c>
      <c r="J59" s="126">
        <v>327480.21000000002</v>
      </c>
      <c r="K59" s="126">
        <v>536884.85</v>
      </c>
      <c r="P59" s="59">
        <v>18222.400000000001</v>
      </c>
      <c r="T59" s="126">
        <v>1171164.74</v>
      </c>
      <c r="V59" s="33">
        <v>1981607.17</v>
      </c>
      <c r="X59" s="33">
        <v>796.95</v>
      </c>
      <c r="Y59" s="33">
        <v>1706786</v>
      </c>
      <c r="Z59" s="33">
        <v>14500</v>
      </c>
      <c r="AA59" s="37">
        <v>2001105.71</v>
      </c>
      <c r="AC59" s="37">
        <v>78600</v>
      </c>
      <c r="AD59" s="37">
        <v>869396.42</v>
      </c>
      <c r="AE59" s="37">
        <v>135110.09</v>
      </c>
      <c r="AF59" s="37">
        <v>33885.74</v>
      </c>
      <c r="AG59" s="61">
        <f t="shared" si="2"/>
        <v>910614.24</v>
      </c>
      <c r="AH59" s="58">
        <f t="shared" si="3"/>
        <v>18222.400000000001</v>
      </c>
      <c r="AI59" s="60">
        <f t="shared" si="4"/>
        <v>892391.84</v>
      </c>
      <c r="AJ59" s="63">
        <f t="shared" si="5"/>
        <v>3703690.12</v>
      </c>
      <c r="AK59" s="49">
        <f t="shared" si="6"/>
        <v>3118097.96</v>
      </c>
      <c r="AL59" s="53">
        <f t="shared" si="7"/>
        <v>585592.16000000015</v>
      </c>
    </row>
    <row r="60" spans="1:38">
      <c r="A60" s="1" t="s">
        <v>1011</v>
      </c>
      <c r="B60" s="1" t="s">
        <v>1013</v>
      </c>
      <c r="C60" s="94">
        <v>3079</v>
      </c>
      <c r="D60" s="1" t="s">
        <v>1018</v>
      </c>
      <c r="E60" s="1" t="s">
        <v>1018</v>
      </c>
      <c r="F60" s="36">
        <v>96845.79</v>
      </c>
      <c r="G60" s="36">
        <v>62974.26</v>
      </c>
      <c r="H60" s="36">
        <v>72634.94</v>
      </c>
      <c r="J60" s="126">
        <v>739570.01</v>
      </c>
      <c r="K60" s="126">
        <v>501128.18</v>
      </c>
      <c r="O60" s="59">
        <v>399</v>
      </c>
      <c r="P60" s="59">
        <v>56715.99</v>
      </c>
      <c r="T60" s="126">
        <v>1325156.6499999999</v>
      </c>
      <c r="V60" s="33">
        <v>1569323.72</v>
      </c>
      <c r="X60" s="33">
        <v>200.82</v>
      </c>
      <c r="Y60" s="33">
        <v>1993160</v>
      </c>
      <c r="Z60" s="33">
        <v>7500</v>
      </c>
      <c r="AA60" s="37">
        <v>2623592</v>
      </c>
      <c r="AC60" s="37">
        <v>137395.5</v>
      </c>
      <c r="AD60" s="37">
        <v>625133.73</v>
      </c>
      <c r="AE60" s="37">
        <v>93181.77</v>
      </c>
      <c r="AG60" s="61">
        <f t="shared" si="2"/>
        <v>232454.99</v>
      </c>
      <c r="AH60" s="58">
        <f t="shared" si="3"/>
        <v>57114.99</v>
      </c>
      <c r="AI60" s="60">
        <f t="shared" si="4"/>
        <v>175340</v>
      </c>
      <c r="AJ60" s="63">
        <f t="shared" si="5"/>
        <v>3570184.54</v>
      </c>
      <c r="AK60" s="49">
        <f t="shared" si="6"/>
        <v>3479303</v>
      </c>
      <c r="AL60" s="53">
        <f t="shared" si="7"/>
        <v>90881.540000000037</v>
      </c>
    </row>
    <row r="61" spans="1:38">
      <c r="A61" s="1" t="s">
        <v>1011</v>
      </c>
      <c r="B61" s="1" t="s">
        <v>1013</v>
      </c>
      <c r="C61" s="94">
        <v>2599</v>
      </c>
      <c r="D61" s="1" t="s">
        <v>1019</v>
      </c>
      <c r="E61" s="1" t="s">
        <v>1019</v>
      </c>
      <c r="F61" s="36">
        <v>324343.14</v>
      </c>
      <c r="G61" s="36">
        <v>10755.82</v>
      </c>
      <c r="H61" s="36">
        <v>36138.959999999999</v>
      </c>
      <c r="J61" s="126">
        <v>305829.55</v>
      </c>
      <c r="K61" s="126">
        <v>294469.34999999998</v>
      </c>
      <c r="L61" s="59">
        <v>7500</v>
      </c>
      <c r="P61" s="59">
        <v>17710.73</v>
      </c>
      <c r="S61" s="126">
        <v>-774026.73</v>
      </c>
      <c r="T61" s="126">
        <v>1419953.5</v>
      </c>
      <c r="V61" s="33">
        <v>1371971.37</v>
      </c>
      <c r="X61" s="33">
        <v>398.08</v>
      </c>
      <c r="Y61" s="33">
        <v>1340510</v>
      </c>
      <c r="Z61" s="33">
        <v>4500</v>
      </c>
      <c r="AA61" s="37">
        <v>1833498</v>
      </c>
      <c r="AC61" s="37">
        <v>77944</v>
      </c>
      <c r="AD61" s="37">
        <v>451366.86</v>
      </c>
      <c r="AE61" s="37">
        <v>54171.27</v>
      </c>
      <c r="AG61" s="61">
        <f t="shared" si="2"/>
        <v>371237.92000000004</v>
      </c>
      <c r="AH61" s="58">
        <f t="shared" si="3"/>
        <v>25210.73</v>
      </c>
      <c r="AI61" s="60">
        <f t="shared" si="4"/>
        <v>346027.19000000006</v>
      </c>
      <c r="AJ61" s="63">
        <f t="shared" si="5"/>
        <v>2717379.45</v>
      </c>
      <c r="AK61" s="49">
        <f t="shared" si="6"/>
        <v>2416980.13</v>
      </c>
      <c r="AL61" s="53">
        <f t="shared" si="7"/>
        <v>300399.3200000003</v>
      </c>
    </row>
    <row r="62" spans="1:38">
      <c r="A62" s="1" t="s">
        <v>1011</v>
      </c>
      <c r="B62" s="1" t="s">
        <v>1013</v>
      </c>
      <c r="C62" s="94">
        <v>1922</v>
      </c>
      <c r="D62" s="1" t="s">
        <v>1020</v>
      </c>
      <c r="E62" s="1" t="s">
        <v>1020</v>
      </c>
      <c r="F62" s="36">
        <v>190243.9</v>
      </c>
      <c r="G62" s="36">
        <v>11686</v>
      </c>
      <c r="H62" s="36">
        <v>74006.720000000001</v>
      </c>
      <c r="J62" s="126">
        <v>415642.41</v>
      </c>
      <c r="K62" s="126">
        <v>204973.14</v>
      </c>
      <c r="P62" s="59">
        <v>85692.35</v>
      </c>
      <c r="S62" s="126">
        <v>-1199018.43</v>
      </c>
      <c r="T62" s="126">
        <v>1982389.67</v>
      </c>
      <c r="V62" s="33">
        <v>1546169.01</v>
      </c>
      <c r="X62" s="33">
        <v>468.6</v>
      </c>
      <c r="Y62" s="33">
        <v>1198430</v>
      </c>
      <c r="Z62" s="33">
        <v>7500</v>
      </c>
      <c r="AA62" s="37">
        <v>1721425</v>
      </c>
      <c r="AC62" s="37">
        <v>116800</v>
      </c>
      <c r="AD62" s="37">
        <v>708966</v>
      </c>
      <c r="AE62" s="37">
        <v>177888.03</v>
      </c>
      <c r="AG62" s="61">
        <f t="shared" si="2"/>
        <v>275936.62</v>
      </c>
      <c r="AH62" s="58">
        <f t="shared" si="3"/>
        <v>85692.35</v>
      </c>
      <c r="AI62" s="60">
        <f t="shared" si="4"/>
        <v>190244.27</v>
      </c>
      <c r="AJ62" s="63">
        <f t="shared" si="5"/>
        <v>2752567.6100000003</v>
      </c>
      <c r="AK62" s="49">
        <f t="shared" si="6"/>
        <v>2725079.03</v>
      </c>
      <c r="AL62" s="53">
        <f t="shared" si="7"/>
        <v>27488.58000000054</v>
      </c>
    </row>
    <row r="63" spans="1:38">
      <c r="A63" s="1" t="s">
        <v>1011</v>
      </c>
      <c r="B63" s="1" t="s">
        <v>1013</v>
      </c>
      <c r="C63" s="94">
        <v>1327</v>
      </c>
      <c r="D63" s="1" t="s">
        <v>1021</v>
      </c>
      <c r="E63" s="1" t="s">
        <v>1021</v>
      </c>
      <c r="F63" s="36">
        <v>691105.43</v>
      </c>
      <c r="G63" s="36">
        <v>0</v>
      </c>
      <c r="H63" s="36">
        <v>107329.16</v>
      </c>
      <c r="J63" s="126">
        <v>1153823.4099999999</v>
      </c>
      <c r="K63" s="126">
        <v>408031.69</v>
      </c>
      <c r="P63" s="59">
        <v>70554.73</v>
      </c>
      <c r="T63" s="126">
        <v>2013138.1</v>
      </c>
      <c r="V63" s="33">
        <v>1401048.27</v>
      </c>
      <c r="X63" s="33">
        <v>535.85</v>
      </c>
      <c r="Y63" s="33">
        <v>1180735</v>
      </c>
      <c r="Z63" s="33">
        <v>4500</v>
      </c>
      <c r="AA63" s="37">
        <v>1593966</v>
      </c>
      <c r="AC63" s="37">
        <v>121422.5</v>
      </c>
      <c r="AD63" s="37">
        <v>513339.8</v>
      </c>
      <c r="AE63" s="37">
        <v>81493.960000000006</v>
      </c>
      <c r="AG63" s="61">
        <f t="shared" si="2"/>
        <v>798434.59000000008</v>
      </c>
      <c r="AH63" s="58">
        <f t="shared" si="3"/>
        <v>70554.73</v>
      </c>
      <c r="AI63" s="60">
        <f t="shared" si="4"/>
        <v>727879.8600000001</v>
      </c>
      <c r="AJ63" s="63">
        <f t="shared" si="5"/>
        <v>2586819.12</v>
      </c>
      <c r="AK63" s="49">
        <f t="shared" si="6"/>
        <v>2310222.2599999998</v>
      </c>
      <c r="AL63" s="53">
        <f t="shared" si="7"/>
        <v>276596.86000000034</v>
      </c>
    </row>
    <row r="64" spans="1:38">
      <c r="A64" s="1" t="s">
        <v>1011</v>
      </c>
      <c r="B64" s="1" t="s">
        <v>1013</v>
      </c>
      <c r="C64" s="94">
        <v>2620</v>
      </c>
      <c r="D64" s="1" t="s">
        <v>1022</v>
      </c>
      <c r="E64" s="1" t="s">
        <v>1022</v>
      </c>
      <c r="F64" s="36">
        <v>472450.26</v>
      </c>
      <c r="G64" s="36">
        <v>18060</v>
      </c>
      <c r="H64" s="36">
        <v>148818.21</v>
      </c>
      <c r="J64" s="126">
        <v>555047.68000000005</v>
      </c>
      <c r="K64" s="126">
        <v>468508.32</v>
      </c>
      <c r="P64" s="59">
        <v>28338.97</v>
      </c>
      <c r="T64" s="126">
        <v>1292560.8799999999</v>
      </c>
      <c r="V64" s="33">
        <v>1500428.63</v>
      </c>
      <c r="X64" s="33">
        <v>386.51</v>
      </c>
      <c r="Y64" s="33">
        <v>1525125</v>
      </c>
      <c r="Z64" s="33">
        <v>4555</v>
      </c>
      <c r="AA64" s="37">
        <v>2053169.89</v>
      </c>
      <c r="AC64" s="37">
        <v>152617</v>
      </c>
      <c r="AD64" s="37">
        <v>454231.31</v>
      </c>
      <c r="AE64" s="37">
        <v>28492.32</v>
      </c>
      <c r="AG64" s="61">
        <f t="shared" si="2"/>
        <v>639328.47</v>
      </c>
      <c r="AH64" s="58">
        <f t="shared" si="3"/>
        <v>28338.97</v>
      </c>
      <c r="AI64" s="60">
        <f t="shared" si="4"/>
        <v>610989.5</v>
      </c>
      <c r="AJ64" s="63">
        <f t="shared" si="5"/>
        <v>3030495.1399999997</v>
      </c>
      <c r="AK64" s="49">
        <f t="shared" si="6"/>
        <v>2688510.5199999996</v>
      </c>
      <c r="AL64" s="53">
        <f t="shared" si="7"/>
        <v>341984.62000000011</v>
      </c>
    </row>
    <row r="65" spans="1:38">
      <c r="A65" s="1" t="s">
        <v>1011</v>
      </c>
      <c r="B65" s="1" t="s">
        <v>1013</v>
      </c>
      <c r="C65" s="94">
        <v>3034</v>
      </c>
      <c r="D65" s="1" t="s">
        <v>1023</v>
      </c>
      <c r="E65" s="1" t="s">
        <v>1023</v>
      </c>
      <c r="F65" s="36">
        <v>268792.56</v>
      </c>
      <c r="G65" s="36">
        <v>49444.65</v>
      </c>
      <c r="H65" s="36">
        <v>62816.87</v>
      </c>
      <c r="J65" s="126">
        <v>1075663.46</v>
      </c>
      <c r="K65" s="126">
        <v>-13222.34</v>
      </c>
      <c r="L65" s="59">
        <v>6615.6</v>
      </c>
      <c r="M65" s="59">
        <v>13246.26</v>
      </c>
      <c r="O65" s="59">
        <v>65808</v>
      </c>
      <c r="P65" s="59">
        <v>11493.88</v>
      </c>
      <c r="S65" s="126">
        <v>885177.03</v>
      </c>
      <c r="T65" s="126">
        <v>457634.96</v>
      </c>
      <c r="V65" s="33">
        <v>1007563.71</v>
      </c>
      <c r="X65" s="33">
        <v>257.82</v>
      </c>
      <c r="Y65" s="33">
        <v>758010</v>
      </c>
      <c r="Z65" s="33">
        <v>4500</v>
      </c>
      <c r="AA65" s="37">
        <v>1130821</v>
      </c>
      <c r="AC65" s="37">
        <v>126639.5</v>
      </c>
      <c r="AD65" s="37">
        <v>476758.83</v>
      </c>
      <c r="AE65" s="37">
        <v>32592.73</v>
      </c>
      <c r="AG65" s="61">
        <f t="shared" si="2"/>
        <v>381054.08</v>
      </c>
      <c r="AH65" s="58">
        <f t="shared" si="3"/>
        <v>97163.74</v>
      </c>
      <c r="AI65" s="60">
        <f t="shared" si="4"/>
        <v>283890.34000000003</v>
      </c>
      <c r="AJ65" s="63">
        <f t="shared" si="5"/>
        <v>1770331.5299999998</v>
      </c>
      <c r="AK65" s="49">
        <f t="shared" si="6"/>
        <v>1766812.06</v>
      </c>
      <c r="AL65" s="53">
        <f t="shared" si="7"/>
        <v>3519.4699999997392</v>
      </c>
    </row>
    <row r="66" spans="1:38">
      <c r="A66" s="1" t="s">
        <v>1011</v>
      </c>
      <c r="B66" s="1" t="s">
        <v>1013</v>
      </c>
      <c r="C66" s="94">
        <v>5087</v>
      </c>
      <c r="D66" s="1" t="s">
        <v>1024</v>
      </c>
      <c r="E66" s="1" t="s">
        <v>1024</v>
      </c>
      <c r="F66" s="36">
        <v>447299.43</v>
      </c>
      <c r="G66" s="36">
        <v>2070</v>
      </c>
      <c r="H66" s="36">
        <v>71753.23</v>
      </c>
      <c r="J66" s="126">
        <v>57213.16</v>
      </c>
      <c r="K66" s="126">
        <v>368780.41</v>
      </c>
      <c r="P66" s="59">
        <v>12053.84</v>
      </c>
      <c r="S66" s="126">
        <v>-436934.64</v>
      </c>
      <c r="T66" s="126">
        <v>1208029.25</v>
      </c>
      <c r="V66" s="33">
        <v>1721350.79</v>
      </c>
      <c r="X66" s="33">
        <v>665.75</v>
      </c>
      <c r="Y66" s="33">
        <v>1462490</v>
      </c>
      <c r="Z66" s="33">
        <v>6000</v>
      </c>
      <c r="AA66" s="37">
        <v>2168059</v>
      </c>
      <c r="AC66" s="37">
        <v>127100</v>
      </c>
      <c r="AD66" s="37">
        <v>550735.35</v>
      </c>
      <c r="AE66" s="37">
        <v>180644.41</v>
      </c>
      <c r="AG66" s="61">
        <f t="shared" si="2"/>
        <v>521122.66</v>
      </c>
      <c r="AH66" s="58">
        <f t="shared" si="3"/>
        <v>12053.84</v>
      </c>
      <c r="AI66" s="60">
        <f t="shared" si="4"/>
        <v>509068.81999999995</v>
      </c>
      <c r="AJ66" s="63">
        <f t="shared" si="5"/>
        <v>3190506.54</v>
      </c>
      <c r="AK66" s="49">
        <f t="shared" si="6"/>
        <v>3026538.7600000002</v>
      </c>
      <c r="AL66" s="53">
        <f t="shared" si="7"/>
        <v>163967.7799999998</v>
      </c>
    </row>
    <row r="67" spans="1:38">
      <c r="A67" s="1" t="s">
        <v>1011</v>
      </c>
      <c r="B67" s="1" t="s">
        <v>1013</v>
      </c>
      <c r="C67" s="94">
        <v>4487</v>
      </c>
      <c r="D67" s="1" t="s">
        <v>1025</v>
      </c>
      <c r="E67" s="1" t="s">
        <v>1025</v>
      </c>
      <c r="F67" s="36">
        <v>762273.05</v>
      </c>
      <c r="G67" s="36">
        <v>157807.06</v>
      </c>
      <c r="H67" s="36">
        <v>158196.69</v>
      </c>
      <c r="J67" s="126">
        <v>1288809.01</v>
      </c>
      <c r="K67" s="126">
        <v>701522.34</v>
      </c>
      <c r="L67" s="59">
        <v>14400</v>
      </c>
      <c r="P67" s="59">
        <v>18376.53</v>
      </c>
      <c r="S67" s="126">
        <v>-1961047.38</v>
      </c>
      <c r="T67" s="126">
        <v>4681579.5599999996</v>
      </c>
      <c r="V67" s="33">
        <v>2127666.7799999998</v>
      </c>
      <c r="X67" s="33">
        <v>1202.04</v>
      </c>
      <c r="Y67" s="33">
        <v>1685620</v>
      </c>
      <c r="Z67" s="33">
        <v>9000</v>
      </c>
      <c r="AA67" s="37">
        <v>2502394</v>
      </c>
      <c r="AC67" s="37">
        <v>169716</v>
      </c>
      <c r="AD67" s="37">
        <v>686810.51</v>
      </c>
      <c r="AE67" s="37">
        <v>149268.87</v>
      </c>
      <c r="AG67" s="61">
        <f t="shared" si="2"/>
        <v>1078276.8</v>
      </c>
      <c r="AH67" s="58">
        <f t="shared" si="3"/>
        <v>32776.53</v>
      </c>
      <c r="AI67" s="60">
        <f t="shared" si="4"/>
        <v>1045500.27</v>
      </c>
      <c r="AJ67" s="63">
        <f t="shared" si="5"/>
        <v>3823488.82</v>
      </c>
      <c r="AK67" s="49">
        <f t="shared" si="6"/>
        <v>3508189.38</v>
      </c>
      <c r="AL67" s="53">
        <f t="shared" si="7"/>
        <v>315299.43999999994</v>
      </c>
    </row>
    <row r="68" spans="1:38">
      <c r="A68" s="1" t="s">
        <v>1011</v>
      </c>
      <c r="B68" s="1" t="s">
        <v>1013</v>
      </c>
      <c r="C68" s="94">
        <v>3627</v>
      </c>
      <c r="D68" s="1" t="s">
        <v>1026</v>
      </c>
      <c r="E68" s="1" t="s">
        <v>1026</v>
      </c>
      <c r="F68" s="36">
        <v>306652.01</v>
      </c>
      <c r="G68" s="36">
        <v>5440</v>
      </c>
      <c r="H68" s="36">
        <v>161440.07999999999</v>
      </c>
      <c r="J68" s="126">
        <v>165214</v>
      </c>
      <c r="K68" s="126">
        <v>770988.71</v>
      </c>
      <c r="O68" s="59">
        <v>597</v>
      </c>
      <c r="P68" s="59">
        <v>257340.68</v>
      </c>
      <c r="T68" s="126">
        <v>978097.8</v>
      </c>
      <c r="V68" s="33">
        <v>1702158.21</v>
      </c>
      <c r="X68" s="33">
        <v>404.43</v>
      </c>
      <c r="Y68" s="33">
        <v>995390</v>
      </c>
      <c r="Z68" s="33">
        <v>4500</v>
      </c>
      <c r="AA68" s="37">
        <v>1639763</v>
      </c>
      <c r="AC68" s="37">
        <v>114167</v>
      </c>
      <c r="AD68" s="37">
        <v>721043.73</v>
      </c>
      <c r="AE68" s="37">
        <v>53779.59</v>
      </c>
      <c r="AG68" s="61">
        <f t="shared" si="2"/>
        <v>473532.08999999997</v>
      </c>
      <c r="AH68" s="58">
        <f t="shared" si="3"/>
        <v>257937.68</v>
      </c>
      <c r="AI68" s="60">
        <f t="shared" si="4"/>
        <v>215594.40999999997</v>
      </c>
      <c r="AJ68" s="63">
        <f t="shared" si="5"/>
        <v>2702452.6399999997</v>
      </c>
      <c r="AK68" s="49">
        <f t="shared" si="6"/>
        <v>2528753.3199999998</v>
      </c>
      <c r="AL68" s="53">
        <f t="shared" si="7"/>
        <v>173699.31999999983</v>
      </c>
    </row>
    <row r="69" spans="1:38">
      <c r="A69" s="1" t="s">
        <v>1011</v>
      </c>
      <c r="B69" s="1" t="s">
        <v>1013</v>
      </c>
      <c r="C69" s="94">
        <v>3320</v>
      </c>
      <c r="D69" s="1" t="s">
        <v>1027</v>
      </c>
      <c r="E69" s="1" t="s">
        <v>1027</v>
      </c>
      <c r="F69" s="36">
        <v>233176.84</v>
      </c>
      <c r="G69" s="36">
        <v>8524</v>
      </c>
      <c r="H69" s="36">
        <v>83026.899999999994</v>
      </c>
      <c r="J69" s="126">
        <v>353524.26</v>
      </c>
      <c r="K69" s="126">
        <v>433479.34</v>
      </c>
      <c r="P69" s="59">
        <v>50320.67</v>
      </c>
      <c r="T69" s="126">
        <v>925566.64</v>
      </c>
      <c r="V69" s="33">
        <v>1667293.99</v>
      </c>
      <c r="X69" s="33">
        <v>399.11</v>
      </c>
      <c r="Y69" s="33">
        <v>2060100</v>
      </c>
      <c r="Z69" s="33">
        <v>5500</v>
      </c>
      <c r="AA69" s="37">
        <v>2549906.35</v>
      </c>
      <c r="AC69" s="37">
        <v>154200</v>
      </c>
      <c r="AD69" s="37">
        <v>715526.66</v>
      </c>
      <c r="AE69" s="37">
        <v>177816.06</v>
      </c>
      <c r="AG69" s="61">
        <f t="shared" ref="AG69:AG132" si="9">SUM(F69:I69)</f>
        <v>324727.74</v>
      </c>
      <c r="AH69" s="58">
        <f t="shared" ref="AH69:AH132" si="10">SUM(L69:P69)</f>
        <v>50320.67</v>
      </c>
      <c r="AI69" s="60">
        <f t="shared" ref="AI69:AI132" si="11">AG69-AH69</f>
        <v>274407.07</v>
      </c>
      <c r="AJ69" s="63">
        <f t="shared" ref="AJ69:AJ132" si="12">SUM(U69:Z69)</f>
        <v>3733293.1</v>
      </c>
      <c r="AK69" s="49">
        <f t="shared" ref="AK69:AK132" si="13">SUM(AA69:AF69)</f>
        <v>3597449.0700000003</v>
      </c>
      <c r="AL69" s="53">
        <f t="shared" ref="AL69:AL132" si="14">AJ69-AK69</f>
        <v>135844.0299999998</v>
      </c>
    </row>
    <row r="70" spans="1:38" s="133" customFormat="1">
      <c r="A70" s="133" t="s">
        <v>1011</v>
      </c>
      <c r="B70" s="133" t="s">
        <v>1013</v>
      </c>
      <c r="C70" s="134">
        <v>1136</v>
      </c>
      <c r="D70" s="138" t="s">
        <v>1460</v>
      </c>
      <c r="E70" s="138" t="s">
        <v>1460</v>
      </c>
      <c r="F70" s="36">
        <v>480665.18</v>
      </c>
      <c r="G70" s="36"/>
      <c r="H70" s="36">
        <v>92152.8</v>
      </c>
      <c r="I70" s="36"/>
      <c r="J70" s="126">
        <v>5166666.6399999997</v>
      </c>
      <c r="K70" s="126">
        <v>775662.51</v>
      </c>
      <c r="L70" s="59"/>
      <c r="M70" s="59"/>
      <c r="N70" s="59"/>
      <c r="O70" s="59"/>
      <c r="P70" s="59"/>
      <c r="Q70" s="126"/>
      <c r="R70" s="126"/>
      <c r="S70" s="126"/>
      <c r="T70" s="126">
        <v>6403982.4100000001</v>
      </c>
      <c r="U70" s="33"/>
      <c r="V70" s="33">
        <v>1205304.6000000001</v>
      </c>
      <c r="W70" s="33"/>
      <c r="X70" s="33">
        <v>390.79</v>
      </c>
      <c r="Y70" s="33">
        <v>606286.39</v>
      </c>
      <c r="Z70" s="33"/>
      <c r="AA70" s="37">
        <v>837807.5</v>
      </c>
      <c r="AB70" s="37"/>
      <c r="AC70" s="37">
        <v>58764</v>
      </c>
      <c r="AD70" s="37">
        <v>342592.8</v>
      </c>
      <c r="AE70" s="37">
        <v>461652.76</v>
      </c>
      <c r="AF70" s="37"/>
      <c r="AG70" s="61">
        <f t="shared" si="9"/>
        <v>572817.98</v>
      </c>
      <c r="AH70" s="58">
        <f t="shared" si="10"/>
        <v>0</v>
      </c>
      <c r="AI70" s="60">
        <f t="shared" si="11"/>
        <v>572817.98</v>
      </c>
      <c r="AJ70" s="63">
        <f t="shared" si="12"/>
        <v>1811981.7800000003</v>
      </c>
      <c r="AK70" s="49">
        <f t="shared" si="13"/>
        <v>1700817.06</v>
      </c>
      <c r="AL70" s="53">
        <f t="shared" si="14"/>
        <v>111164.7200000002</v>
      </c>
    </row>
    <row r="71" spans="1:38" s="107" customFormat="1">
      <c r="A71" s="107" t="s">
        <v>1029</v>
      </c>
      <c r="B71" s="107" t="s">
        <v>1030</v>
      </c>
      <c r="C71" s="108">
        <v>6250</v>
      </c>
      <c r="D71" s="107" t="s">
        <v>1032</v>
      </c>
      <c r="E71" s="107" t="s">
        <v>1032</v>
      </c>
      <c r="F71" s="36">
        <v>353187.02</v>
      </c>
      <c r="G71" s="36">
        <v>0</v>
      </c>
      <c r="H71" s="36">
        <v>134608.87</v>
      </c>
      <c r="I71" s="36"/>
      <c r="J71" s="126">
        <v>937082.43</v>
      </c>
      <c r="K71" s="126">
        <v>143071.85999999999</v>
      </c>
      <c r="L71" s="59"/>
      <c r="M71" s="59"/>
      <c r="N71" s="59"/>
      <c r="O71" s="59"/>
      <c r="P71" s="59">
        <v>913.27</v>
      </c>
      <c r="Q71" s="126"/>
      <c r="R71" s="126"/>
      <c r="S71" s="126">
        <v>-818246.62</v>
      </c>
      <c r="T71" s="126">
        <v>2227185.62</v>
      </c>
      <c r="U71" s="33">
        <v>599.29</v>
      </c>
      <c r="V71" s="33">
        <v>2037667.9</v>
      </c>
      <c r="W71" s="33"/>
      <c r="X71" s="33">
        <v>640.28</v>
      </c>
      <c r="Y71" s="33">
        <v>1917760</v>
      </c>
      <c r="Z71" s="33"/>
      <c r="AA71" s="37">
        <v>3040455</v>
      </c>
      <c r="AB71" s="37">
        <v>8120</v>
      </c>
      <c r="AC71" s="37">
        <v>1200</v>
      </c>
      <c r="AD71" s="37">
        <v>637586.21</v>
      </c>
      <c r="AE71" s="37">
        <v>111208.35</v>
      </c>
      <c r="AF71" s="37"/>
      <c r="AG71" s="61">
        <f t="shared" si="9"/>
        <v>487795.89</v>
      </c>
      <c r="AH71" s="58">
        <f t="shared" si="10"/>
        <v>913.27</v>
      </c>
      <c r="AI71" s="60">
        <f t="shared" si="11"/>
        <v>486882.62</v>
      </c>
      <c r="AJ71" s="63">
        <f t="shared" si="12"/>
        <v>3956667.4699999997</v>
      </c>
      <c r="AK71" s="49">
        <f t="shared" si="13"/>
        <v>3798569.56</v>
      </c>
      <c r="AL71" s="53">
        <f t="shared" si="14"/>
        <v>158097.90999999968</v>
      </c>
    </row>
    <row r="72" spans="1:38" s="107" customFormat="1">
      <c r="A72" s="107" t="s">
        <v>1029</v>
      </c>
      <c r="B72" s="107" t="s">
        <v>1030</v>
      </c>
      <c r="C72" s="108">
        <v>4055</v>
      </c>
      <c r="D72" s="107" t="s">
        <v>1033</v>
      </c>
      <c r="E72" s="107" t="s">
        <v>1033</v>
      </c>
      <c r="F72" s="36">
        <v>330396.99</v>
      </c>
      <c r="G72" s="36">
        <v>0</v>
      </c>
      <c r="H72" s="36">
        <v>186524.72</v>
      </c>
      <c r="I72" s="36"/>
      <c r="J72" s="126">
        <v>433192.28</v>
      </c>
      <c r="K72" s="126">
        <v>112629.02</v>
      </c>
      <c r="L72" s="59"/>
      <c r="M72" s="59"/>
      <c r="N72" s="59"/>
      <c r="O72" s="59"/>
      <c r="P72" s="59">
        <v>1272.6500000000001</v>
      </c>
      <c r="Q72" s="126"/>
      <c r="R72" s="126"/>
      <c r="S72" s="126">
        <v>-3099081.06</v>
      </c>
      <c r="T72" s="126">
        <v>4014093.13</v>
      </c>
      <c r="U72" s="33">
        <v>307.97000000000003</v>
      </c>
      <c r="V72" s="33">
        <v>1884358.34</v>
      </c>
      <c r="W72" s="33"/>
      <c r="X72" s="33">
        <v>266.29000000000002</v>
      </c>
      <c r="Y72" s="33">
        <v>2011100</v>
      </c>
      <c r="Z72" s="33"/>
      <c r="AA72" s="37">
        <v>2944087</v>
      </c>
      <c r="AB72" s="37"/>
      <c r="AC72" s="37"/>
      <c r="AD72" s="37">
        <v>721592.07</v>
      </c>
      <c r="AE72" s="37">
        <v>83895.24</v>
      </c>
      <c r="AF72" s="37"/>
      <c r="AG72" s="61">
        <f t="shared" si="9"/>
        <v>516921.70999999996</v>
      </c>
      <c r="AH72" s="58">
        <f t="shared" si="10"/>
        <v>1272.6500000000001</v>
      </c>
      <c r="AI72" s="60">
        <f t="shared" si="11"/>
        <v>515649.05999999994</v>
      </c>
      <c r="AJ72" s="63">
        <f t="shared" si="12"/>
        <v>3896032.6</v>
      </c>
      <c r="AK72" s="49">
        <f t="shared" si="13"/>
        <v>3749574.31</v>
      </c>
      <c r="AL72" s="53">
        <f t="shared" si="14"/>
        <v>146458.29000000004</v>
      </c>
    </row>
    <row r="73" spans="1:38" s="107" customFormat="1">
      <c r="A73" s="107" t="s">
        <v>1029</v>
      </c>
      <c r="B73" s="107" t="s">
        <v>1030</v>
      </c>
      <c r="C73" s="108">
        <v>4970</v>
      </c>
      <c r="D73" s="107" t="s">
        <v>1034</v>
      </c>
      <c r="E73" s="107" t="s">
        <v>1034</v>
      </c>
      <c r="F73" s="36">
        <v>369864.2</v>
      </c>
      <c r="G73" s="36">
        <v>0</v>
      </c>
      <c r="H73" s="36">
        <v>126490.8</v>
      </c>
      <c r="I73" s="36"/>
      <c r="J73" s="126">
        <v>157331.01999999999</v>
      </c>
      <c r="K73" s="126">
        <v>234635.98</v>
      </c>
      <c r="L73" s="59"/>
      <c r="M73" s="59"/>
      <c r="N73" s="59"/>
      <c r="O73" s="59"/>
      <c r="P73" s="59">
        <v>738.73</v>
      </c>
      <c r="Q73" s="126">
        <v>10000</v>
      </c>
      <c r="R73" s="126"/>
      <c r="S73" s="126">
        <v>-1076102.1299999999</v>
      </c>
      <c r="T73" s="126">
        <v>2082417.38</v>
      </c>
      <c r="U73" s="33">
        <v>39.85</v>
      </c>
      <c r="V73" s="33">
        <v>1476544.41</v>
      </c>
      <c r="W73" s="33"/>
      <c r="X73" s="33">
        <v>1161.21</v>
      </c>
      <c r="Y73" s="33">
        <v>1894021</v>
      </c>
      <c r="Z73" s="33"/>
      <c r="AA73" s="37">
        <v>2879277</v>
      </c>
      <c r="AB73" s="37">
        <v>30250</v>
      </c>
      <c r="AC73" s="37">
        <v>660</v>
      </c>
      <c r="AD73" s="37">
        <v>487109.23</v>
      </c>
      <c r="AE73" s="37">
        <v>103202.22</v>
      </c>
      <c r="AF73" s="37"/>
      <c r="AG73" s="61">
        <f t="shared" si="9"/>
        <v>496355</v>
      </c>
      <c r="AH73" s="58">
        <f t="shared" si="10"/>
        <v>738.73</v>
      </c>
      <c r="AI73" s="60">
        <f t="shared" si="11"/>
        <v>495616.27</v>
      </c>
      <c r="AJ73" s="63">
        <f t="shared" si="12"/>
        <v>3371766.4699999997</v>
      </c>
      <c r="AK73" s="49">
        <f t="shared" si="13"/>
        <v>3500498.45</v>
      </c>
      <c r="AL73" s="53">
        <f t="shared" si="14"/>
        <v>-128731.98000000045</v>
      </c>
    </row>
    <row r="74" spans="1:38" s="107" customFormat="1">
      <c r="A74" s="107" t="s">
        <v>1029</v>
      </c>
      <c r="B74" s="107" t="s">
        <v>1030</v>
      </c>
      <c r="C74" s="108">
        <v>3955</v>
      </c>
      <c r="D74" s="107" t="s">
        <v>1035</v>
      </c>
      <c r="E74" s="107" t="s">
        <v>1035</v>
      </c>
      <c r="F74" s="36">
        <v>415909.17</v>
      </c>
      <c r="G74" s="36">
        <v>0</v>
      </c>
      <c r="H74" s="36">
        <v>43748.02</v>
      </c>
      <c r="I74" s="36"/>
      <c r="J74" s="126">
        <v>4</v>
      </c>
      <c r="K74" s="126">
        <v>100972.41</v>
      </c>
      <c r="L74" s="59"/>
      <c r="M74" s="59"/>
      <c r="N74" s="59"/>
      <c r="O74" s="59"/>
      <c r="P74" s="59">
        <v>940.78</v>
      </c>
      <c r="Q74" s="126"/>
      <c r="R74" s="126"/>
      <c r="S74" s="126">
        <v>-1467182.52</v>
      </c>
      <c r="T74" s="126">
        <v>2028298.74</v>
      </c>
      <c r="U74" s="33"/>
      <c r="V74" s="33">
        <v>1225980.9099999999</v>
      </c>
      <c r="W74" s="33"/>
      <c r="X74" s="33">
        <v>1093.83</v>
      </c>
      <c r="Y74" s="33">
        <v>1695690</v>
      </c>
      <c r="Z74" s="33"/>
      <c r="AA74" s="37">
        <v>2511995.5</v>
      </c>
      <c r="AB74" s="37">
        <v>7326</v>
      </c>
      <c r="AC74" s="37"/>
      <c r="AD74" s="37">
        <v>388715.77</v>
      </c>
      <c r="AE74" s="37">
        <v>16150.87</v>
      </c>
      <c r="AF74" s="37"/>
      <c r="AG74" s="61">
        <f t="shared" si="9"/>
        <v>459657.19</v>
      </c>
      <c r="AH74" s="58">
        <f t="shared" si="10"/>
        <v>940.78</v>
      </c>
      <c r="AI74" s="60">
        <f t="shared" si="11"/>
        <v>458716.41</v>
      </c>
      <c r="AJ74" s="63">
        <f t="shared" si="12"/>
        <v>2922764.74</v>
      </c>
      <c r="AK74" s="49">
        <f t="shared" si="13"/>
        <v>2924188.14</v>
      </c>
      <c r="AL74" s="53">
        <f t="shared" si="14"/>
        <v>-1423.3999999999069</v>
      </c>
    </row>
    <row r="75" spans="1:38" s="107" customFormat="1">
      <c r="A75" s="107" t="s">
        <v>1029</v>
      </c>
      <c r="B75" s="107" t="s">
        <v>1030</v>
      </c>
      <c r="C75" s="108">
        <v>4239</v>
      </c>
      <c r="D75" s="107" t="s">
        <v>1036</v>
      </c>
      <c r="E75" s="107" t="s">
        <v>1036</v>
      </c>
      <c r="F75" s="36">
        <v>207076.13</v>
      </c>
      <c r="G75" s="36">
        <v>0</v>
      </c>
      <c r="H75" s="36">
        <v>164999.85</v>
      </c>
      <c r="I75" s="36"/>
      <c r="J75" s="126">
        <v>76776.53</v>
      </c>
      <c r="K75" s="126">
        <v>87823.85</v>
      </c>
      <c r="L75" s="59"/>
      <c r="M75" s="59"/>
      <c r="N75" s="59"/>
      <c r="O75" s="59"/>
      <c r="P75" s="59">
        <v>1908.56</v>
      </c>
      <c r="Q75" s="126"/>
      <c r="R75" s="126"/>
      <c r="S75" s="126">
        <v>-2275234.0099999998</v>
      </c>
      <c r="T75" s="126">
        <v>2569886.96</v>
      </c>
      <c r="U75" s="33"/>
      <c r="V75" s="33">
        <v>1522395.98</v>
      </c>
      <c r="W75" s="33"/>
      <c r="X75" s="33">
        <v>296.44</v>
      </c>
      <c r="Y75" s="33">
        <v>1483910</v>
      </c>
      <c r="Z75" s="33"/>
      <c r="AA75" s="37">
        <v>2314011</v>
      </c>
      <c r="AB75" s="37">
        <v>15140</v>
      </c>
      <c r="AC75" s="37"/>
      <c r="AD75" s="37">
        <v>358924.83</v>
      </c>
      <c r="AE75" s="37">
        <v>78411.740000000005</v>
      </c>
      <c r="AF75" s="37"/>
      <c r="AG75" s="61">
        <f t="shared" si="9"/>
        <v>372075.98</v>
      </c>
      <c r="AH75" s="58">
        <f t="shared" si="10"/>
        <v>1908.56</v>
      </c>
      <c r="AI75" s="60">
        <f t="shared" si="11"/>
        <v>370167.42</v>
      </c>
      <c r="AJ75" s="63">
        <f t="shared" si="12"/>
        <v>3006602.42</v>
      </c>
      <c r="AK75" s="49">
        <f t="shared" si="13"/>
        <v>2766487.5700000003</v>
      </c>
      <c r="AL75" s="53">
        <f t="shared" si="14"/>
        <v>240114.84999999963</v>
      </c>
    </row>
    <row r="76" spans="1:38" s="107" customFormat="1">
      <c r="A76" s="107" t="s">
        <v>1029</v>
      </c>
      <c r="B76" s="107" t="s">
        <v>1030</v>
      </c>
      <c r="C76" s="108">
        <v>1985</v>
      </c>
      <c r="D76" s="107" t="s">
        <v>1037</v>
      </c>
      <c r="E76" s="107" t="s">
        <v>1037</v>
      </c>
      <c r="F76" s="36">
        <v>220757.7</v>
      </c>
      <c r="G76" s="36">
        <v>0</v>
      </c>
      <c r="H76" s="36">
        <v>44926.83</v>
      </c>
      <c r="I76" s="36"/>
      <c r="J76" s="126">
        <v>115235.34</v>
      </c>
      <c r="K76" s="126">
        <v>26863.35</v>
      </c>
      <c r="L76" s="59"/>
      <c r="M76" s="59"/>
      <c r="N76" s="59"/>
      <c r="O76" s="59"/>
      <c r="P76" s="59">
        <v>418.29</v>
      </c>
      <c r="Q76" s="126"/>
      <c r="R76" s="126"/>
      <c r="S76" s="126">
        <v>-991819.01</v>
      </c>
      <c r="T76" s="126">
        <v>1423307.83</v>
      </c>
      <c r="U76" s="33"/>
      <c r="V76" s="33">
        <v>1100723.72</v>
      </c>
      <c r="W76" s="33"/>
      <c r="X76" s="33">
        <v>789.29</v>
      </c>
      <c r="Y76" s="33">
        <v>1706120</v>
      </c>
      <c r="Z76" s="33"/>
      <c r="AA76" s="37">
        <v>2367920</v>
      </c>
      <c r="AB76" s="37"/>
      <c r="AC76" s="37"/>
      <c r="AD76" s="37">
        <v>354464.56</v>
      </c>
      <c r="AE76" s="37">
        <v>109372.34</v>
      </c>
      <c r="AF76" s="37"/>
      <c r="AG76" s="61">
        <f t="shared" si="9"/>
        <v>265684.53000000003</v>
      </c>
      <c r="AH76" s="58">
        <f t="shared" si="10"/>
        <v>418.29</v>
      </c>
      <c r="AI76" s="60">
        <f t="shared" si="11"/>
        <v>265266.24000000005</v>
      </c>
      <c r="AJ76" s="63">
        <f t="shared" si="12"/>
        <v>2807633.01</v>
      </c>
      <c r="AK76" s="49">
        <f t="shared" si="13"/>
        <v>2831756.9</v>
      </c>
      <c r="AL76" s="53">
        <f t="shared" si="14"/>
        <v>-24123.89000000013</v>
      </c>
    </row>
    <row r="77" spans="1:38" s="107" customFormat="1">
      <c r="A77" s="107" t="s">
        <v>1029</v>
      </c>
      <c r="B77" s="107" t="s">
        <v>1030</v>
      </c>
      <c r="C77" s="108">
        <v>1937</v>
      </c>
      <c r="D77" s="107" t="s">
        <v>1038</v>
      </c>
      <c r="E77" s="107" t="s">
        <v>1038</v>
      </c>
      <c r="F77" s="36">
        <v>10520.88</v>
      </c>
      <c r="G77" s="36">
        <v>0</v>
      </c>
      <c r="H77" s="36">
        <v>194334.42</v>
      </c>
      <c r="I77" s="36"/>
      <c r="J77" s="126">
        <v>231889.14</v>
      </c>
      <c r="K77" s="126">
        <v>101950.5</v>
      </c>
      <c r="L77" s="59"/>
      <c r="M77" s="59"/>
      <c r="N77" s="59"/>
      <c r="O77" s="59"/>
      <c r="P77" s="59">
        <v>355.92</v>
      </c>
      <c r="Q77" s="126"/>
      <c r="R77" s="126"/>
      <c r="S77" s="126">
        <v>-1402706.24</v>
      </c>
      <c r="T77" s="126">
        <v>2051654.89</v>
      </c>
      <c r="U77" s="33"/>
      <c r="V77" s="33">
        <v>1360833.56</v>
      </c>
      <c r="W77" s="33"/>
      <c r="X77" s="33">
        <v>430.09</v>
      </c>
      <c r="Y77" s="33">
        <v>1621960</v>
      </c>
      <c r="Z77" s="33"/>
      <c r="AA77" s="37">
        <v>2372745.5</v>
      </c>
      <c r="AB77" s="37">
        <v>11960</v>
      </c>
      <c r="AC77" s="37"/>
      <c r="AD77" s="37">
        <v>553290.78</v>
      </c>
      <c r="AE77" s="37">
        <v>155837</v>
      </c>
      <c r="AF77" s="37"/>
      <c r="AG77" s="61">
        <f t="shared" si="9"/>
        <v>204855.30000000002</v>
      </c>
      <c r="AH77" s="58">
        <f t="shared" si="10"/>
        <v>355.92</v>
      </c>
      <c r="AI77" s="60">
        <f t="shared" si="11"/>
        <v>204499.38</v>
      </c>
      <c r="AJ77" s="63">
        <f t="shared" si="12"/>
        <v>2983223.6500000004</v>
      </c>
      <c r="AK77" s="49">
        <f t="shared" si="13"/>
        <v>3093833.2800000003</v>
      </c>
      <c r="AL77" s="53">
        <f t="shared" si="14"/>
        <v>-110609.62999999989</v>
      </c>
    </row>
    <row r="78" spans="1:38">
      <c r="A78" s="1" t="s">
        <v>1040</v>
      </c>
      <c r="B78" s="1" t="s">
        <v>1041</v>
      </c>
      <c r="C78" s="94">
        <v>3712</v>
      </c>
      <c r="D78" s="1" t="s">
        <v>1043</v>
      </c>
      <c r="E78" s="1" t="s">
        <v>1043</v>
      </c>
      <c r="F78" s="36">
        <v>408770.22</v>
      </c>
      <c r="G78" s="36">
        <v>0</v>
      </c>
      <c r="H78" s="36">
        <v>104175.93</v>
      </c>
      <c r="J78" s="126">
        <v>894619.84</v>
      </c>
      <c r="K78" s="126">
        <v>77800.789999999994</v>
      </c>
      <c r="P78" s="59">
        <v>952.9</v>
      </c>
      <c r="S78" s="126">
        <v>-172720.4</v>
      </c>
      <c r="T78" s="126">
        <v>1625943.2</v>
      </c>
      <c r="V78" s="33">
        <v>1506638.9</v>
      </c>
      <c r="X78" s="33">
        <v>537.97</v>
      </c>
      <c r="Y78" s="33">
        <v>1229720</v>
      </c>
      <c r="AA78" s="37">
        <v>1921665</v>
      </c>
      <c r="AD78" s="37">
        <v>558966.66</v>
      </c>
      <c r="AE78" s="37">
        <v>225074.13</v>
      </c>
      <c r="AG78" s="61">
        <f t="shared" si="9"/>
        <v>512946.14999999997</v>
      </c>
      <c r="AH78" s="58">
        <f t="shared" si="10"/>
        <v>952.9</v>
      </c>
      <c r="AI78" s="60">
        <f t="shared" si="11"/>
        <v>511993.24999999994</v>
      </c>
      <c r="AJ78" s="63">
        <f t="shared" si="12"/>
        <v>2736896.87</v>
      </c>
      <c r="AK78" s="49">
        <f t="shared" si="13"/>
        <v>2705705.79</v>
      </c>
      <c r="AL78" s="53">
        <f t="shared" si="14"/>
        <v>31191.080000000075</v>
      </c>
    </row>
    <row r="79" spans="1:38">
      <c r="A79" s="1" t="s">
        <v>1040</v>
      </c>
      <c r="B79" s="1" t="s">
        <v>1041</v>
      </c>
      <c r="C79" s="94">
        <v>3845</v>
      </c>
      <c r="D79" s="1" t="s">
        <v>1044</v>
      </c>
      <c r="E79" s="1" t="s">
        <v>1044</v>
      </c>
      <c r="F79" s="36">
        <v>252610.82</v>
      </c>
      <c r="G79" s="36">
        <v>0</v>
      </c>
      <c r="H79" s="36">
        <v>92224.25</v>
      </c>
      <c r="J79" s="126">
        <v>457581.45</v>
      </c>
      <c r="K79" s="126">
        <v>100822.38</v>
      </c>
      <c r="P79" s="59">
        <v>918.54</v>
      </c>
      <c r="S79" s="126">
        <v>-913991.55</v>
      </c>
      <c r="T79" s="126">
        <v>1700209.39</v>
      </c>
      <c r="V79" s="33">
        <v>2067769.27</v>
      </c>
      <c r="X79" s="33">
        <v>304.67</v>
      </c>
      <c r="Y79" s="33">
        <v>881430</v>
      </c>
      <c r="Z79" s="33">
        <v>285</v>
      </c>
      <c r="AA79" s="37">
        <v>1811641.5</v>
      </c>
      <c r="AD79" s="37">
        <v>869919.88</v>
      </c>
      <c r="AE79" s="37">
        <v>152125.04</v>
      </c>
      <c r="AG79" s="61">
        <f t="shared" si="9"/>
        <v>344835.07</v>
      </c>
      <c r="AH79" s="58">
        <f t="shared" si="10"/>
        <v>918.54</v>
      </c>
      <c r="AI79" s="60">
        <f t="shared" si="11"/>
        <v>343916.53</v>
      </c>
      <c r="AJ79" s="63">
        <f t="shared" si="12"/>
        <v>2949788.94</v>
      </c>
      <c r="AK79" s="49">
        <f t="shared" si="13"/>
        <v>2833686.42</v>
      </c>
      <c r="AL79" s="53">
        <f t="shared" si="14"/>
        <v>116102.52000000002</v>
      </c>
    </row>
    <row r="80" spans="1:38">
      <c r="A80" s="1" t="s">
        <v>1040</v>
      </c>
      <c r="B80" s="1" t="s">
        <v>1041</v>
      </c>
      <c r="C80" s="94">
        <v>3190</v>
      </c>
      <c r="D80" s="1" t="s">
        <v>1045</v>
      </c>
      <c r="E80" s="1" t="s">
        <v>1045</v>
      </c>
      <c r="F80" s="231">
        <v>310253.46999999997</v>
      </c>
      <c r="G80" s="231">
        <v>12600</v>
      </c>
      <c r="H80" s="231">
        <v>66327.14</v>
      </c>
      <c r="J80" s="126">
        <v>491906.76</v>
      </c>
      <c r="K80" s="126">
        <v>113957.85</v>
      </c>
      <c r="P80" s="59">
        <v>695.4</v>
      </c>
      <c r="S80" s="126">
        <v>-547304.16</v>
      </c>
      <c r="T80" s="126">
        <v>1448416.88</v>
      </c>
      <c r="V80" s="33">
        <v>1400869.41</v>
      </c>
      <c r="X80" s="33">
        <v>394.62</v>
      </c>
      <c r="Y80" s="33">
        <v>1105060</v>
      </c>
      <c r="AA80" s="37">
        <v>1764158</v>
      </c>
      <c r="AB80" s="37">
        <v>11648</v>
      </c>
      <c r="AD80" s="37">
        <v>465221.42</v>
      </c>
      <c r="AE80" s="37">
        <v>172059.51</v>
      </c>
      <c r="AG80" s="61">
        <f t="shared" si="9"/>
        <v>389180.61</v>
      </c>
      <c r="AH80" s="58">
        <f t="shared" si="10"/>
        <v>695.4</v>
      </c>
      <c r="AI80" s="60">
        <f t="shared" si="11"/>
        <v>388485.20999999996</v>
      </c>
      <c r="AJ80" s="63">
        <f t="shared" si="12"/>
        <v>2506324.0300000003</v>
      </c>
      <c r="AK80" s="49">
        <f t="shared" si="13"/>
        <v>2413086.9299999997</v>
      </c>
      <c r="AL80" s="53">
        <f t="shared" si="14"/>
        <v>93237.100000000559</v>
      </c>
    </row>
    <row r="81" spans="1:38">
      <c r="A81" s="1" t="s">
        <v>1040</v>
      </c>
      <c r="B81" s="1" t="s">
        <v>1041</v>
      </c>
      <c r="C81" s="94">
        <v>1536</v>
      </c>
      <c r="D81" s="1" t="s">
        <v>1046</v>
      </c>
      <c r="E81" s="1" t="s">
        <v>1046</v>
      </c>
      <c r="F81" s="36">
        <v>248577.47</v>
      </c>
      <c r="G81" s="36">
        <v>0</v>
      </c>
      <c r="H81" s="36">
        <v>24923.3</v>
      </c>
      <c r="J81" s="126">
        <v>546026.56999999995</v>
      </c>
      <c r="K81" s="126">
        <v>485607.8</v>
      </c>
      <c r="P81" s="59">
        <v>353.21</v>
      </c>
      <c r="S81" s="126">
        <v>-727238.81</v>
      </c>
      <c r="T81" s="126">
        <v>2079850.72</v>
      </c>
      <c r="V81" s="33">
        <v>1462826.3</v>
      </c>
      <c r="X81" s="33">
        <v>346.92</v>
      </c>
      <c r="Y81" s="33">
        <v>1557560</v>
      </c>
      <c r="AA81" s="37">
        <v>2330096</v>
      </c>
      <c r="AD81" s="37">
        <v>505489.14</v>
      </c>
      <c r="AE81" s="37">
        <v>232978.06</v>
      </c>
      <c r="AG81" s="61">
        <f t="shared" si="9"/>
        <v>273500.77</v>
      </c>
      <c r="AH81" s="58">
        <f t="shared" si="10"/>
        <v>353.21</v>
      </c>
      <c r="AI81" s="60">
        <f t="shared" si="11"/>
        <v>273147.56</v>
      </c>
      <c r="AJ81" s="63">
        <f t="shared" si="12"/>
        <v>3020733.2199999997</v>
      </c>
      <c r="AK81" s="49">
        <f t="shared" si="13"/>
        <v>3068563.2</v>
      </c>
      <c r="AL81" s="53">
        <f t="shared" si="14"/>
        <v>-47829.980000000447</v>
      </c>
    </row>
    <row r="82" spans="1:38">
      <c r="A82" s="1" t="s">
        <v>1040</v>
      </c>
      <c r="B82" s="1" t="s">
        <v>1041</v>
      </c>
      <c r="C82" s="94">
        <v>4034</v>
      </c>
      <c r="D82" s="1" t="s">
        <v>1047</v>
      </c>
      <c r="E82" s="1" t="s">
        <v>1047</v>
      </c>
      <c r="F82" s="36">
        <v>198100.81</v>
      </c>
      <c r="G82" s="36">
        <v>0</v>
      </c>
      <c r="H82" s="36">
        <v>34293</v>
      </c>
      <c r="J82" s="126">
        <v>496626.9</v>
      </c>
      <c r="K82" s="126">
        <v>146910.39000000001</v>
      </c>
      <c r="P82" s="59">
        <v>243.36</v>
      </c>
      <c r="S82" s="126">
        <v>-675635.07</v>
      </c>
      <c r="T82" s="126">
        <v>1478004.6</v>
      </c>
      <c r="V82" s="33">
        <v>1641177.92</v>
      </c>
      <c r="X82" s="33">
        <v>294.44</v>
      </c>
      <c r="Y82" s="33">
        <v>850020</v>
      </c>
      <c r="AA82" s="37">
        <v>1544443</v>
      </c>
      <c r="AB82" s="37">
        <v>2990</v>
      </c>
      <c r="AD82" s="37">
        <v>716436.1</v>
      </c>
      <c r="AE82" s="37">
        <v>154305.04999999999</v>
      </c>
      <c r="AG82" s="61">
        <f t="shared" si="9"/>
        <v>232393.81</v>
      </c>
      <c r="AH82" s="58">
        <f t="shared" si="10"/>
        <v>243.36</v>
      </c>
      <c r="AI82" s="60">
        <f t="shared" si="11"/>
        <v>232150.45</v>
      </c>
      <c r="AJ82" s="63">
        <f t="shared" si="12"/>
        <v>2491492.36</v>
      </c>
      <c r="AK82" s="49">
        <f t="shared" si="13"/>
        <v>2418174.15</v>
      </c>
      <c r="AL82" s="53">
        <f t="shared" si="14"/>
        <v>73318.209999999963</v>
      </c>
    </row>
    <row r="83" spans="1:38">
      <c r="A83" s="1" t="s">
        <v>1040</v>
      </c>
      <c r="B83" s="1" t="s">
        <v>1041</v>
      </c>
      <c r="C83" s="94">
        <v>6213</v>
      </c>
      <c r="D83" s="1" t="s">
        <v>1048</v>
      </c>
      <c r="E83" s="1" t="s">
        <v>1048</v>
      </c>
      <c r="F83" s="36">
        <v>364422.21</v>
      </c>
      <c r="G83" s="36">
        <v>0</v>
      </c>
      <c r="H83" s="36">
        <v>111290.24000000001</v>
      </c>
      <c r="J83" s="126">
        <v>362403.87</v>
      </c>
      <c r="K83" s="126">
        <v>81608.12</v>
      </c>
      <c r="P83" s="59">
        <v>1567.77</v>
      </c>
      <c r="S83" s="126">
        <v>-911526.19</v>
      </c>
      <c r="T83" s="126">
        <v>1774409.19</v>
      </c>
      <c r="V83" s="33">
        <v>2105082.5699999998</v>
      </c>
      <c r="X83" s="33">
        <v>603.04999999999995</v>
      </c>
      <c r="Y83" s="33">
        <v>2591360</v>
      </c>
      <c r="AA83" s="37">
        <v>3560436.5</v>
      </c>
      <c r="AB83" s="37">
        <v>18000</v>
      </c>
      <c r="AD83" s="37">
        <v>888584.79</v>
      </c>
      <c r="AE83" s="37">
        <v>174750.66</v>
      </c>
      <c r="AG83" s="61">
        <f t="shared" si="9"/>
        <v>475712.45</v>
      </c>
      <c r="AH83" s="58">
        <f t="shared" si="10"/>
        <v>1567.77</v>
      </c>
      <c r="AI83" s="60">
        <f t="shared" si="11"/>
        <v>474144.68</v>
      </c>
      <c r="AJ83" s="63">
        <f t="shared" si="12"/>
        <v>4697045.6199999992</v>
      </c>
      <c r="AK83" s="49">
        <f t="shared" si="13"/>
        <v>4641771.95</v>
      </c>
      <c r="AL83" s="53">
        <f t="shared" si="14"/>
        <v>55273.669999998994</v>
      </c>
    </row>
    <row r="84" spans="1:38">
      <c r="A84" s="1" t="s">
        <v>1040</v>
      </c>
      <c r="B84" s="1" t="s">
        <v>1041</v>
      </c>
      <c r="C84" s="94">
        <v>4054</v>
      </c>
      <c r="D84" s="1" t="s">
        <v>1049</v>
      </c>
      <c r="E84" s="1" t="s">
        <v>1049</v>
      </c>
      <c r="F84" s="36">
        <v>298923.26</v>
      </c>
      <c r="G84" s="36">
        <v>0</v>
      </c>
      <c r="H84" s="36">
        <v>36473</v>
      </c>
      <c r="J84" s="126">
        <v>594977.99</v>
      </c>
      <c r="K84" s="126">
        <v>63333.83</v>
      </c>
      <c r="P84" s="59">
        <v>738.01</v>
      </c>
      <c r="S84" s="126">
        <v>-605842.42000000004</v>
      </c>
      <c r="T84" s="126">
        <v>1568940.19</v>
      </c>
      <c r="V84" s="33">
        <v>1446881.49</v>
      </c>
      <c r="X84" s="33">
        <v>487.3</v>
      </c>
      <c r="Y84" s="33">
        <v>748520</v>
      </c>
      <c r="AA84" s="37">
        <v>1201156</v>
      </c>
      <c r="AB84" s="37">
        <v>11500</v>
      </c>
      <c r="AD84" s="37">
        <v>804525.63</v>
      </c>
      <c r="AE84" s="37">
        <v>148834.85999999999</v>
      </c>
      <c r="AG84" s="61">
        <f t="shared" si="9"/>
        <v>335396.26</v>
      </c>
      <c r="AH84" s="58">
        <f t="shared" si="10"/>
        <v>738.01</v>
      </c>
      <c r="AI84" s="60">
        <f t="shared" si="11"/>
        <v>334658.25</v>
      </c>
      <c r="AJ84" s="63">
        <f t="shared" si="12"/>
        <v>2195888.79</v>
      </c>
      <c r="AK84" s="49">
        <f t="shared" si="13"/>
        <v>2166016.4899999998</v>
      </c>
      <c r="AL84" s="53">
        <f t="shared" si="14"/>
        <v>29872.300000000279</v>
      </c>
    </row>
    <row r="85" spans="1:38">
      <c r="A85" s="1" t="s">
        <v>1040</v>
      </c>
      <c r="B85" s="1" t="s">
        <v>1041</v>
      </c>
      <c r="C85" s="94">
        <v>3457</v>
      </c>
      <c r="D85" s="1" t="s">
        <v>1050</v>
      </c>
      <c r="E85" s="1" t="s">
        <v>1050</v>
      </c>
      <c r="F85" s="36">
        <v>457160.12</v>
      </c>
      <c r="G85" s="36">
        <v>0</v>
      </c>
      <c r="H85" s="36">
        <v>22912.74</v>
      </c>
      <c r="J85" s="126">
        <v>674562.47</v>
      </c>
      <c r="K85" s="126">
        <v>116597.15</v>
      </c>
      <c r="P85" s="59">
        <v>1276.68</v>
      </c>
      <c r="S85" s="126">
        <v>-275636.25</v>
      </c>
      <c r="T85" s="126">
        <v>1499346.49</v>
      </c>
      <c r="V85" s="33">
        <v>1864935.84</v>
      </c>
      <c r="X85" s="33">
        <v>550.69000000000005</v>
      </c>
      <c r="Y85" s="33">
        <v>845350</v>
      </c>
      <c r="AA85" s="37">
        <v>1507507</v>
      </c>
      <c r="AD85" s="37">
        <v>892581.53</v>
      </c>
      <c r="AE85" s="37">
        <v>264502.44</v>
      </c>
      <c r="AG85" s="61">
        <f t="shared" si="9"/>
        <v>480072.86</v>
      </c>
      <c r="AH85" s="58">
        <f t="shared" si="10"/>
        <v>1276.68</v>
      </c>
      <c r="AI85" s="60">
        <f t="shared" si="11"/>
        <v>478796.18</v>
      </c>
      <c r="AJ85" s="63">
        <f t="shared" si="12"/>
        <v>2710836.5300000003</v>
      </c>
      <c r="AK85" s="49">
        <f t="shared" si="13"/>
        <v>2664590.9700000002</v>
      </c>
      <c r="AL85" s="53">
        <f t="shared" si="14"/>
        <v>46245.560000000056</v>
      </c>
    </row>
    <row r="86" spans="1:38">
      <c r="A86" s="1" t="s">
        <v>1040</v>
      </c>
      <c r="B86" s="1" t="s">
        <v>1041</v>
      </c>
      <c r="C86" s="94">
        <v>1347</v>
      </c>
      <c r="D86" s="1" t="s">
        <v>1051</v>
      </c>
      <c r="E86" s="1" t="s">
        <v>1051</v>
      </c>
      <c r="F86" s="36">
        <v>241192.05</v>
      </c>
      <c r="G86" s="36">
        <v>0</v>
      </c>
      <c r="H86" s="36">
        <v>46558.47</v>
      </c>
      <c r="J86" s="126">
        <v>584692.25</v>
      </c>
      <c r="K86" s="126">
        <v>72367.17</v>
      </c>
      <c r="P86" s="59">
        <v>389.48</v>
      </c>
      <c r="S86" s="126">
        <v>-1398864.88</v>
      </c>
      <c r="T86" s="126">
        <v>2293429.0699999998</v>
      </c>
      <c r="V86" s="33">
        <v>936158.28</v>
      </c>
      <c r="X86" s="33">
        <v>1041.0899999999999</v>
      </c>
      <c r="Y86" s="33">
        <v>1395680</v>
      </c>
      <c r="AA86" s="37">
        <v>1793127.09</v>
      </c>
      <c r="AD86" s="37">
        <v>369684.37</v>
      </c>
      <c r="AE86" s="37">
        <v>120211.64</v>
      </c>
      <c r="AG86" s="61">
        <f t="shared" si="9"/>
        <v>287750.52</v>
      </c>
      <c r="AH86" s="58">
        <f t="shared" si="10"/>
        <v>389.48</v>
      </c>
      <c r="AI86" s="60">
        <f t="shared" si="11"/>
        <v>287361.04000000004</v>
      </c>
      <c r="AJ86" s="63">
        <f t="shared" si="12"/>
        <v>2332879.37</v>
      </c>
      <c r="AK86" s="49">
        <f t="shared" si="13"/>
        <v>2283023.1</v>
      </c>
      <c r="AL86" s="53">
        <f t="shared" si="14"/>
        <v>49856.270000000019</v>
      </c>
    </row>
    <row r="87" spans="1:38">
      <c r="A87" s="1" t="s">
        <v>1053</v>
      </c>
      <c r="B87" s="1" t="s">
        <v>1054</v>
      </c>
      <c r="C87" s="94">
        <v>2097</v>
      </c>
      <c r="D87" s="1" t="s">
        <v>1056</v>
      </c>
      <c r="E87" s="1" t="s">
        <v>1056</v>
      </c>
      <c r="F87" s="36">
        <v>481780.91</v>
      </c>
      <c r="G87" s="36">
        <v>0</v>
      </c>
      <c r="H87" s="36">
        <v>37203.67</v>
      </c>
      <c r="I87" s="231"/>
      <c r="J87" s="289">
        <v>731557.76</v>
      </c>
      <c r="K87" s="289">
        <v>138171.51999999999</v>
      </c>
      <c r="L87" s="250"/>
      <c r="O87" s="59">
        <v>98000</v>
      </c>
      <c r="P87" s="59">
        <v>0</v>
      </c>
      <c r="S87" s="126">
        <v>-274917.81</v>
      </c>
      <c r="T87" s="126">
        <v>1525529.54</v>
      </c>
      <c r="V87" s="33">
        <v>806813.32</v>
      </c>
      <c r="X87" s="33">
        <v>688.85</v>
      </c>
      <c r="Y87" s="33">
        <v>716280</v>
      </c>
      <c r="Z87" s="33">
        <v>4828.74</v>
      </c>
      <c r="AA87" s="37">
        <v>938502</v>
      </c>
      <c r="AC87" s="37">
        <v>25202</v>
      </c>
      <c r="AD87" s="37">
        <v>428633.61</v>
      </c>
      <c r="AE87" s="37">
        <v>96171.17</v>
      </c>
      <c r="AG87" s="61">
        <f t="shared" si="9"/>
        <v>518984.57999999996</v>
      </c>
      <c r="AH87" s="58">
        <f t="shared" si="10"/>
        <v>98000</v>
      </c>
      <c r="AI87" s="60">
        <f t="shared" si="11"/>
        <v>420984.57999999996</v>
      </c>
      <c r="AJ87" s="63">
        <f t="shared" si="12"/>
        <v>1528610.91</v>
      </c>
      <c r="AK87" s="49">
        <f t="shared" si="13"/>
        <v>1488508.7799999998</v>
      </c>
      <c r="AL87" s="53">
        <f t="shared" si="14"/>
        <v>40102.130000000121</v>
      </c>
    </row>
    <row r="88" spans="1:38">
      <c r="A88" s="1" t="s">
        <v>1053</v>
      </c>
      <c r="B88" s="1" t="s">
        <v>1054</v>
      </c>
      <c r="C88" s="94">
        <v>1298</v>
      </c>
      <c r="D88" s="1" t="s">
        <v>1057</v>
      </c>
      <c r="E88" s="1" t="s">
        <v>1057</v>
      </c>
      <c r="F88" s="36">
        <v>295429.46000000002</v>
      </c>
      <c r="G88" s="36">
        <v>0</v>
      </c>
      <c r="H88" s="36">
        <v>55004.44</v>
      </c>
      <c r="J88" s="126">
        <v>661616.46</v>
      </c>
      <c r="K88" s="126">
        <v>160122.87</v>
      </c>
      <c r="O88" s="59">
        <v>37000</v>
      </c>
      <c r="P88" s="59">
        <v>0</v>
      </c>
      <c r="S88" s="126">
        <v>-338973.46</v>
      </c>
      <c r="T88" s="126">
        <v>1451545.03</v>
      </c>
      <c r="V88" s="33">
        <v>655513.88</v>
      </c>
      <c r="X88" s="33">
        <v>441.81</v>
      </c>
      <c r="Y88" s="33">
        <v>856019</v>
      </c>
      <c r="AA88" s="37">
        <v>1085371</v>
      </c>
      <c r="AC88" s="37">
        <v>17880</v>
      </c>
      <c r="AD88" s="37">
        <v>294499.11</v>
      </c>
      <c r="AE88" s="37">
        <v>91622.92</v>
      </c>
      <c r="AG88" s="61">
        <f t="shared" si="9"/>
        <v>350433.9</v>
      </c>
      <c r="AH88" s="58">
        <f t="shared" si="10"/>
        <v>37000</v>
      </c>
      <c r="AI88" s="60">
        <f t="shared" si="11"/>
        <v>313433.90000000002</v>
      </c>
      <c r="AJ88" s="63">
        <f t="shared" si="12"/>
        <v>1511974.69</v>
      </c>
      <c r="AK88" s="49">
        <f t="shared" si="13"/>
        <v>1489373.0299999998</v>
      </c>
      <c r="AL88" s="53">
        <f t="shared" si="14"/>
        <v>22601.660000000149</v>
      </c>
    </row>
    <row r="89" spans="1:38">
      <c r="A89" s="1" t="s">
        <v>1053</v>
      </c>
      <c r="B89" s="1" t="s">
        <v>1054</v>
      </c>
      <c r="C89" s="94">
        <v>2787</v>
      </c>
      <c r="D89" s="1" t="s">
        <v>1058</v>
      </c>
      <c r="E89" s="1" t="s">
        <v>1058</v>
      </c>
      <c r="F89" s="36">
        <v>512326.73</v>
      </c>
      <c r="G89" s="36">
        <v>0</v>
      </c>
      <c r="H89" s="36">
        <v>50265.82</v>
      </c>
      <c r="J89" s="126">
        <v>2452038.9500000002</v>
      </c>
      <c r="K89" s="126">
        <v>61930.63</v>
      </c>
      <c r="O89" s="59">
        <v>70000</v>
      </c>
      <c r="P89" s="59">
        <v>0</v>
      </c>
      <c r="R89" s="126">
        <v>2725092.07</v>
      </c>
      <c r="T89" s="126">
        <v>328050.34000000003</v>
      </c>
      <c r="V89" s="33">
        <v>917854.6</v>
      </c>
      <c r="X89" s="33">
        <v>937.1</v>
      </c>
      <c r="Y89" s="33">
        <v>1149380</v>
      </c>
      <c r="AA89" s="37">
        <v>1267866</v>
      </c>
      <c r="AC89" s="37">
        <v>17812</v>
      </c>
      <c r="AD89" s="37">
        <v>655182.24</v>
      </c>
      <c r="AE89" s="37">
        <v>173891.74</v>
      </c>
      <c r="AG89" s="61">
        <f t="shared" si="9"/>
        <v>562592.54999999993</v>
      </c>
      <c r="AH89" s="58">
        <f t="shared" si="10"/>
        <v>70000</v>
      </c>
      <c r="AI89" s="60">
        <f t="shared" si="11"/>
        <v>492592.54999999993</v>
      </c>
      <c r="AJ89" s="63">
        <f t="shared" si="12"/>
        <v>2068171.7</v>
      </c>
      <c r="AK89" s="49">
        <f t="shared" si="13"/>
        <v>2114751.98</v>
      </c>
      <c r="AL89" s="53">
        <f t="shared" si="14"/>
        <v>-46580.280000000028</v>
      </c>
    </row>
    <row r="90" spans="1:38">
      <c r="A90" s="1" t="s">
        <v>1053</v>
      </c>
      <c r="B90" s="1" t="s">
        <v>1054</v>
      </c>
      <c r="C90" s="94">
        <v>1798</v>
      </c>
      <c r="D90" s="1" t="s">
        <v>1059</v>
      </c>
      <c r="E90" s="1" t="s">
        <v>1059</v>
      </c>
      <c r="F90" s="36">
        <v>305092.88</v>
      </c>
      <c r="G90" s="36">
        <v>0</v>
      </c>
      <c r="H90" s="36">
        <v>17330.05</v>
      </c>
      <c r="J90" s="126">
        <v>188469.71</v>
      </c>
      <c r="K90" s="126">
        <v>117489.14</v>
      </c>
      <c r="O90" s="59">
        <v>66750</v>
      </c>
      <c r="P90" s="59">
        <v>0</v>
      </c>
      <c r="S90" s="126">
        <v>-1263657.24</v>
      </c>
      <c r="T90" s="126">
        <v>1852229.71</v>
      </c>
      <c r="V90" s="33">
        <v>652545.23</v>
      </c>
      <c r="X90" s="33">
        <v>603</v>
      </c>
      <c r="Y90" s="33">
        <v>1462710</v>
      </c>
      <c r="Z90" s="33">
        <v>15205.03</v>
      </c>
      <c r="AA90" s="37">
        <v>1692298</v>
      </c>
      <c r="AC90" s="37">
        <v>19480</v>
      </c>
      <c r="AD90" s="37">
        <v>410939.21</v>
      </c>
      <c r="AE90" s="37">
        <v>35286.74</v>
      </c>
      <c r="AG90" s="61">
        <f t="shared" si="9"/>
        <v>322422.93</v>
      </c>
      <c r="AH90" s="58">
        <f t="shared" si="10"/>
        <v>66750</v>
      </c>
      <c r="AI90" s="60">
        <f t="shared" si="11"/>
        <v>255672.93</v>
      </c>
      <c r="AJ90" s="63">
        <f t="shared" si="12"/>
        <v>2131063.2599999998</v>
      </c>
      <c r="AK90" s="49">
        <f t="shared" si="13"/>
        <v>2158003.9500000002</v>
      </c>
      <c r="AL90" s="53">
        <f t="shared" si="14"/>
        <v>-26940.69000000041</v>
      </c>
    </row>
    <row r="91" spans="1:38">
      <c r="A91" s="1" t="s">
        <v>1061</v>
      </c>
      <c r="B91" s="1" t="s">
        <v>1062</v>
      </c>
      <c r="C91" s="94">
        <v>5840</v>
      </c>
      <c r="D91" s="1" t="s">
        <v>1064</v>
      </c>
      <c r="E91" s="1" t="s">
        <v>1064</v>
      </c>
      <c r="F91" s="36">
        <v>187103.69</v>
      </c>
      <c r="G91" s="36">
        <v>0</v>
      </c>
      <c r="H91" s="36">
        <v>116909.64</v>
      </c>
      <c r="J91" s="126">
        <v>449387.61</v>
      </c>
      <c r="K91" s="126">
        <v>24854.63</v>
      </c>
      <c r="P91" s="59">
        <v>182.15</v>
      </c>
      <c r="S91" s="126">
        <v>-1557077.52</v>
      </c>
      <c r="T91" s="126">
        <v>2483113.87</v>
      </c>
      <c r="V91" s="33">
        <v>1400226.25</v>
      </c>
      <c r="W91" s="33">
        <v>145950</v>
      </c>
      <c r="X91" s="33">
        <v>870.72</v>
      </c>
      <c r="Y91" s="33">
        <v>1440340</v>
      </c>
      <c r="Z91" s="33">
        <v>16500</v>
      </c>
      <c r="AA91" s="37">
        <v>1744920</v>
      </c>
      <c r="AC91" s="37">
        <v>33272</v>
      </c>
      <c r="AD91" s="37">
        <v>1288151.5900000001</v>
      </c>
      <c r="AE91" s="37">
        <v>85506.31</v>
      </c>
      <c r="AG91" s="61">
        <f t="shared" si="9"/>
        <v>304013.33</v>
      </c>
      <c r="AH91" s="58">
        <f t="shared" si="10"/>
        <v>182.15</v>
      </c>
      <c r="AI91" s="60">
        <f t="shared" si="11"/>
        <v>303831.18</v>
      </c>
      <c r="AJ91" s="63">
        <f t="shared" si="12"/>
        <v>3003886.9699999997</v>
      </c>
      <c r="AK91" s="49">
        <f t="shared" si="13"/>
        <v>3151849.9</v>
      </c>
      <c r="AL91" s="53">
        <f t="shared" si="14"/>
        <v>-147962.93000000017</v>
      </c>
    </row>
    <row r="92" spans="1:38">
      <c r="A92" s="1" t="s">
        <v>1061</v>
      </c>
      <c r="B92" s="1" t="s">
        <v>1062</v>
      </c>
      <c r="C92" s="94">
        <v>2523</v>
      </c>
      <c r="D92" s="1" t="s">
        <v>1065</v>
      </c>
      <c r="E92" s="1" t="s">
        <v>1065</v>
      </c>
      <c r="F92" s="36">
        <v>94020.61</v>
      </c>
      <c r="G92" s="36">
        <v>0</v>
      </c>
      <c r="H92" s="36">
        <v>78254.69</v>
      </c>
      <c r="J92" s="126">
        <v>185231.24</v>
      </c>
      <c r="K92" s="126">
        <v>61178.84</v>
      </c>
      <c r="P92" s="59">
        <v>74634.7</v>
      </c>
      <c r="S92" s="126">
        <v>-1540780.3</v>
      </c>
      <c r="T92" s="126">
        <v>1997915.47</v>
      </c>
      <c r="V92" s="33">
        <v>771503</v>
      </c>
      <c r="W92" s="33">
        <v>121500</v>
      </c>
      <c r="X92" s="33">
        <v>184.43</v>
      </c>
      <c r="Y92" s="33">
        <v>619360</v>
      </c>
      <c r="Z92" s="33">
        <v>17000</v>
      </c>
      <c r="AA92" s="37">
        <v>825952</v>
      </c>
      <c r="AC92" s="37">
        <v>21900</v>
      </c>
      <c r="AD92" s="37">
        <v>689614.26</v>
      </c>
      <c r="AE92" s="37">
        <v>105165.66</v>
      </c>
      <c r="AG92" s="61">
        <f t="shared" si="9"/>
        <v>172275.3</v>
      </c>
      <c r="AH92" s="58">
        <f t="shared" si="10"/>
        <v>74634.7</v>
      </c>
      <c r="AI92" s="60">
        <f t="shared" si="11"/>
        <v>97640.599999999991</v>
      </c>
      <c r="AJ92" s="63">
        <f t="shared" si="12"/>
        <v>1529547.4300000002</v>
      </c>
      <c r="AK92" s="49">
        <f t="shared" si="13"/>
        <v>1642631.92</v>
      </c>
      <c r="AL92" s="53">
        <f t="shared" si="14"/>
        <v>-113084.48999999976</v>
      </c>
    </row>
    <row r="93" spans="1:38">
      <c r="A93" s="1" t="s">
        <v>1061</v>
      </c>
      <c r="B93" s="1" t="s">
        <v>1062</v>
      </c>
      <c r="C93" s="94">
        <v>3532</v>
      </c>
      <c r="D93" s="1" t="s">
        <v>1066</v>
      </c>
      <c r="E93" s="1" t="s">
        <v>1066</v>
      </c>
      <c r="F93" s="36">
        <v>189236.59</v>
      </c>
      <c r="G93" s="36">
        <v>0</v>
      </c>
      <c r="H93" s="36">
        <v>95391.11</v>
      </c>
      <c r="J93" s="126">
        <v>291140.78000000003</v>
      </c>
      <c r="K93" s="126">
        <v>34297.06</v>
      </c>
      <c r="P93" s="59">
        <v>682.13</v>
      </c>
      <c r="S93" s="126">
        <v>-1701933.48</v>
      </c>
      <c r="T93" s="126">
        <v>2356721.7400000002</v>
      </c>
      <c r="V93" s="33">
        <v>1226069.76</v>
      </c>
      <c r="W93" s="33">
        <v>71585</v>
      </c>
      <c r="X93" s="33">
        <v>474.08</v>
      </c>
      <c r="Y93" s="33">
        <v>866690</v>
      </c>
      <c r="Z93" s="33">
        <v>16500</v>
      </c>
      <c r="AA93" s="37">
        <v>1154613</v>
      </c>
      <c r="AC93" s="37">
        <v>32254</v>
      </c>
      <c r="AD93" s="37">
        <v>908586.03</v>
      </c>
      <c r="AE93" s="37">
        <v>131270.66</v>
      </c>
      <c r="AG93" s="61">
        <f t="shared" si="9"/>
        <v>284627.7</v>
      </c>
      <c r="AH93" s="58">
        <f t="shared" si="10"/>
        <v>682.13</v>
      </c>
      <c r="AI93" s="60">
        <f t="shared" si="11"/>
        <v>283945.57</v>
      </c>
      <c r="AJ93" s="63">
        <f t="shared" si="12"/>
        <v>2181318.84</v>
      </c>
      <c r="AK93" s="49">
        <f t="shared" si="13"/>
        <v>2226723.69</v>
      </c>
      <c r="AL93" s="53">
        <f t="shared" si="14"/>
        <v>-45404.850000000093</v>
      </c>
    </row>
    <row r="94" spans="1:38">
      <c r="A94" s="1" t="s">
        <v>1061</v>
      </c>
      <c r="B94" s="1" t="s">
        <v>1062</v>
      </c>
      <c r="C94" s="94">
        <v>6043</v>
      </c>
      <c r="D94" s="1" t="s">
        <v>1067</v>
      </c>
      <c r="E94" s="1" t="s">
        <v>1067</v>
      </c>
      <c r="F94" s="36">
        <v>309651.58</v>
      </c>
      <c r="G94" s="36">
        <v>15000</v>
      </c>
      <c r="H94" s="36">
        <v>116287.07</v>
      </c>
      <c r="J94" s="126">
        <v>97734.38</v>
      </c>
      <c r="K94" s="126">
        <v>3390.09</v>
      </c>
      <c r="P94" s="59">
        <v>86583.52</v>
      </c>
      <c r="S94" s="126">
        <v>-324571.21999999997</v>
      </c>
      <c r="T94" s="126">
        <v>679279.9</v>
      </c>
      <c r="V94" s="33">
        <v>1393486.26</v>
      </c>
      <c r="W94" s="33">
        <v>120000</v>
      </c>
      <c r="X94" s="33">
        <v>517.66</v>
      </c>
      <c r="Y94" s="33">
        <v>948750</v>
      </c>
      <c r="Z94" s="33">
        <v>33000</v>
      </c>
      <c r="AA94" s="37">
        <v>1349193</v>
      </c>
      <c r="AC94" s="37">
        <v>28960</v>
      </c>
      <c r="AD94" s="37">
        <v>968078.95</v>
      </c>
      <c r="AE94" s="37">
        <v>48751.05</v>
      </c>
      <c r="AG94" s="61">
        <f t="shared" si="9"/>
        <v>440938.65</v>
      </c>
      <c r="AH94" s="58">
        <f t="shared" si="10"/>
        <v>86583.52</v>
      </c>
      <c r="AI94" s="60">
        <f t="shared" si="11"/>
        <v>354355.13</v>
      </c>
      <c r="AJ94" s="63">
        <f t="shared" si="12"/>
        <v>2495753.92</v>
      </c>
      <c r="AK94" s="49">
        <f t="shared" si="13"/>
        <v>2394983</v>
      </c>
      <c r="AL94" s="53">
        <f t="shared" si="14"/>
        <v>100770.91999999993</v>
      </c>
    </row>
    <row r="95" spans="1:38">
      <c r="A95" s="1" t="s">
        <v>1061</v>
      </c>
      <c r="B95" s="1" t="s">
        <v>1062</v>
      </c>
      <c r="C95" s="94">
        <v>3905</v>
      </c>
      <c r="D95" s="1" t="s">
        <v>1068</v>
      </c>
      <c r="E95" s="1" t="s">
        <v>1068</v>
      </c>
      <c r="F95" s="36">
        <v>230247.21</v>
      </c>
      <c r="G95" s="36">
        <v>0</v>
      </c>
      <c r="H95" s="36">
        <v>169126.36</v>
      </c>
      <c r="J95" s="126">
        <v>658847.44999999995</v>
      </c>
      <c r="K95" s="126">
        <v>71540.25</v>
      </c>
      <c r="M95" s="250"/>
      <c r="N95" s="250"/>
      <c r="O95" s="250"/>
      <c r="P95" s="250">
        <v>163.24</v>
      </c>
      <c r="S95" s="126">
        <v>-1988583.28</v>
      </c>
      <c r="T95" s="126">
        <v>3020527.22</v>
      </c>
      <c r="V95" s="33">
        <v>1034636.47</v>
      </c>
      <c r="W95" s="33">
        <v>122281</v>
      </c>
      <c r="X95" s="33">
        <v>435.56</v>
      </c>
      <c r="Y95" s="33">
        <v>779460</v>
      </c>
      <c r="Z95" s="33">
        <v>22000</v>
      </c>
      <c r="AA95" s="37">
        <v>1045530</v>
      </c>
      <c r="AC95" s="37">
        <v>32452</v>
      </c>
      <c r="AD95" s="37">
        <v>661884.79</v>
      </c>
      <c r="AE95" s="37">
        <v>121292.15</v>
      </c>
      <c r="AG95" s="61">
        <f t="shared" si="9"/>
        <v>399373.56999999995</v>
      </c>
      <c r="AH95" s="58">
        <f t="shared" si="10"/>
        <v>163.24</v>
      </c>
      <c r="AI95" s="60">
        <f t="shared" si="11"/>
        <v>399210.32999999996</v>
      </c>
      <c r="AJ95" s="63">
        <f t="shared" si="12"/>
        <v>1958813.03</v>
      </c>
      <c r="AK95" s="49">
        <f t="shared" si="13"/>
        <v>1861158.94</v>
      </c>
      <c r="AL95" s="53">
        <f t="shared" si="14"/>
        <v>97654.090000000084</v>
      </c>
    </row>
    <row r="96" spans="1:38">
      <c r="A96" s="1" t="s">
        <v>1061</v>
      </c>
      <c r="B96" s="1" t="s">
        <v>1062</v>
      </c>
      <c r="C96" s="94">
        <v>4288</v>
      </c>
      <c r="D96" s="1" t="s">
        <v>1069</v>
      </c>
      <c r="E96" s="1" t="s">
        <v>1069</v>
      </c>
      <c r="F96" s="36">
        <v>114174.36</v>
      </c>
      <c r="G96" s="36">
        <v>0</v>
      </c>
      <c r="H96" s="36">
        <v>24309.22</v>
      </c>
      <c r="J96" s="126">
        <v>4</v>
      </c>
      <c r="K96" s="126">
        <v>83040.59</v>
      </c>
      <c r="M96" s="59">
        <v>787.5</v>
      </c>
      <c r="P96" s="59">
        <v>1184.68</v>
      </c>
      <c r="S96" s="126">
        <v>-14923.29</v>
      </c>
      <c r="T96" s="126">
        <v>266818</v>
      </c>
      <c r="V96" s="33">
        <v>1208840.93</v>
      </c>
      <c r="W96" s="33">
        <v>50000</v>
      </c>
      <c r="X96" s="33">
        <v>255.39</v>
      </c>
      <c r="Y96" s="33">
        <v>785433</v>
      </c>
      <c r="Z96" s="33">
        <v>16500</v>
      </c>
      <c r="AA96" s="37">
        <v>1039594</v>
      </c>
      <c r="AC96" s="37">
        <v>24661</v>
      </c>
      <c r="AD96" s="37">
        <v>985011.8</v>
      </c>
      <c r="AE96" s="37">
        <v>44101.24</v>
      </c>
      <c r="AG96" s="61">
        <f t="shared" si="9"/>
        <v>138483.58000000002</v>
      </c>
      <c r="AH96" s="58">
        <f t="shared" si="10"/>
        <v>1972.18</v>
      </c>
      <c r="AI96" s="60">
        <f t="shared" si="11"/>
        <v>136511.40000000002</v>
      </c>
      <c r="AJ96" s="63">
        <f t="shared" si="12"/>
        <v>2061029.3199999998</v>
      </c>
      <c r="AK96" s="49">
        <f t="shared" si="13"/>
        <v>2093368.04</v>
      </c>
      <c r="AL96" s="53">
        <f t="shared" si="14"/>
        <v>-32338.720000000205</v>
      </c>
    </row>
    <row r="97" spans="1:38">
      <c r="A97" s="1" t="s">
        <v>1061</v>
      </c>
      <c r="B97" s="1" t="s">
        <v>1062</v>
      </c>
      <c r="C97" s="94">
        <v>3437</v>
      </c>
      <c r="D97" s="1" t="s">
        <v>1070</v>
      </c>
      <c r="E97" s="1" t="s">
        <v>1070</v>
      </c>
      <c r="F97" s="36">
        <v>157283.88</v>
      </c>
      <c r="G97" s="36">
        <v>0</v>
      </c>
      <c r="H97" s="36">
        <v>126692.42</v>
      </c>
      <c r="J97" s="126">
        <v>5</v>
      </c>
      <c r="K97" s="126">
        <v>24468.65</v>
      </c>
      <c r="P97" s="59">
        <v>2857.04</v>
      </c>
      <c r="S97" s="126">
        <v>-1632092.78</v>
      </c>
      <c r="T97" s="126">
        <v>1863128.3</v>
      </c>
      <c r="V97" s="33">
        <v>876543.07</v>
      </c>
      <c r="W97" s="33">
        <v>175560</v>
      </c>
      <c r="X97" s="33">
        <v>366.98</v>
      </c>
      <c r="Y97" s="33">
        <v>1173370</v>
      </c>
      <c r="Z97" s="33">
        <v>33000</v>
      </c>
      <c r="AA97" s="37">
        <v>1383281</v>
      </c>
      <c r="AC97" s="37">
        <v>24762</v>
      </c>
      <c r="AD97" s="37">
        <v>714497.85</v>
      </c>
      <c r="AE97" s="37">
        <v>61741.81</v>
      </c>
      <c r="AG97" s="61">
        <f t="shared" si="9"/>
        <v>283976.3</v>
      </c>
      <c r="AH97" s="58">
        <f t="shared" si="10"/>
        <v>2857.04</v>
      </c>
      <c r="AI97" s="60">
        <f t="shared" si="11"/>
        <v>281119.26</v>
      </c>
      <c r="AJ97" s="63">
        <f t="shared" si="12"/>
        <v>2258840.0499999998</v>
      </c>
      <c r="AK97" s="49">
        <f t="shared" si="13"/>
        <v>2184282.66</v>
      </c>
      <c r="AL97" s="53">
        <f t="shared" si="14"/>
        <v>74557.389999999665</v>
      </c>
    </row>
    <row r="98" spans="1:38">
      <c r="A98" s="1" t="s">
        <v>1061</v>
      </c>
      <c r="B98" s="1" t="s">
        <v>1062</v>
      </c>
      <c r="C98" s="94">
        <v>6940</v>
      </c>
      <c r="D98" s="1" t="s">
        <v>1071</v>
      </c>
      <c r="E98" s="1" t="s">
        <v>1071</v>
      </c>
      <c r="F98" s="36">
        <v>96934.73</v>
      </c>
      <c r="G98" s="36">
        <v>135655</v>
      </c>
      <c r="H98" s="36">
        <v>150774.19</v>
      </c>
      <c r="J98" s="126">
        <v>879181.15</v>
      </c>
      <c r="K98" s="126">
        <v>43182.54</v>
      </c>
      <c r="P98" s="59">
        <v>3828.46</v>
      </c>
      <c r="S98" s="126">
        <v>18475.669999999998</v>
      </c>
      <c r="T98" s="126">
        <v>1170515.6499999999</v>
      </c>
      <c r="V98" s="33">
        <v>1417768.79</v>
      </c>
      <c r="W98" s="33">
        <v>264251</v>
      </c>
      <c r="X98" s="33">
        <v>356.38</v>
      </c>
      <c r="Y98" s="33">
        <v>543730</v>
      </c>
      <c r="Z98" s="33">
        <v>11000</v>
      </c>
      <c r="AA98" s="37">
        <v>880797</v>
      </c>
      <c r="AC98" s="37">
        <v>18426</v>
      </c>
      <c r="AD98" s="37">
        <v>1127348.05</v>
      </c>
      <c r="AE98" s="37">
        <v>97627.29</v>
      </c>
      <c r="AG98" s="61">
        <f t="shared" si="9"/>
        <v>383363.92</v>
      </c>
      <c r="AH98" s="58">
        <f t="shared" si="10"/>
        <v>3828.46</v>
      </c>
      <c r="AI98" s="60">
        <f t="shared" si="11"/>
        <v>379535.45999999996</v>
      </c>
      <c r="AJ98" s="63">
        <f t="shared" si="12"/>
        <v>2237106.17</v>
      </c>
      <c r="AK98" s="49">
        <f t="shared" si="13"/>
        <v>2124198.34</v>
      </c>
      <c r="AL98" s="53">
        <f t="shared" si="14"/>
        <v>112907.83000000007</v>
      </c>
    </row>
    <row r="99" spans="1:38">
      <c r="A99" s="1" t="s">
        <v>1061</v>
      </c>
      <c r="B99" s="1" t="s">
        <v>1062</v>
      </c>
      <c r="C99" s="94">
        <v>3709</v>
      </c>
      <c r="D99" s="1" t="s">
        <v>1072</v>
      </c>
      <c r="E99" s="1" t="s">
        <v>1072</v>
      </c>
      <c r="F99" s="36">
        <v>279079.64</v>
      </c>
      <c r="G99" s="36">
        <v>0</v>
      </c>
      <c r="H99" s="36">
        <v>49313.03</v>
      </c>
      <c r="J99" s="126">
        <v>180206.66</v>
      </c>
      <c r="K99" s="126">
        <v>6170.38</v>
      </c>
      <c r="P99" s="59">
        <v>21.59</v>
      </c>
      <c r="S99" s="126">
        <v>-1709469.43</v>
      </c>
      <c r="T99" s="126">
        <v>2174004.7799999998</v>
      </c>
      <c r="V99" s="33">
        <v>1049497.3600000001</v>
      </c>
      <c r="W99" s="33">
        <v>48450</v>
      </c>
      <c r="X99" s="33">
        <v>341.04</v>
      </c>
      <c r="Y99" s="33">
        <v>649110</v>
      </c>
      <c r="AA99" s="37">
        <v>861030</v>
      </c>
      <c r="AC99" s="37">
        <v>15750</v>
      </c>
      <c r="AD99" s="37">
        <v>698602.32</v>
      </c>
      <c r="AE99" s="37">
        <v>121803.31</v>
      </c>
      <c r="AG99" s="61">
        <f t="shared" si="9"/>
        <v>328392.67000000004</v>
      </c>
      <c r="AH99" s="58">
        <f t="shared" si="10"/>
        <v>21.59</v>
      </c>
      <c r="AI99" s="60">
        <f t="shared" si="11"/>
        <v>328371.08</v>
      </c>
      <c r="AJ99" s="63">
        <f t="shared" si="12"/>
        <v>1747398.4000000001</v>
      </c>
      <c r="AK99" s="49">
        <f t="shared" si="13"/>
        <v>1697185.63</v>
      </c>
      <c r="AL99" s="53">
        <f t="shared" si="14"/>
        <v>50212.770000000251</v>
      </c>
    </row>
    <row r="100" spans="1:38">
      <c r="A100" s="1" t="s">
        <v>1061</v>
      </c>
      <c r="B100" s="1" t="s">
        <v>1062</v>
      </c>
      <c r="C100" s="94">
        <v>6836</v>
      </c>
      <c r="D100" s="1" t="s">
        <v>1073</v>
      </c>
      <c r="E100" s="1" t="s">
        <v>1073</v>
      </c>
      <c r="F100" s="36">
        <v>225953.48</v>
      </c>
      <c r="G100" s="36">
        <v>0</v>
      </c>
      <c r="H100" s="36">
        <v>78125.67</v>
      </c>
      <c r="J100" s="126">
        <v>328008.90000000002</v>
      </c>
      <c r="K100" s="126">
        <v>10695.15</v>
      </c>
      <c r="P100" s="59">
        <v>103</v>
      </c>
      <c r="S100" s="126">
        <v>-1023235.71</v>
      </c>
      <c r="T100" s="126">
        <v>1708771</v>
      </c>
      <c r="V100" s="33">
        <v>1449051.58</v>
      </c>
      <c r="W100" s="33">
        <v>149000</v>
      </c>
      <c r="X100" s="33">
        <v>549.39</v>
      </c>
      <c r="Y100" s="33">
        <v>1306030</v>
      </c>
      <c r="Z100" s="33">
        <v>16500</v>
      </c>
      <c r="AA100" s="37">
        <v>1634148</v>
      </c>
      <c r="AC100" s="37">
        <v>27870</v>
      </c>
      <c r="AD100" s="37">
        <v>1223185.1299999999</v>
      </c>
      <c r="AE100" s="37">
        <v>78782.929999999993</v>
      </c>
      <c r="AG100" s="61">
        <f t="shared" si="9"/>
        <v>304079.15000000002</v>
      </c>
      <c r="AH100" s="58">
        <f t="shared" si="10"/>
        <v>103</v>
      </c>
      <c r="AI100" s="60">
        <f t="shared" si="11"/>
        <v>303976.15000000002</v>
      </c>
      <c r="AJ100" s="63">
        <f t="shared" si="12"/>
        <v>2921130.9699999997</v>
      </c>
      <c r="AK100" s="49">
        <f t="shared" si="13"/>
        <v>2963986.06</v>
      </c>
      <c r="AL100" s="53">
        <f t="shared" si="14"/>
        <v>-42855.090000000317</v>
      </c>
    </row>
    <row r="101" spans="1:38">
      <c r="A101" s="1" t="s">
        <v>1061</v>
      </c>
      <c r="B101" s="1" t="s">
        <v>1062</v>
      </c>
      <c r="C101" s="94">
        <v>5080</v>
      </c>
      <c r="D101" s="1" t="s">
        <v>1074</v>
      </c>
      <c r="E101" s="1" t="s">
        <v>1074</v>
      </c>
      <c r="F101" s="36">
        <v>370425.45</v>
      </c>
      <c r="G101" s="36">
        <v>0</v>
      </c>
      <c r="H101" s="36">
        <v>242623.57</v>
      </c>
      <c r="J101" s="126">
        <v>388566.8</v>
      </c>
      <c r="K101" s="126">
        <v>17491.09</v>
      </c>
      <c r="P101" s="59">
        <v>827.52</v>
      </c>
      <c r="S101" s="126">
        <v>-1391961.23</v>
      </c>
      <c r="T101" s="126">
        <v>2266060.31</v>
      </c>
      <c r="V101" s="33">
        <v>1281039.8999999999</v>
      </c>
      <c r="W101" s="33">
        <v>184300</v>
      </c>
      <c r="X101" s="33">
        <v>682.66</v>
      </c>
      <c r="Y101" s="33">
        <v>1365210</v>
      </c>
      <c r="Z101" s="33">
        <v>33000</v>
      </c>
      <c r="AA101" s="37">
        <v>1610613</v>
      </c>
      <c r="AC101" s="37">
        <v>19460</v>
      </c>
      <c r="AD101" s="37">
        <v>985112.25</v>
      </c>
      <c r="AE101" s="37">
        <v>104867</v>
      </c>
      <c r="AG101" s="61">
        <f t="shared" si="9"/>
        <v>613049.02</v>
      </c>
      <c r="AH101" s="58">
        <f t="shared" si="10"/>
        <v>827.52</v>
      </c>
      <c r="AI101" s="60">
        <f t="shared" si="11"/>
        <v>612221.5</v>
      </c>
      <c r="AJ101" s="63">
        <f t="shared" si="12"/>
        <v>2864232.5599999996</v>
      </c>
      <c r="AK101" s="49">
        <f t="shared" si="13"/>
        <v>2720052.25</v>
      </c>
      <c r="AL101" s="53">
        <f t="shared" si="14"/>
        <v>144180.30999999959</v>
      </c>
    </row>
    <row r="102" spans="1:38">
      <c r="A102" s="1" t="s">
        <v>1061</v>
      </c>
      <c r="B102" s="1" t="s">
        <v>1062</v>
      </c>
      <c r="C102" s="94">
        <v>3095</v>
      </c>
      <c r="D102" s="1" t="s">
        <v>1075</v>
      </c>
      <c r="E102" s="1" t="s">
        <v>1075</v>
      </c>
      <c r="F102" s="36">
        <v>67320.100000000006</v>
      </c>
      <c r="G102" s="36">
        <v>0</v>
      </c>
      <c r="H102" s="36">
        <v>92336.76</v>
      </c>
      <c r="J102" s="126">
        <v>49238.31</v>
      </c>
      <c r="K102" s="126">
        <v>37247.5</v>
      </c>
      <c r="P102" s="59">
        <v>629.63</v>
      </c>
      <c r="S102" s="126">
        <v>-633974.31999999995</v>
      </c>
      <c r="T102" s="126">
        <v>855883.42</v>
      </c>
      <c r="V102" s="33">
        <v>868708</v>
      </c>
      <c r="W102" s="33">
        <v>80000</v>
      </c>
      <c r="X102" s="33">
        <v>328.4</v>
      </c>
      <c r="Y102" s="33">
        <v>1215280</v>
      </c>
      <c r="Z102" s="33">
        <v>16500</v>
      </c>
      <c r="AA102" s="37">
        <v>1446885.96</v>
      </c>
      <c r="AC102" s="37">
        <v>24484.01</v>
      </c>
      <c r="AD102" s="37">
        <v>657450.63</v>
      </c>
      <c r="AE102" s="37">
        <v>28391.86</v>
      </c>
      <c r="AG102" s="61">
        <f t="shared" si="9"/>
        <v>159656.85999999999</v>
      </c>
      <c r="AH102" s="58">
        <f t="shared" si="10"/>
        <v>629.63</v>
      </c>
      <c r="AI102" s="60">
        <f t="shared" si="11"/>
        <v>159027.22999999998</v>
      </c>
      <c r="AJ102" s="63">
        <f t="shared" si="12"/>
        <v>2180816.4</v>
      </c>
      <c r="AK102" s="49">
        <f t="shared" si="13"/>
        <v>2157212.46</v>
      </c>
      <c r="AL102" s="53">
        <f t="shared" si="14"/>
        <v>23603.939999999944</v>
      </c>
    </row>
    <row r="103" spans="1:38">
      <c r="A103" s="1" t="s">
        <v>1061</v>
      </c>
      <c r="B103" s="1" t="s">
        <v>1062</v>
      </c>
      <c r="C103" s="94">
        <v>3465</v>
      </c>
      <c r="D103" s="1" t="s">
        <v>1076</v>
      </c>
      <c r="E103" s="1" t="s">
        <v>1076</v>
      </c>
      <c r="F103" s="36">
        <v>35144.29</v>
      </c>
      <c r="G103" s="36">
        <v>0</v>
      </c>
      <c r="H103" s="36">
        <v>105517.86</v>
      </c>
      <c r="J103" s="126">
        <v>1616286.88</v>
      </c>
      <c r="K103" s="126">
        <v>13329.38</v>
      </c>
      <c r="P103" s="59">
        <v>623.9</v>
      </c>
      <c r="S103" s="126">
        <v>-1122776.49</v>
      </c>
      <c r="T103" s="126">
        <v>2982456.62</v>
      </c>
      <c r="V103" s="33">
        <v>887352.37</v>
      </c>
      <c r="W103" s="33">
        <v>28300</v>
      </c>
      <c r="X103" s="33">
        <v>167.13</v>
      </c>
      <c r="Y103" s="33">
        <v>691020</v>
      </c>
      <c r="AA103" s="37">
        <v>889068</v>
      </c>
      <c r="AB103" s="37">
        <v>15000</v>
      </c>
      <c r="AC103" s="37">
        <v>15689</v>
      </c>
      <c r="AD103" s="37">
        <v>680399.7</v>
      </c>
      <c r="AE103" s="37">
        <v>96708.42</v>
      </c>
      <c r="AG103" s="61">
        <f t="shared" si="9"/>
        <v>140662.15</v>
      </c>
      <c r="AH103" s="58">
        <f t="shared" si="10"/>
        <v>623.9</v>
      </c>
      <c r="AI103" s="60">
        <f t="shared" si="11"/>
        <v>140038.25</v>
      </c>
      <c r="AJ103" s="63">
        <f t="shared" si="12"/>
        <v>1606839.5</v>
      </c>
      <c r="AK103" s="49">
        <f t="shared" si="13"/>
        <v>1696865.1199999999</v>
      </c>
      <c r="AL103" s="53">
        <f t="shared" si="14"/>
        <v>-90025.619999999879</v>
      </c>
    </row>
    <row r="104" spans="1:38">
      <c r="A104" s="1" t="s">
        <v>1061</v>
      </c>
      <c r="B104" s="1" t="s">
        <v>1062</v>
      </c>
      <c r="C104" s="94">
        <v>4221</v>
      </c>
      <c r="D104" s="1" t="s">
        <v>1077</v>
      </c>
      <c r="E104" s="1" t="s">
        <v>1077</v>
      </c>
      <c r="F104" s="36">
        <v>663570.56000000006</v>
      </c>
      <c r="G104" s="36">
        <v>0</v>
      </c>
      <c r="H104" s="36">
        <v>203635.04</v>
      </c>
      <c r="J104" s="126">
        <v>260830.9</v>
      </c>
      <c r="K104" s="126">
        <v>82721.86</v>
      </c>
      <c r="M104" s="59">
        <v>7762.5</v>
      </c>
      <c r="P104" s="59">
        <v>374.52</v>
      </c>
      <c r="Q104" s="289"/>
      <c r="R104" s="289"/>
      <c r="S104" s="289">
        <v>-2697394.26</v>
      </c>
      <c r="T104" s="289">
        <v>4193008</v>
      </c>
      <c r="V104" s="33">
        <v>1521957.17</v>
      </c>
      <c r="W104" s="33">
        <v>168722</v>
      </c>
      <c r="X104" s="33">
        <v>768.92</v>
      </c>
      <c r="Y104" s="33">
        <v>649910</v>
      </c>
      <c r="Z104" s="33">
        <v>18000</v>
      </c>
      <c r="AA104" s="37">
        <v>889347</v>
      </c>
      <c r="AC104" s="37">
        <v>32872</v>
      </c>
      <c r="AD104" s="37">
        <v>1463948.73</v>
      </c>
      <c r="AE104" s="37">
        <v>266182.76</v>
      </c>
      <c r="AG104" s="61">
        <f t="shared" si="9"/>
        <v>867205.60000000009</v>
      </c>
      <c r="AH104" s="58">
        <f t="shared" si="10"/>
        <v>8137.02</v>
      </c>
      <c r="AI104" s="60">
        <f t="shared" si="11"/>
        <v>859068.58000000007</v>
      </c>
      <c r="AJ104" s="63">
        <f t="shared" si="12"/>
        <v>2359358.09</v>
      </c>
      <c r="AK104" s="49">
        <f t="shared" si="13"/>
        <v>2652350.4900000002</v>
      </c>
      <c r="AL104" s="53">
        <f t="shared" si="14"/>
        <v>-292992.40000000037</v>
      </c>
    </row>
    <row r="105" spans="1:38">
      <c r="A105" s="1" t="s">
        <v>1061</v>
      </c>
      <c r="B105" s="1" t="s">
        <v>1062</v>
      </c>
      <c r="C105" s="94">
        <v>5006</v>
      </c>
      <c r="D105" s="1" t="s">
        <v>1078</v>
      </c>
      <c r="E105" s="1" t="s">
        <v>1078</v>
      </c>
      <c r="F105" s="36">
        <v>569614.17000000004</v>
      </c>
      <c r="G105" s="36">
        <v>0</v>
      </c>
      <c r="H105" s="36">
        <v>77232.600000000006</v>
      </c>
      <c r="J105" s="126">
        <v>758094.42</v>
      </c>
      <c r="K105" s="126">
        <v>21338.57</v>
      </c>
      <c r="P105" s="59">
        <v>102540.68</v>
      </c>
      <c r="S105" s="126">
        <v>-3178262.07</v>
      </c>
      <c r="T105" s="126">
        <v>4349913</v>
      </c>
      <c r="V105" s="33">
        <v>1455902.48</v>
      </c>
      <c r="W105" s="33">
        <v>110950</v>
      </c>
      <c r="X105" s="33">
        <v>743.92</v>
      </c>
      <c r="Y105" s="33">
        <v>607510</v>
      </c>
      <c r="Z105" s="33">
        <v>16500</v>
      </c>
      <c r="AA105" s="37">
        <v>979206</v>
      </c>
      <c r="AC105" s="37">
        <v>8460</v>
      </c>
      <c r="AD105" s="37">
        <v>961328.04</v>
      </c>
      <c r="AE105" s="37">
        <v>90524.21</v>
      </c>
      <c r="AG105" s="61">
        <f t="shared" si="9"/>
        <v>646846.77</v>
      </c>
      <c r="AH105" s="58">
        <f t="shared" si="10"/>
        <v>102540.68</v>
      </c>
      <c r="AI105" s="60">
        <f t="shared" si="11"/>
        <v>544306.09000000008</v>
      </c>
      <c r="AJ105" s="63">
        <f t="shared" si="12"/>
        <v>2191606.4</v>
      </c>
      <c r="AK105" s="49">
        <f t="shared" si="13"/>
        <v>2039518.25</v>
      </c>
      <c r="AL105" s="53">
        <f t="shared" si="14"/>
        <v>152088.14999999991</v>
      </c>
    </row>
    <row r="106" spans="1:38">
      <c r="A106" s="1" t="s">
        <v>1061</v>
      </c>
      <c r="B106" s="1" t="s">
        <v>1062</v>
      </c>
      <c r="C106" s="94">
        <v>4619</v>
      </c>
      <c r="D106" s="1" t="s">
        <v>1079</v>
      </c>
      <c r="E106" s="1" t="s">
        <v>1079</v>
      </c>
      <c r="F106" s="36">
        <v>483090.08</v>
      </c>
      <c r="G106" s="36">
        <v>0</v>
      </c>
      <c r="H106" s="36">
        <v>97476.1</v>
      </c>
      <c r="J106" s="126">
        <v>387161.05</v>
      </c>
      <c r="K106" s="126">
        <v>66608.08</v>
      </c>
      <c r="P106" s="59">
        <v>935.62</v>
      </c>
      <c r="S106" s="126">
        <v>-822522.45</v>
      </c>
      <c r="T106" s="126">
        <v>1615889.77</v>
      </c>
      <c r="V106" s="33">
        <v>1086930.8899999999</v>
      </c>
      <c r="W106" s="33">
        <v>292405</v>
      </c>
      <c r="X106" s="33">
        <v>634.67999999999995</v>
      </c>
      <c r="Y106" s="33">
        <v>504150</v>
      </c>
      <c r="Z106" s="33">
        <v>16500</v>
      </c>
      <c r="AA106" s="37">
        <v>775650</v>
      </c>
      <c r="AC106" s="37">
        <v>23885</v>
      </c>
      <c r="AD106" s="37">
        <v>810387.11</v>
      </c>
      <c r="AE106" s="37">
        <v>50666.09</v>
      </c>
      <c r="AG106" s="61">
        <f t="shared" si="9"/>
        <v>580566.18000000005</v>
      </c>
      <c r="AH106" s="58">
        <f t="shared" si="10"/>
        <v>935.62</v>
      </c>
      <c r="AI106" s="60">
        <f t="shared" si="11"/>
        <v>579630.56000000006</v>
      </c>
      <c r="AJ106" s="63">
        <f t="shared" si="12"/>
        <v>1900620.5699999998</v>
      </c>
      <c r="AK106" s="49">
        <f t="shared" si="13"/>
        <v>1660588.2</v>
      </c>
      <c r="AL106" s="53">
        <f t="shared" si="14"/>
        <v>240032.36999999988</v>
      </c>
    </row>
    <row r="107" spans="1:38">
      <c r="A107" s="1" t="s">
        <v>1061</v>
      </c>
      <c r="B107" s="1" t="s">
        <v>1062</v>
      </c>
      <c r="C107" s="94">
        <v>2910</v>
      </c>
      <c r="D107" s="1" t="s">
        <v>1080</v>
      </c>
      <c r="E107" s="1" t="s">
        <v>1080</v>
      </c>
      <c r="F107" s="36">
        <v>315233.53999999998</v>
      </c>
      <c r="G107" s="36">
        <v>0</v>
      </c>
      <c r="H107" s="36">
        <v>53367.46</v>
      </c>
      <c r="J107" s="126">
        <v>478241</v>
      </c>
      <c r="K107" s="126">
        <v>75335.45</v>
      </c>
      <c r="P107" s="59">
        <v>0</v>
      </c>
      <c r="S107" s="126">
        <v>-1436436</v>
      </c>
      <c r="T107" s="126">
        <v>2389700.83</v>
      </c>
      <c r="V107" s="33">
        <v>931865.39</v>
      </c>
      <c r="W107" s="33">
        <v>50000</v>
      </c>
      <c r="X107" s="33">
        <v>797.43</v>
      </c>
      <c r="Y107" s="33">
        <v>1109240</v>
      </c>
      <c r="Z107" s="33">
        <v>33000</v>
      </c>
      <c r="AA107" s="37">
        <v>1342432</v>
      </c>
      <c r="AC107" s="37">
        <v>32382</v>
      </c>
      <c r="AD107" s="37">
        <v>649020.35</v>
      </c>
      <c r="AE107" s="37">
        <v>132155.85</v>
      </c>
      <c r="AG107" s="61">
        <f t="shared" si="9"/>
        <v>368601</v>
      </c>
      <c r="AH107" s="58">
        <f t="shared" si="10"/>
        <v>0</v>
      </c>
      <c r="AI107" s="60">
        <f t="shared" si="11"/>
        <v>368601</v>
      </c>
      <c r="AJ107" s="63">
        <f t="shared" si="12"/>
        <v>2124902.8200000003</v>
      </c>
      <c r="AK107" s="49">
        <f t="shared" si="13"/>
        <v>2155990.2000000002</v>
      </c>
      <c r="AL107" s="53">
        <f t="shared" si="14"/>
        <v>-31087.379999999888</v>
      </c>
    </row>
    <row r="108" spans="1:38">
      <c r="A108" s="1" t="s">
        <v>1061</v>
      </c>
      <c r="B108" s="1" t="s">
        <v>1062</v>
      </c>
      <c r="C108" s="94">
        <v>3086</v>
      </c>
      <c r="D108" s="1" t="s">
        <v>1081</v>
      </c>
      <c r="E108" s="1" t="s">
        <v>1081</v>
      </c>
      <c r="F108" s="36">
        <v>197509.48</v>
      </c>
      <c r="G108" s="36">
        <v>0</v>
      </c>
      <c r="H108" s="36">
        <v>142614.46</v>
      </c>
      <c r="J108" s="126">
        <v>476172.88</v>
      </c>
      <c r="K108" s="126">
        <v>3977.99</v>
      </c>
      <c r="P108" s="59">
        <v>380.96</v>
      </c>
      <c r="S108" s="126">
        <v>-4588031.5</v>
      </c>
      <c r="T108" s="126">
        <v>5385590.1100000003</v>
      </c>
      <c r="V108" s="33">
        <v>820940.29</v>
      </c>
      <c r="W108" s="33">
        <v>227750</v>
      </c>
      <c r="X108" s="33">
        <v>264.43</v>
      </c>
      <c r="Y108" s="33">
        <v>257400</v>
      </c>
      <c r="AA108" s="37">
        <v>458544</v>
      </c>
      <c r="AC108" s="37">
        <v>32190</v>
      </c>
      <c r="AD108" s="37">
        <v>688680.63</v>
      </c>
      <c r="AE108" s="37">
        <v>104604.85</v>
      </c>
      <c r="AG108" s="61">
        <f t="shared" si="9"/>
        <v>340123.94</v>
      </c>
      <c r="AH108" s="58">
        <f t="shared" si="10"/>
        <v>380.96</v>
      </c>
      <c r="AI108" s="60">
        <f t="shared" si="11"/>
        <v>339742.98</v>
      </c>
      <c r="AJ108" s="63">
        <f t="shared" si="12"/>
        <v>1306354.72</v>
      </c>
      <c r="AK108" s="49">
        <f t="shared" si="13"/>
        <v>1284019.48</v>
      </c>
      <c r="AL108" s="53">
        <f t="shared" si="14"/>
        <v>22335.239999999991</v>
      </c>
    </row>
    <row r="109" spans="1:38">
      <c r="A109" s="1" t="s">
        <v>1083</v>
      </c>
      <c r="B109" s="1" t="s">
        <v>1084</v>
      </c>
      <c r="C109" s="94">
        <v>2784</v>
      </c>
      <c r="D109" s="1" t="s">
        <v>1086</v>
      </c>
      <c r="E109" s="1" t="s">
        <v>1086</v>
      </c>
      <c r="F109" s="36">
        <v>256914.79</v>
      </c>
      <c r="G109" s="36">
        <v>0</v>
      </c>
      <c r="H109" s="36">
        <v>34325.599999999999</v>
      </c>
      <c r="J109" s="126">
        <v>364917.2</v>
      </c>
      <c r="K109" s="126">
        <v>141147.54</v>
      </c>
      <c r="P109" s="59">
        <v>745.21</v>
      </c>
      <c r="S109" s="126">
        <v>-1025353.09</v>
      </c>
      <c r="T109" s="126">
        <v>1851650.31</v>
      </c>
      <c r="V109" s="33">
        <v>903421.02</v>
      </c>
      <c r="W109" s="33">
        <v>65000</v>
      </c>
      <c r="X109" s="33">
        <v>387.03</v>
      </c>
      <c r="Y109" s="33">
        <v>945650</v>
      </c>
      <c r="Z109" s="33">
        <v>125655</v>
      </c>
      <c r="AA109" s="37">
        <v>1376633</v>
      </c>
      <c r="AD109" s="37">
        <v>567893.69999999995</v>
      </c>
      <c r="AE109" s="37">
        <v>125323.65</v>
      </c>
      <c r="AG109" s="61">
        <f t="shared" si="9"/>
        <v>291240.39</v>
      </c>
      <c r="AH109" s="58">
        <f t="shared" si="10"/>
        <v>745.21</v>
      </c>
      <c r="AI109" s="60">
        <f t="shared" si="11"/>
        <v>290495.18</v>
      </c>
      <c r="AJ109" s="63">
        <f t="shared" si="12"/>
        <v>2040113.05</v>
      </c>
      <c r="AK109" s="49">
        <f t="shared" si="13"/>
        <v>2069850.3499999999</v>
      </c>
      <c r="AL109" s="53">
        <f t="shared" si="14"/>
        <v>-29737.299999999814</v>
      </c>
    </row>
    <row r="110" spans="1:38">
      <c r="A110" s="1" t="s">
        <v>1083</v>
      </c>
      <c r="B110" s="1" t="s">
        <v>1084</v>
      </c>
      <c r="C110" s="94">
        <v>3919</v>
      </c>
      <c r="D110" s="1" t="s">
        <v>1087</v>
      </c>
      <c r="E110" s="1" t="s">
        <v>1087</v>
      </c>
      <c r="F110" s="36">
        <v>313583.46999999997</v>
      </c>
      <c r="G110" s="36">
        <v>0</v>
      </c>
      <c r="H110" s="36">
        <v>44099.57</v>
      </c>
      <c r="J110" s="126">
        <v>814322.94</v>
      </c>
      <c r="K110" s="126">
        <v>105522.73</v>
      </c>
      <c r="P110" s="59">
        <v>12452.98</v>
      </c>
      <c r="S110" s="126">
        <v>-101733.18</v>
      </c>
      <c r="T110" s="126">
        <v>1448584.45</v>
      </c>
      <c r="V110" s="33">
        <v>1203647.6299999999</v>
      </c>
      <c r="X110" s="33">
        <v>373.44</v>
      </c>
      <c r="Y110" s="33">
        <v>1196830</v>
      </c>
      <c r="Z110" s="33">
        <v>176577</v>
      </c>
      <c r="AA110" s="37">
        <v>1857318</v>
      </c>
      <c r="AD110" s="37">
        <v>614619.1</v>
      </c>
      <c r="AE110" s="37">
        <v>187266.51</v>
      </c>
      <c r="AG110" s="61">
        <f t="shared" si="9"/>
        <v>357683.04</v>
      </c>
      <c r="AH110" s="58">
        <f t="shared" si="10"/>
        <v>12452.98</v>
      </c>
      <c r="AI110" s="60">
        <f t="shared" si="11"/>
        <v>345230.06</v>
      </c>
      <c r="AJ110" s="63">
        <f t="shared" si="12"/>
        <v>2577428.0699999998</v>
      </c>
      <c r="AK110" s="49">
        <f t="shared" si="13"/>
        <v>2659203.6100000003</v>
      </c>
      <c r="AL110" s="53">
        <f t="shared" si="14"/>
        <v>-81775.540000000503</v>
      </c>
    </row>
    <row r="111" spans="1:38">
      <c r="A111" s="1" t="s">
        <v>1083</v>
      </c>
      <c r="B111" s="1" t="s">
        <v>1084</v>
      </c>
      <c r="C111" s="94">
        <v>4437</v>
      </c>
      <c r="D111" s="1" t="s">
        <v>1088</v>
      </c>
      <c r="E111" s="1" t="s">
        <v>1088</v>
      </c>
      <c r="F111" s="36">
        <v>364314.91</v>
      </c>
      <c r="G111" s="36">
        <v>0</v>
      </c>
      <c r="H111" s="36">
        <v>32247.97</v>
      </c>
      <c r="J111" s="126">
        <v>252511.22</v>
      </c>
      <c r="K111" s="126">
        <v>101417.12</v>
      </c>
      <c r="P111" s="59">
        <v>72</v>
      </c>
      <c r="S111" s="126">
        <v>-1532961.21</v>
      </c>
      <c r="T111" s="126">
        <v>2294612.94</v>
      </c>
      <c r="V111" s="33">
        <v>1166378.93</v>
      </c>
      <c r="W111" s="33">
        <v>166940</v>
      </c>
      <c r="X111" s="33">
        <v>1078.71</v>
      </c>
      <c r="Y111" s="33">
        <v>1459060</v>
      </c>
      <c r="Z111" s="33">
        <v>110128</v>
      </c>
      <c r="AA111" s="37">
        <v>2066878</v>
      </c>
      <c r="AD111" s="37">
        <v>616580.38</v>
      </c>
      <c r="AE111" s="37">
        <v>231359.77</v>
      </c>
      <c r="AG111" s="61">
        <f t="shared" si="9"/>
        <v>396562.88</v>
      </c>
      <c r="AH111" s="58">
        <f t="shared" si="10"/>
        <v>72</v>
      </c>
      <c r="AI111" s="60">
        <f t="shared" si="11"/>
        <v>396490.88</v>
      </c>
      <c r="AJ111" s="63">
        <f t="shared" si="12"/>
        <v>2903585.6399999997</v>
      </c>
      <c r="AK111" s="49">
        <f t="shared" si="13"/>
        <v>2914818.15</v>
      </c>
      <c r="AL111" s="53">
        <f t="shared" si="14"/>
        <v>-11232.510000000242</v>
      </c>
    </row>
    <row r="112" spans="1:38">
      <c r="A112" s="1" t="s">
        <v>1083</v>
      </c>
      <c r="B112" s="1" t="s">
        <v>1084</v>
      </c>
      <c r="C112" s="94">
        <v>1951</v>
      </c>
      <c r="D112" s="1" t="s">
        <v>1089</v>
      </c>
      <c r="E112" s="1" t="s">
        <v>1089</v>
      </c>
      <c r="F112" s="36">
        <v>332729.61</v>
      </c>
      <c r="G112" s="36">
        <v>0</v>
      </c>
      <c r="H112" s="36">
        <v>52445.3</v>
      </c>
      <c r="J112" s="126">
        <v>261894.01</v>
      </c>
      <c r="K112" s="126">
        <v>88318.99</v>
      </c>
      <c r="P112" s="59">
        <v>1882.86</v>
      </c>
      <c r="S112" s="126">
        <v>-1025953.57</v>
      </c>
      <c r="T112" s="126">
        <v>1767292.42</v>
      </c>
      <c r="V112" s="33">
        <v>835061.86</v>
      </c>
      <c r="W112" s="33">
        <v>251850</v>
      </c>
      <c r="X112" s="33">
        <v>1052.96</v>
      </c>
      <c r="Y112" s="33">
        <v>1049070</v>
      </c>
      <c r="Z112" s="33">
        <v>22261</v>
      </c>
      <c r="AA112" s="37">
        <v>1359502</v>
      </c>
      <c r="AD112" s="37">
        <v>696522.88</v>
      </c>
      <c r="AE112" s="37">
        <v>111104.74</v>
      </c>
      <c r="AG112" s="61">
        <f t="shared" si="9"/>
        <v>385174.91</v>
      </c>
      <c r="AH112" s="58">
        <f t="shared" si="10"/>
        <v>1882.86</v>
      </c>
      <c r="AI112" s="60">
        <f t="shared" si="11"/>
        <v>383292.05</v>
      </c>
      <c r="AJ112" s="63">
        <f t="shared" si="12"/>
        <v>2159295.8199999998</v>
      </c>
      <c r="AK112" s="49">
        <f t="shared" si="13"/>
        <v>2167129.62</v>
      </c>
      <c r="AL112" s="53">
        <f t="shared" si="14"/>
        <v>-7833.8000000002794</v>
      </c>
    </row>
    <row r="113" spans="1:38">
      <c r="A113" s="1" t="s">
        <v>1083</v>
      </c>
      <c r="B113" s="1" t="s">
        <v>1084</v>
      </c>
      <c r="C113" s="94">
        <v>4335</v>
      </c>
      <c r="D113" s="1" t="s">
        <v>1090</v>
      </c>
      <c r="E113" s="1" t="s">
        <v>1090</v>
      </c>
      <c r="F113" s="36">
        <v>184542.97</v>
      </c>
      <c r="G113" s="36">
        <v>56000</v>
      </c>
      <c r="H113" s="36">
        <v>16376.4</v>
      </c>
      <c r="J113" s="126">
        <v>790157.48</v>
      </c>
      <c r="K113" s="126">
        <v>92587.92</v>
      </c>
      <c r="P113" s="59">
        <v>441.26</v>
      </c>
      <c r="S113" s="126">
        <v>-432988</v>
      </c>
      <c r="T113" s="126">
        <v>1775492.61</v>
      </c>
      <c r="V113" s="33">
        <v>1294517.82</v>
      </c>
      <c r="X113" s="33">
        <v>557.79</v>
      </c>
      <c r="Y113" s="33">
        <v>794880</v>
      </c>
      <c r="Z113" s="33">
        <v>182186</v>
      </c>
      <c r="AA113" s="37">
        <v>1471594</v>
      </c>
      <c r="AD113" s="37">
        <v>856032.83</v>
      </c>
      <c r="AE113" s="37">
        <v>147795.88</v>
      </c>
      <c r="AG113" s="61">
        <f t="shared" si="9"/>
        <v>256919.37</v>
      </c>
      <c r="AH113" s="58">
        <f t="shared" si="10"/>
        <v>441.26</v>
      </c>
      <c r="AI113" s="60">
        <f t="shared" si="11"/>
        <v>256478.11</v>
      </c>
      <c r="AJ113" s="63">
        <f t="shared" si="12"/>
        <v>2272141.6100000003</v>
      </c>
      <c r="AK113" s="49">
        <f t="shared" si="13"/>
        <v>2475422.71</v>
      </c>
      <c r="AL113" s="53">
        <f t="shared" si="14"/>
        <v>-203281.09999999963</v>
      </c>
    </row>
    <row r="114" spans="1:38">
      <c r="A114" s="1" t="s">
        <v>1083</v>
      </c>
      <c r="B114" s="1" t="s">
        <v>1084</v>
      </c>
      <c r="C114" s="94">
        <v>2998</v>
      </c>
      <c r="D114" s="1" t="s">
        <v>1091</v>
      </c>
      <c r="E114" s="1" t="s">
        <v>1091</v>
      </c>
      <c r="F114" s="36">
        <v>314922.78000000003</v>
      </c>
      <c r="G114" s="36">
        <v>0</v>
      </c>
      <c r="H114" s="36">
        <v>15763.1</v>
      </c>
      <c r="J114" s="126">
        <v>199038.38</v>
      </c>
      <c r="K114" s="126">
        <v>113622.3</v>
      </c>
      <c r="P114" s="59">
        <v>3725.37</v>
      </c>
      <c r="S114" s="126">
        <v>-1629346.87</v>
      </c>
      <c r="T114" s="126">
        <v>2441491.2400000002</v>
      </c>
      <c r="V114" s="33">
        <v>1041902.35</v>
      </c>
      <c r="W114" s="33">
        <v>71600</v>
      </c>
      <c r="X114" s="33">
        <v>540.66999999999996</v>
      </c>
      <c r="Y114" s="33">
        <v>722720</v>
      </c>
      <c r="Z114" s="33">
        <v>82950</v>
      </c>
      <c r="AA114" s="37">
        <v>1148359</v>
      </c>
      <c r="AD114" s="37">
        <v>737094.59</v>
      </c>
      <c r="AE114" s="37">
        <v>206782.61</v>
      </c>
      <c r="AG114" s="61">
        <f t="shared" si="9"/>
        <v>330685.88</v>
      </c>
      <c r="AH114" s="58">
        <f t="shared" si="10"/>
        <v>3725.37</v>
      </c>
      <c r="AI114" s="60">
        <f t="shared" si="11"/>
        <v>326960.51</v>
      </c>
      <c r="AJ114" s="63">
        <f t="shared" si="12"/>
        <v>1919713.02</v>
      </c>
      <c r="AK114" s="49">
        <f t="shared" si="13"/>
        <v>2092236.1999999997</v>
      </c>
      <c r="AL114" s="53">
        <f t="shared" si="14"/>
        <v>-172523.1799999997</v>
      </c>
    </row>
    <row r="115" spans="1:38">
      <c r="A115" s="1" t="s">
        <v>1093</v>
      </c>
      <c r="B115" s="1" t="s">
        <v>1094</v>
      </c>
      <c r="C115" s="94">
        <v>4456</v>
      </c>
      <c r="D115" s="1" t="s">
        <v>1096</v>
      </c>
      <c r="E115" s="1" t="s">
        <v>1096</v>
      </c>
      <c r="F115" s="36">
        <v>373678.31</v>
      </c>
      <c r="G115" s="36">
        <v>0</v>
      </c>
      <c r="H115" s="36">
        <v>44071.54</v>
      </c>
      <c r="J115" s="126">
        <v>197712.86</v>
      </c>
      <c r="K115" s="126">
        <v>41522.06</v>
      </c>
      <c r="P115" s="59">
        <v>969.31</v>
      </c>
      <c r="S115" s="126">
        <v>-1037062.48</v>
      </c>
      <c r="T115" s="126">
        <v>1753510.53</v>
      </c>
      <c r="V115" s="33">
        <v>1431283.07</v>
      </c>
      <c r="W115" s="33">
        <v>191950</v>
      </c>
      <c r="X115" s="33">
        <v>666.5</v>
      </c>
      <c r="Y115" s="33">
        <v>1540280</v>
      </c>
      <c r="Z115" s="33">
        <v>672</v>
      </c>
      <c r="AA115" s="37">
        <v>2408943.5</v>
      </c>
      <c r="AB115" s="37">
        <v>19044</v>
      </c>
      <c r="AD115" s="37">
        <v>705931.08</v>
      </c>
      <c r="AE115" s="37">
        <v>91365.58</v>
      </c>
      <c r="AG115" s="61">
        <f t="shared" si="9"/>
        <v>417749.85</v>
      </c>
      <c r="AH115" s="58">
        <f t="shared" si="10"/>
        <v>969.31</v>
      </c>
      <c r="AI115" s="60">
        <f t="shared" si="11"/>
        <v>416780.54</v>
      </c>
      <c r="AJ115" s="63">
        <f t="shared" si="12"/>
        <v>3164851.5700000003</v>
      </c>
      <c r="AK115" s="49">
        <f t="shared" si="13"/>
        <v>3225284.16</v>
      </c>
      <c r="AL115" s="53">
        <f t="shared" si="14"/>
        <v>-60432.589999999851</v>
      </c>
    </row>
    <row r="116" spans="1:38">
      <c r="A116" s="1" t="s">
        <v>1093</v>
      </c>
      <c r="B116" s="1" t="s">
        <v>1094</v>
      </c>
      <c r="C116" s="94">
        <v>5370</v>
      </c>
      <c r="D116" s="1" t="s">
        <v>1097</v>
      </c>
      <c r="E116" s="1" t="s">
        <v>1097</v>
      </c>
      <c r="F116" s="36">
        <v>763197.81</v>
      </c>
      <c r="G116" s="36">
        <v>0</v>
      </c>
      <c r="H116" s="36">
        <v>15506.14</v>
      </c>
      <c r="J116" s="126">
        <v>369724.44</v>
      </c>
      <c r="K116" s="126">
        <v>76110.039999999994</v>
      </c>
      <c r="P116" s="59">
        <v>92593.43</v>
      </c>
      <c r="S116" s="126">
        <v>-1365692.75</v>
      </c>
      <c r="T116" s="126">
        <v>2570940.36</v>
      </c>
      <c r="V116" s="33">
        <v>1689009.56</v>
      </c>
      <c r="W116" s="33">
        <v>309925</v>
      </c>
      <c r="X116" s="33">
        <v>869.66</v>
      </c>
      <c r="Y116" s="33">
        <v>1379061.45</v>
      </c>
      <c r="Z116" s="33">
        <v>1435</v>
      </c>
      <c r="AA116" s="37">
        <v>2346207.4500000002</v>
      </c>
      <c r="AD116" s="37">
        <v>892783.97</v>
      </c>
      <c r="AE116" s="37">
        <v>214608.86</v>
      </c>
      <c r="AF116" s="37">
        <v>3</v>
      </c>
      <c r="AG116" s="61">
        <f t="shared" si="9"/>
        <v>778703.95000000007</v>
      </c>
      <c r="AH116" s="58">
        <f t="shared" si="10"/>
        <v>92593.43</v>
      </c>
      <c r="AI116" s="60">
        <f t="shared" si="11"/>
        <v>686110.52</v>
      </c>
      <c r="AJ116" s="63">
        <f t="shared" si="12"/>
        <v>3380300.67</v>
      </c>
      <c r="AK116" s="49">
        <f t="shared" si="13"/>
        <v>3453603.28</v>
      </c>
      <c r="AL116" s="53">
        <f t="shared" si="14"/>
        <v>-73302.60999999987</v>
      </c>
    </row>
    <row r="117" spans="1:38">
      <c r="A117" s="1" t="s">
        <v>1093</v>
      </c>
      <c r="B117" s="1" t="s">
        <v>1094</v>
      </c>
      <c r="C117" s="94">
        <v>5199</v>
      </c>
      <c r="D117" s="1" t="s">
        <v>1098</v>
      </c>
      <c r="E117" s="1" t="s">
        <v>1098</v>
      </c>
      <c r="F117" s="36">
        <v>778533.14</v>
      </c>
      <c r="G117" s="36">
        <v>0</v>
      </c>
      <c r="H117" s="36">
        <v>28113.1</v>
      </c>
      <c r="J117" s="126">
        <v>1167039.78</v>
      </c>
      <c r="K117" s="126">
        <v>208677.55</v>
      </c>
      <c r="P117" s="59">
        <v>366.82</v>
      </c>
      <c r="Q117" s="130"/>
      <c r="R117" s="130"/>
      <c r="S117" s="130">
        <v>84482.37</v>
      </c>
      <c r="T117" s="130">
        <v>2193906.69</v>
      </c>
      <c r="U117" s="129"/>
      <c r="V117" s="129">
        <v>1474446.39</v>
      </c>
      <c r="W117" s="129">
        <v>300314</v>
      </c>
      <c r="X117" s="129">
        <v>1086.3499999999999</v>
      </c>
      <c r="Y117" s="129">
        <v>1629617.42</v>
      </c>
      <c r="Z117" s="129">
        <v>1350</v>
      </c>
      <c r="AA117" s="230">
        <v>2452488.42</v>
      </c>
      <c r="AB117" s="230"/>
      <c r="AC117" s="230"/>
      <c r="AD117" s="230">
        <v>679160.58</v>
      </c>
      <c r="AE117" s="230">
        <v>371557.47</v>
      </c>
      <c r="AF117" s="230"/>
      <c r="AG117" s="61">
        <f t="shared" si="9"/>
        <v>806646.24</v>
      </c>
      <c r="AH117" s="58">
        <f t="shared" si="10"/>
        <v>366.82</v>
      </c>
      <c r="AI117" s="60">
        <f t="shared" si="11"/>
        <v>806279.42</v>
      </c>
      <c r="AJ117" s="63">
        <f t="shared" si="12"/>
        <v>3406814.16</v>
      </c>
      <c r="AK117" s="49">
        <f t="shared" si="13"/>
        <v>3503206.4699999997</v>
      </c>
      <c r="AL117" s="53">
        <f t="shared" si="14"/>
        <v>-96392.30999999959</v>
      </c>
    </row>
    <row r="118" spans="1:38">
      <c r="A118" s="1" t="s">
        <v>1093</v>
      </c>
      <c r="B118" s="1" t="s">
        <v>1094</v>
      </c>
      <c r="C118" s="94">
        <v>3155</v>
      </c>
      <c r="D118" s="1" t="s">
        <v>1099</v>
      </c>
      <c r="E118" s="1" t="s">
        <v>1099</v>
      </c>
      <c r="F118" s="36">
        <v>684167.93</v>
      </c>
      <c r="G118" s="36">
        <v>0</v>
      </c>
      <c r="H118" s="36">
        <v>37828.25</v>
      </c>
      <c r="J118" s="126">
        <v>610893.78</v>
      </c>
      <c r="K118" s="126">
        <v>23262.54</v>
      </c>
      <c r="M118" s="59">
        <v>7762.5</v>
      </c>
      <c r="P118" s="59">
        <v>1041.54</v>
      </c>
      <c r="S118" s="126">
        <v>-777659.71</v>
      </c>
      <c r="T118" s="126">
        <v>2140701.11</v>
      </c>
      <c r="V118" s="33">
        <v>1382595.38</v>
      </c>
      <c r="W118" s="33">
        <v>100400</v>
      </c>
      <c r="X118" s="33">
        <v>1083.44</v>
      </c>
      <c r="Y118" s="33">
        <v>1331870</v>
      </c>
      <c r="AA118" s="37">
        <v>2133634</v>
      </c>
      <c r="AB118" s="37">
        <v>4170</v>
      </c>
      <c r="AD118" s="37">
        <v>554221.28</v>
      </c>
      <c r="AE118" s="37">
        <v>139616.48000000001</v>
      </c>
      <c r="AG118" s="61">
        <f t="shared" si="9"/>
        <v>721996.18</v>
      </c>
      <c r="AH118" s="58">
        <f t="shared" si="10"/>
        <v>8804.0400000000009</v>
      </c>
      <c r="AI118" s="60">
        <f t="shared" si="11"/>
        <v>713192.14</v>
      </c>
      <c r="AJ118" s="63">
        <f t="shared" si="12"/>
        <v>2815948.82</v>
      </c>
      <c r="AK118" s="49">
        <f t="shared" si="13"/>
        <v>2831641.7600000002</v>
      </c>
      <c r="AL118" s="53">
        <f t="shared" si="14"/>
        <v>-15692.94000000041</v>
      </c>
    </row>
    <row r="119" spans="1:38">
      <c r="A119" s="1" t="s">
        <v>1093</v>
      </c>
      <c r="B119" s="1" t="s">
        <v>1094</v>
      </c>
      <c r="C119" s="94">
        <v>5515</v>
      </c>
      <c r="D119" s="1" t="s">
        <v>1100</v>
      </c>
      <c r="E119" s="1" t="s">
        <v>1100</v>
      </c>
      <c r="F119" s="36">
        <v>797443.67</v>
      </c>
      <c r="G119" s="36">
        <v>0</v>
      </c>
      <c r="H119" s="36">
        <v>5466.58</v>
      </c>
      <c r="J119" s="126">
        <v>688443.05</v>
      </c>
      <c r="K119" s="126">
        <v>80513.27</v>
      </c>
      <c r="P119" s="59">
        <v>1524.96</v>
      </c>
      <c r="S119" s="126">
        <v>-1305167.46</v>
      </c>
      <c r="T119" s="126">
        <v>2916966.34</v>
      </c>
      <c r="V119" s="33">
        <v>1537549.46</v>
      </c>
      <c r="W119" s="33">
        <v>368606</v>
      </c>
      <c r="X119" s="33">
        <v>1368.6</v>
      </c>
      <c r="Y119" s="33">
        <v>1530575.97</v>
      </c>
      <c r="AA119" s="37">
        <v>2365398.9700000002</v>
      </c>
      <c r="AD119" s="37">
        <v>888942.82</v>
      </c>
      <c r="AE119" s="37">
        <v>225215.51</v>
      </c>
      <c r="AG119" s="61">
        <f t="shared" si="9"/>
        <v>802910.25</v>
      </c>
      <c r="AH119" s="58">
        <f t="shared" si="10"/>
        <v>1524.96</v>
      </c>
      <c r="AI119" s="60">
        <f t="shared" si="11"/>
        <v>801385.29</v>
      </c>
      <c r="AJ119" s="63">
        <f t="shared" si="12"/>
        <v>3438100.0300000003</v>
      </c>
      <c r="AK119" s="49">
        <f t="shared" si="13"/>
        <v>3479557.3</v>
      </c>
      <c r="AL119" s="53">
        <f t="shared" si="14"/>
        <v>-41457.269999999553</v>
      </c>
    </row>
    <row r="120" spans="1:38">
      <c r="A120" s="1" t="s">
        <v>1093</v>
      </c>
      <c r="B120" s="1" t="s">
        <v>1094</v>
      </c>
      <c r="C120" s="94">
        <v>4200</v>
      </c>
      <c r="D120" s="1" t="s">
        <v>1101</v>
      </c>
      <c r="E120" s="1" t="s">
        <v>1101</v>
      </c>
      <c r="F120" s="36">
        <v>1091696.79</v>
      </c>
      <c r="G120" s="36">
        <v>0</v>
      </c>
      <c r="H120" s="36">
        <v>42754.98</v>
      </c>
      <c r="J120" s="126">
        <v>2551425.73</v>
      </c>
      <c r="K120" s="126">
        <v>89758.01</v>
      </c>
      <c r="M120" s="59">
        <v>2153.7600000000002</v>
      </c>
      <c r="P120" s="59">
        <v>4320.84</v>
      </c>
      <c r="S120" s="126">
        <v>2443148.63</v>
      </c>
      <c r="T120" s="126">
        <v>1273796.02</v>
      </c>
      <c r="V120" s="33">
        <v>1338869.58</v>
      </c>
      <c r="W120" s="33">
        <v>340575</v>
      </c>
      <c r="X120" s="33">
        <v>1719.3</v>
      </c>
      <c r="Y120" s="33">
        <v>1372432.9</v>
      </c>
      <c r="Z120" s="33">
        <v>453</v>
      </c>
      <c r="AA120" s="37">
        <v>2115422.9</v>
      </c>
      <c r="AB120" s="37">
        <v>14000</v>
      </c>
      <c r="AD120" s="37">
        <v>641462.32999999996</v>
      </c>
      <c r="AE120" s="37">
        <v>230948.29</v>
      </c>
      <c r="AG120" s="61">
        <f t="shared" si="9"/>
        <v>1134451.77</v>
      </c>
      <c r="AH120" s="58">
        <f t="shared" si="10"/>
        <v>6474.6</v>
      </c>
      <c r="AI120" s="60">
        <f t="shared" si="11"/>
        <v>1127977.17</v>
      </c>
      <c r="AJ120" s="63">
        <f t="shared" si="12"/>
        <v>3054049.7800000003</v>
      </c>
      <c r="AK120" s="49">
        <f t="shared" si="13"/>
        <v>3001833.52</v>
      </c>
      <c r="AL120" s="53">
        <f t="shared" si="14"/>
        <v>52216.260000000242</v>
      </c>
    </row>
    <row r="121" spans="1:38">
      <c r="A121" s="1" t="s">
        <v>1093</v>
      </c>
      <c r="B121" s="1" t="s">
        <v>1094</v>
      </c>
      <c r="C121" s="94">
        <v>7007</v>
      </c>
      <c r="D121" s="1" t="s">
        <v>1102</v>
      </c>
      <c r="E121" s="1" t="s">
        <v>1102</v>
      </c>
      <c r="F121" s="36">
        <v>674981.16</v>
      </c>
      <c r="G121" s="36">
        <v>0</v>
      </c>
      <c r="H121" s="36">
        <v>27234.240000000002</v>
      </c>
      <c r="J121" s="126">
        <v>1203661.6200000001</v>
      </c>
      <c r="K121" s="126">
        <v>175623.11</v>
      </c>
      <c r="M121" s="59">
        <v>7762.5</v>
      </c>
      <c r="P121" s="59">
        <v>219.59</v>
      </c>
      <c r="S121" s="126">
        <v>468034.18</v>
      </c>
      <c r="T121" s="126">
        <v>1503797.2</v>
      </c>
      <c r="V121" s="33">
        <v>2339470.9900000002</v>
      </c>
      <c r="W121" s="33">
        <v>240975</v>
      </c>
      <c r="X121" s="33">
        <v>799.83</v>
      </c>
      <c r="Y121" s="33">
        <v>1524510</v>
      </c>
      <c r="Z121" s="33">
        <v>81</v>
      </c>
      <c r="AA121" s="37">
        <v>3072075</v>
      </c>
      <c r="AD121" s="37">
        <v>771650.13</v>
      </c>
      <c r="AE121" s="37">
        <v>160425.03</v>
      </c>
      <c r="AG121" s="61">
        <f t="shared" si="9"/>
        <v>702215.4</v>
      </c>
      <c r="AH121" s="58">
        <f t="shared" si="10"/>
        <v>7982.09</v>
      </c>
      <c r="AI121" s="60">
        <f t="shared" si="11"/>
        <v>694233.31</v>
      </c>
      <c r="AJ121" s="63">
        <f t="shared" si="12"/>
        <v>4105836.8200000003</v>
      </c>
      <c r="AK121" s="49">
        <f t="shared" si="13"/>
        <v>4004150.1599999997</v>
      </c>
      <c r="AL121" s="53">
        <f t="shared" si="14"/>
        <v>101686.66000000061</v>
      </c>
    </row>
    <row r="122" spans="1:38">
      <c r="A122" s="1" t="s">
        <v>1093</v>
      </c>
      <c r="B122" s="1" t="s">
        <v>1094</v>
      </c>
      <c r="C122" s="94">
        <v>4278</v>
      </c>
      <c r="D122" s="1" t="s">
        <v>1103</v>
      </c>
      <c r="E122" s="1" t="s">
        <v>1103</v>
      </c>
      <c r="F122" s="36">
        <v>689948.36</v>
      </c>
      <c r="G122" s="36">
        <v>0</v>
      </c>
      <c r="H122" s="36">
        <v>40103.94</v>
      </c>
      <c r="J122" s="126">
        <v>561316.31999999995</v>
      </c>
      <c r="K122" s="126">
        <v>38330.120000000003</v>
      </c>
      <c r="M122" s="59">
        <v>9595.5</v>
      </c>
      <c r="P122" s="59">
        <v>2023.42</v>
      </c>
      <c r="S122" s="126">
        <v>-195868.01</v>
      </c>
      <c r="T122" s="126">
        <v>1567499.51</v>
      </c>
      <c r="V122" s="33">
        <v>1243964.1299999999</v>
      </c>
      <c r="W122" s="33">
        <v>171590</v>
      </c>
      <c r="X122" s="33">
        <v>1136.6300000000001</v>
      </c>
      <c r="Y122" s="33">
        <v>1474570</v>
      </c>
      <c r="Z122" s="33">
        <v>8230</v>
      </c>
      <c r="AA122" s="37">
        <v>2115787</v>
      </c>
      <c r="AD122" s="37">
        <v>662192.23</v>
      </c>
      <c r="AE122" s="37">
        <v>175063.21</v>
      </c>
      <c r="AG122" s="61">
        <f t="shared" si="9"/>
        <v>730052.3</v>
      </c>
      <c r="AH122" s="58">
        <f t="shared" si="10"/>
        <v>11618.92</v>
      </c>
      <c r="AI122" s="60">
        <f t="shared" si="11"/>
        <v>718433.38</v>
      </c>
      <c r="AJ122" s="63">
        <f t="shared" si="12"/>
        <v>2899490.76</v>
      </c>
      <c r="AK122" s="49">
        <f t="shared" si="13"/>
        <v>2953042.44</v>
      </c>
      <c r="AL122" s="53">
        <f t="shared" si="14"/>
        <v>-53551.680000000168</v>
      </c>
    </row>
    <row r="123" spans="1:38">
      <c r="A123" s="1" t="s">
        <v>1093</v>
      </c>
      <c r="B123" s="1" t="s">
        <v>1094</v>
      </c>
      <c r="C123" s="94">
        <v>3054</v>
      </c>
      <c r="D123" s="1" t="s">
        <v>1104</v>
      </c>
      <c r="E123" s="1" t="s">
        <v>1104</v>
      </c>
      <c r="F123" s="36">
        <v>544293.4</v>
      </c>
      <c r="G123" s="36">
        <v>0</v>
      </c>
      <c r="H123" s="36">
        <v>33056.32</v>
      </c>
      <c r="J123" s="126">
        <v>850698.09</v>
      </c>
      <c r="K123" s="126">
        <v>39691.550000000003</v>
      </c>
      <c r="M123" s="59">
        <v>9037</v>
      </c>
      <c r="P123" s="59">
        <v>842.65</v>
      </c>
      <c r="S123" s="126">
        <v>-978519.94</v>
      </c>
      <c r="T123" s="126">
        <v>2486417.9700000002</v>
      </c>
      <c r="V123" s="33">
        <v>1276854.8700000001</v>
      </c>
      <c r="W123" s="33">
        <v>105200</v>
      </c>
      <c r="X123" s="33">
        <v>866.17</v>
      </c>
      <c r="Y123" s="33">
        <v>691200</v>
      </c>
      <c r="Z123" s="33">
        <v>42</v>
      </c>
      <c r="AA123" s="37">
        <v>1435263</v>
      </c>
      <c r="AC123" s="37">
        <v>3600</v>
      </c>
      <c r="AD123" s="37">
        <v>527353.89</v>
      </c>
      <c r="AE123" s="37">
        <v>157974.47</v>
      </c>
      <c r="AF123" s="37">
        <v>10</v>
      </c>
      <c r="AG123" s="61">
        <f t="shared" si="9"/>
        <v>577349.72</v>
      </c>
      <c r="AH123" s="58">
        <f t="shared" si="10"/>
        <v>9879.65</v>
      </c>
      <c r="AI123" s="60">
        <f t="shared" si="11"/>
        <v>567470.06999999995</v>
      </c>
      <c r="AJ123" s="63">
        <f t="shared" si="12"/>
        <v>2074163.04</v>
      </c>
      <c r="AK123" s="49">
        <f t="shared" si="13"/>
        <v>2124201.3600000003</v>
      </c>
      <c r="AL123" s="53">
        <f t="shared" si="14"/>
        <v>-50038.320000000298</v>
      </c>
    </row>
    <row r="124" spans="1:38">
      <c r="A124" s="1" t="s">
        <v>1093</v>
      </c>
      <c r="B124" s="1" t="s">
        <v>1094</v>
      </c>
      <c r="C124" s="94">
        <v>3343</v>
      </c>
      <c r="D124" s="1" t="s">
        <v>1105</v>
      </c>
      <c r="E124" s="1" t="s">
        <v>1105</v>
      </c>
      <c r="F124" s="36">
        <v>555362.07999999996</v>
      </c>
      <c r="G124" s="36">
        <v>0</v>
      </c>
      <c r="H124" s="36">
        <v>29565.87</v>
      </c>
      <c r="J124" s="126">
        <v>525296.67000000004</v>
      </c>
      <c r="K124" s="126">
        <v>134510.54</v>
      </c>
      <c r="P124" s="59">
        <v>3507.03</v>
      </c>
      <c r="S124" s="126">
        <v>-1235537.1499999999</v>
      </c>
      <c r="T124" s="126">
        <v>2517902.33</v>
      </c>
      <c r="V124" s="33">
        <v>1659190.46</v>
      </c>
      <c r="W124" s="33">
        <v>88100</v>
      </c>
      <c r="X124" s="33">
        <v>764.22</v>
      </c>
      <c r="Y124" s="33">
        <v>665700</v>
      </c>
      <c r="Z124" s="33">
        <v>27</v>
      </c>
      <c r="AA124" s="37">
        <v>1673562</v>
      </c>
      <c r="AB124" s="37">
        <v>2370</v>
      </c>
      <c r="AC124" s="37">
        <v>5320</v>
      </c>
      <c r="AD124" s="37">
        <v>533760.49</v>
      </c>
      <c r="AE124" s="37">
        <v>239906.24</v>
      </c>
      <c r="AG124" s="61">
        <f t="shared" si="9"/>
        <v>584927.94999999995</v>
      </c>
      <c r="AH124" s="58">
        <f t="shared" si="10"/>
        <v>3507.03</v>
      </c>
      <c r="AI124" s="60">
        <f t="shared" si="11"/>
        <v>581420.91999999993</v>
      </c>
      <c r="AJ124" s="63">
        <f t="shared" si="12"/>
        <v>2413781.6799999997</v>
      </c>
      <c r="AK124" s="49">
        <f t="shared" si="13"/>
        <v>2454918.7300000004</v>
      </c>
      <c r="AL124" s="53">
        <f t="shared" si="14"/>
        <v>-41137.050000000745</v>
      </c>
    </row>
    <row r="125" spans="1:38">
      <c r="A125" s="1" t="s">
        <v>1107</v>
      </c>
      <c r="B125" s="1" t="s">
        <v>1108</v>
      </c>
      <c r="C125" s="94">
        <v>2276</v>
      </c>
      <c r="D125" s="1" t="s">
        <v>1110</v>
      </c>
      <c r="E125" s="1" t="s">
        <v>1110</v>
      </c>
      <c r="F125" s="36">
        <v>233611.91</v>
      </c>
      <c r="G125" s="36">
        <v>0</v>
      </c>
      <c r="H125" s="36">
        <v>38431.699999999997</v>
      </c>
      <c r="J125" s="126">
        <v>331969.77</v>
      </c>
      <c r="K125" s="126">
        <v>72729.56</v>
      </c>
      <c r="P125" s="59">
        <v>483.67</v>
      </c>
      <c r="S125" s="126">
        <v>-1589847.25</v>
      </c>
      <c r="T125" s="126">
        <v>2171633.4300000002</v>
      </c>
      <c r="V125" s="33">
        <v>811669.37</v>
      </c>
      <c r="W125" s="33">
        <v>147400</v>
      </c>
      <c r="X125" s="33">
        <v>396.98</v>
      </c>
      <c r="Y125" s="33">
        <v>1057846.5</v>
      </c>
      <c r="Z125" s="33">
        <v>38213</v>
      </c>
      <c r="AA125" s="37">
        <v>1282805.5</v>
      </c>
      <c r="AD125" s="37">
        <v>506486.87</v>
      </c>
      <c r="AE125" s="37">
        <v>171760.39</v>
      </c>
      <c r="AG125" s="61">
        <f t="shared" si="9"/>
        <v>272043.61</v>
      </c>
      <c r="AH125" s="58">
        <f t="shared" si="10"/>
        <v>483.67</v>
      </c>
      <c r="AI125" s="60">
        <f t="shared" si="11"/>
        <v>271559.94</v>
      </c>
      <c r="AJ125" s="63">
        <f t="shared" si="12"/>
        <v>2055525.85</v>
      </c>
      <c r="AK125" s="49">
        <f t="shared" si="13"/>
        <v>1961052.7600000002</v>
      </c>
      <c r="AL125" s="53">
        <f t="shared" si="14"/>
        <v>94473.089999999851</v>
      </c>
    </row>
    <row r="126" spans="1:38">
      <c r="A126" s="1" t="s">
        <v>1107</v>
      </c>
      <c r="B126" s="1" t="s">
        <v>1108</v>
      </c>
      <c r="C126" s="94">
        <v>7056</v>
      </c>
      <c r="D126" s="1" t="s">
        <v>1111</v>
      </c>
      <c r="E126" s="1" t="s">
        <v>1111</v>
      </c>
      <c r="F126" s="36">
        <v>226953.71</v>
      </c>
      <c r="G126" s="36">
        <v>0</v>
      </c>
      <c r="H126" s="36">
        <v>140825.41</v>
      </c>
      <c r="J126" s="126">
        <v>51232.1</v>
      </c>
      <c r="K126" s="126">
        <v>-491339.03</v>
      </c>
      <c r="P126" s="59">
        <v>4011.42</v>
      </c>
      <c r="S126" s="126">
        <v>-2133473.31</v>
      </c>
      <c r="T126" s="126">
        <v>1977387.82</v>
      </c>
      <c r="V126" s="33">
        <v>2258666.1800000002</v>
      </c>
      <c r="W126" s="33">
        <v>200000</v>
      </c>
      <c r="X126" s="33">
        <v>973.23</v>
      </c>
      <c r="Y126" s="33">
        <v>1855778.5</v>
      </c>
      <c r="Z126" s="33">
        <v>32500</v>
      </c>
      <c r="AA126" s="37">
        <v>3094164.5</v>
      </c>
      <c r="AD126" s="37">
        <v>1063882.94</v>
      </c>
      <c r="AE126" s="37">
        <v>110124.21</v>
      </c>
      <c r="AG126" s="61">
        <f t="shared" si="9"/>
        <v>367779.12</v>
      </c>
      <c r="AH126" s="58">
        <f t="shared" si="10"/>
        <v>4011.42</v>
      </c>
      <c r="AI126" s="60">
        <f t="shared" si="11"/>
        <v>363767.7</v>
      </c>
      <c r="AJ126" s="63">
        <f t="shared" si="12"/>
        <v>4347917.91</v>
      </c>
      <c r="AK126" s="49">
        <f t="shared" si="13"/>
        <v>4268171.6500000004</v>
      </c>
      <c r="AL126" s="53">
        <f t="shared" si="14"/>
        <v>79746.259999999776</v>
      </c>
    </row>
    <row r="127" spans="1:38">
      <c r="A127" s="1" t="s">
        <v>1107</v>
      </c>
      <c r="B127" s="1" t="s">
        <v>1108</v>
      </c>
      <c r="C127" s="94">
        <v>2303</v>
      </c>
      <c r="D127" s="1" t="s">
        <v>1112</v>
      </c>
      <c r="E127" s="1" t="s">
        <v>1112</v>
      </c>
      <c r="F127" s="36">
        <v>175080.85</v>
      </c>
      <c r="G127" s="36">
        <v>0</v>
      </c>
      <c r="H127" s="36">
        <v>19257.27</v>
      </c>
      <c r="J127" s="126">
        <v>328107.68</v>
      </c>
      <c r="K127" s="126">
        <v>30366.66</v>
      </c>
      <c r="P127" s="59">
        <v>987.57</v>
      </c>
      <c r="S127" s="126">
        <v>-1190839</v>
      </c>
      <c r="T127" s="126">
        <v>1774116.27</v>
      </c>
      <c r="V127" s="33">
        <v>753996.36</v>
      </c>
      <c r="W127" s="33">
        <v>102200</v>
      </c>
      <c r="X127" s="33">
        <v>416.79</v>
      </c>
      <c r="Y127" s="33">
        <v>973069</v>
      </c>
      <c r="Z127" s="33">
        <v>27313</v>
      </c>
      <c r="AA127" s="37">
        <v>1245834.5</v>
      </c>
      <c r="AD127" s="37">
        <v>499310.63</v>
      </c>
      <c r="AE127" s="37">
        <v>143302.39999999999</v>
      </c>
      <c r="AG127" s="61">
        <f t="shared" si="9"/>
        <v>194338.12</v>
      </c>
      <c r="AH127" s="58">
        <f t="shared" si="10"/>
        <v>987.57</v>
      </c>
      <c r="AI127" s="60">
        <f t="shared" si="11"/>
        <v>193350.55</v>
      </c>
      <c r="AJ127" s="63">
        <f t="shared" si="12"/>
        <v>1856995.15</v>
      </c>
      <c r="AK127" s="49">
        <f t="shared" si="13"/>
        <v>1888447.5299999998</v>
      </c>
      <c r="AL127" s="53">
        <f t="shared" si="14"/>
        <v>-31452.379999999888</v>
      </c>
    </row>
    <row r="128" spans="1:38">
      <c r="A128" s="1" t="s">
        <v>1107</v>
      </c>
      <c r="B128" s="1" t="s">
        <v>1108</v>
      </c>
      <c r="C128" s="94">
        <v>4554</v>
      </c>
      <c r="D128" s="1" t="s">
        <v>1113</v>
      </c>
      <c r="E128" s="1" t="s">
        <v>1113</v>
      </c>
      <c r="F128" s="36">
        <v>333452.64</v>
      </c>
      <c r="G128" s="36">
        <v>0</v>
      </c>
      <c r="H128" s="36">
        <v>71545.3</v>
      </c>
      <c r="J128" s="126">
        <v>149723.76</v>
      </c>
      <c r="K128" s="126">
        <v>101742.22</v>
      </c>
      <c r="P128" s="59">
        <v>785.83</v>
      </c>
      <c r="S128" s="126">
        <v>-856411.33</v>
      </c>
      <c r="T128" s="126">
        <v>1520211.94</v>
      </c>
      <c r="V128" s="33">
        <v>1169237.42</v>
      </c>
      <c r="W128" s="33">
        <v>187400</v>
      </c>
      <c r="X128" s="33">
        <v>833.86</v>
      </c>
      <c r="Y128" s="33">
        <v>2128334.66</v>
      </c>
      <c r="Z128" s="33">
        <v>28015</v>
      </c>
      <c r="AA128" s="37">
        <v>2594592.66</v>
      </c>
      <c r="AB128" s="37">
        <v>2860</v>
      </c>
      <c r="AD128" s="37">
        <v>843536.4</v>
      </c>
      <c r="AE128" s="37">
        <v>80954.399999999994</v>
      </c>
      <c r="AG128" s="61">
        <f t="shared" si="9"/>
        <v>404997.94</v>
      </c>
      <c r="AH128" s="58">
        <f t="shared" si="10"/>
        <v>785.83</v>
      </c>
      <c r="AI128" s="60">
        <f t="shared" si="11"/>
        <v>404212.11</v>
      </c>
      <c r="AJ128" s="63">
        <f t="shared" si="12"/>
        <v>3513820.9400000004</v>
      </c>
      <c r="AK128" s="49">
        <f t="shared" si="13"/>
        <v>3521943.46</v>
      </c>
      <c r="AL128" s="53">
        <f t="shared" si="14"/>
        <v>-8122.519999999553</v>
      </c>
    </row>
    <row r="129" spans="1:38">
      <c r="A129" s="1" t="s">
        <v>1107</v>
      </c>
      <c r="B129" s="1" t="s">
        <v>1108</v>
      </c>
      <c r="C129" s="94">
        <v>6488</v>
      </c>
      <c r="D129" s="1" t="s">
        <v>1114</v>
      </c>
      <c r="E129" s="1" t="s">
        <v>1114</v>
      </c>
      <c r="F129" s="36">
        <v>847172.89</v>
      </c>
      <c r="G129" s="36">
        <v>0</v>
      </c>
      <c r="H129" s="36">
        <v>51664.3</v>
      </c>
      <c r="J129" s="126">
        <v>221662.74</v>
      </c>
      <c r="K129" s="126">
        <v>123453.29</v>
      </c>
      <c r="P129" s="59">
        <v>979.16</v>
      </c>
      <c r="S129" s="126">
        <v>-1453964.21</v>
      </c>
      <c r="T129" s="126">
        <v>2436322.09</v>
      </c>
      <c r="V129" s="33">
        <v>2220324.25</v>
      </c>
      <c r="W129" s="33">
        <v>270550</v>
      </c>
      <c r="X129" s="33">
        <v>1555.78</v>
      </c>
      <c r="Y129" s="33">
        <v>1503058</v>
      </c>
      <c r="Z129" s="33">
        <v>32269</v>
      </c>
      <c r="AA129" s="37">
        <v>2602678</v>
      </c>
      <c r="AD129" s="37">
        <v>947394.18</v>
      </c>
      <c r="AE129" s="37">
        <v>217068.67</v>
      </c>
      <c r="AG129" s="61">
        <f t="shared" si="9"/>
        <v>898837.19000000006</v>
      </c>
      <c r="AH129" s="58">
        <f t="shared" si="10"/>
        <v>979.16</v>
      </c>
      <c r="AI129" s="60">
        <f t="shared" si="11"/>
        <v>897858.03</v>
      </c>
      <c r="AJ129" s="63">
        <f t="shared" si="12"/>
        <v>4027757.03</v>
      </c>
      <c r="AK129" s="49">
        <f t="shared" si="13"/>
        <v>3767140.85</v>
      </c>
      <c r="AL129" s="53">
        <f t="shared" si="14"/>
        <v>260616.1799999997</v>
      </c>
    </row>
    <row r="130" spans="1:38">
      <c r="A130" s="1" t="s">
        <v>1107</v>
      </c>
      <c r="B130" s="1" t="s">
        <v>1108</v>
      </c>
      <c r="C130" s="94">
        <v>1686</v>
      </c>
      <c r="D130" s="1" t="s">
        <v>1115</v>
      </c>
      <c r="E130" s="1" t="s">
        <v>1115</v>
      </c>
      <c r="F130" s="36">
        <v>121252.92</v>
      </c>
      <c r="G130" s="36">
        <v>0</v>
      </c>
      <c r="H130" s="36">
        <v>69310.78</v>
      </c>
      <c r="J130" s="126">
        <v>475598.72</v>
      </c>
      <c r="K130" s="126">
        <v>78122.02</v>
      </c>
      <c r="P130" s="59">
        <v>590.76</v>
      </c>
      <c r="S130" s="126">
        <v>-953598.89</v>
      </c>
      <c r="T130" s="126">
        <v>1752442.7</v>
      </c>
      <c r="V130" s="33">
        <v>995123.95</v>
      </c>
      <c r="W130" s="33">
        <v>122400</v>
      </c>
      <c r="X130" s="33">
        <v>539.67999999999995</v>
      </c>
      <c r="Y130" s="33">
        <v>914215.5</v>
      </c>
      <c r="Z130" s="33">
        <v>27755</v>
      </c>
      <c r="AA130" s="37">
        <v>1337462.5</v>
      </c>
      <c r="AD130" s="37">
        <v>617041.72</v>
      </c>
      <c r="AE130" s="37">
        <v>160680.04</v>
      </c>
      <c r="AG130" s="61">
        <f t="shared" si="9"/>
        <v>190563.7</v>
      </c>
      <c r="AH130" s="58">
        <f t="shared" si="10"/>
        <v>590.76</v>
      </c>
      <c r="AI130" s="60">
        <f t="shared" si="11"/>
        <v>189972.94</v>
      </c>
      <c r="AJ130" s="63">
        <f t="shared" si="12"/>
        <v>2060034.13</v>
      </c>
      <c r="AK130" s="49">
        <f t="shared" si="13"/>
        <v>2115184.2599999998</v>
      </c>
      <c r="AL130" s="53">
        <f t="shared" si="14"/>
        <v>-55150.129999999888</v>
      </c>
    </row>
    <row r="131" spans="1:38">
      <c r="A131" s="1" t="s">
        <v>1107</v>
      </c>
      <c r="B131" s="1" t="s">
        <v>1108</v>
      </c>
      <c r="C131" s="94">
        <v>1945</v>
      </c>
      <c r="D131" s="1" t="s">
        <v>1116</v>
      </c>
      <c r="E131" s="1" t="s">
        <v>1116</v>
      </c>
      <c r="F131" s="36">
        <v>241552.57</v>
      </c>
      <c r="G131" s="36">
        <v>0</v>
      </c>
      <c r="H131" s="36">
        <v>51577.98</v>
      </c>
      <c r="J131" s="126">
        <v>500373.67</v>
      </c>
      <c r="K131" s="126">
        <v>68236.160000000003</v>
      </c>
      <c r="P131" s="59">
        <v>807.62</v>
      </c>
      <c r="S131" s="126">
        <v>-1576632.73</v>
      </c>
      <c r="T131" s="126">
        <v>2586652.75</v>
      </c>
      <c r="V131" s="33">
        <v>767436.23</v>
      </c>
      <c r="W131" s="33">
        <v>74400</v>
      </c>
      <c r="X131" s="33">
        <v>522.55999999999995</v>
      </c>
      <c r="Y131" s="33">
        <v>1000948.5</v>
      </c>
      <c r="Z131" s="33">
        <v>10087</v>
      </c>
      <c r="AA131" s="37">
        <v>1266566.5</v>
      </c>
      <c r="AD131" s="37">
        <v>482842.43</v>
      </c>
      <c r="AE131" s="37">
        <v>253072.62</v>
      </c>
      <c r="AG131" s="61">
        <f t="shared" si="9"/>
        <v>293130.55</v>
      </c>
      <c r="AH131" s="58">
        <f t="shared" si="10"/>
        <v>807.62</v>
      </c>
      <c r="AI131" s="60">
        <f t="shared" si="11"/>
        <v>292322.93</v>
      </c>
      <c r="AJ131" s="63">
        <f t="shared" si="12"/>
        <v>1853394.29</v>
      </c>
      <c r="AK131" s="49">
        <f t="shared" si="13"/>
        <v>2002481.5499999998</v>
      </c>
      <c r="AL131" s="53">
        <f t="shared" si="14"/>
        <v>-149087.25999999978</v>
      </c>
    </row>
    <row r="132" spans="1:38">
      <c r="A132" s="1" t="s">
        <v>1107</v>
      </c>
      <c r="B132" s="1" t="s">
        <v>1108</v>
      </c>
      <c r="C132" s="94">
        <v>4275</v>
      </c>
      <c r="D132" s="1" t="s">
        <v>1117</v>
      </c>
      <c r="E132" s="1" t="s">
        <v>1117</v>
      </c>
      <c r="F132" s="36">
        <v>398324.75</v>
      </c>
      <c r="G132" s="36">
        <v>0</v>
      </c>
      <c r="H132" s="36">
        <v>107818.38</v>
      </c>
      <c r="J132" s="126">
        <v>94949.43</v>
      </c>
      <c r="K132" s="126">
        <v>110854.17</v>
      </c>
      <c r="M132" s="59">
        <v>24600</v>
      </c>
      <c r="P132" s="59">
        <v>1932.47</v>
      </c>
      <c r="S132" s="126">
        <v>-1387191.58</v>
      </c>
      <c r="T132" s="126">
        <v>1898238.82</v>
      </c>
      <c r="V132" s="33">
        <v>1711167.56</v>
      </c>
      <c r="W132" s="33">
        <v>162800</v>
      </c>
      <c r="X132" s="33">
        <v>1039.1300000000001</v>
      </c>
      <c r="Y132" s="33">
        <v>1286490.5</v>
      </c>
      <c r="Z132" s="33">
        <v>21500</v>
      </c>
      <c r="AA132" s="37">
        <v>1955225.5</v>
      </c>
      <c r="AB132" s="37">
        <v>10720</v>
      </c>
      <c r="AD132" s="37">
        <v>922990.57</v>
      </c>
      <c r="AE132" s="37">
        <v>119694.1</v>
      </c>
      <c r="AG132" s="61">
        <f t="shared" si="9"/>
        <v>506143.13</v>
      </c>
      <c r="AH132" s="58">
        <f t="shared" si="10"/>
        <v>26532.47</v>
      </c>
      <c r="AI132" s="60">
        <f t="shared" si="11"/>
        <v>479610.66000000003</v>
      </c>
      <c r="AJ132" s="63">
        <f t="shared" si="12"/>
        <v>3182997.19</v>
      </c>
      <c r="AK132" s="49">
        <f t="shared" si="13"/>
        <v>3008630.17</v>
      </c>
      <c r="AL132" s="53">
        <f t="shared" si="14"/>
        <v>174367.02000000002</v>
      </c>
    </row>
    <row r="133" spans="1:38">
      <c r="A133" s="1" t="s">
        <v>1107</v>
      </c>
      <c r="B133" s="1" t="s">
        <v>1108</v>
      </c>
      <c r="C133" s="94">
        <v>5014</v>
      </c>
      <c r="D133" s="1" t="s">
        <v>1118</v>
      </c>
      <c r="E133" s="1" t="s">
        <v>1118</v>
      </c>
      <c r="F133" s="36">
        <v>456870</v>
      </c>
      <c r="G133" s="36">
        <v>0</v>
      </c>
      <c r="H133" s="36">
        <v>113981.39</v>
      </c>
      <c r="J133" s="126">
        <v>548143.87</v>
      </c>
      <c r="K133" s="126">
        <v>160969.04</v>
      </c>
      <c r="P133" s="59">
        <v>6022.17</v>
      </c>
      <c r="S133" s="126">
        <v>-905399.13</v>
      </c>
      <c r="T133" s="126">
        <v>2434424.27</v>
      </c>
      <c r="V133" s="33">
        <v>1468575.85</v>
      </c>
      <c r="X133" s="33">
        <v>1480.6</v>
      </c>
      <c r="Y133" s="33">
        <v>1520330</v>
      </c>
      <c r="Z133" s="33">
        <v>17500</v>
      </c>
      <c r="AA133" s="37">
        <v>2131227</v>
      </c>
      <c r="AD133" s="37">
        <v>842371.71</v>
      </c>
      <c r="AE133" s="37">
        <v>289370.75</v>
      </c>
      <c r="AG133" s="61">
        <f t="shared" ref="AG133:AG192" si="15">SUM(F133:I133)</f>
        <v>570851.39</v>
      </c>
      <c r="AH133" s="58">
        <f t="shared" ref="AH133:AH192" si="16">SUM(L133:P133)</f>
        <v>6022.17</v>
      </c>
      <c r="AI133" s="60">
        <f t="shared" ref="AI133:AI192" si="17">AG133-AH133</f>
        <v>564829.22</v>
      </c>
      <c r="AJ133" s="63">
        <f t="shared" ref="AJ133:AJ192" si="18">SUM(U133:Z133)</f>
        <v>3007886.45</v>
      </c>
      <c r="AK133" s="49">
        <f t="shared" ref="AK133:AK192" si="19">SUM(AA133:AF133)</f>
        <v>3262969.46</v>
      </c>
      <c r="AL133" s="53">
        <f t="shared" ref="AL133:AL192" si="20">AJ133-AK133</f>
        <v>-255083.00999999978</v>
      </c>
    </row>
    <row r="134" spans="1:38">
      <c r="A134" s="1" t="s">
        <v>1107</v>
      </c>
      <c r="B134" s="1" t="s">
        <v>1108</v>
      </c>
      <c r="C134" s="94">
        <v>6515</v>
      </c>
      <c r="D134" s="1" t="s">
        <v>1119</v>
      </c>
      <c r="E134" s="1" t="s">
        <v>1119</v>
      </c>
      <c r="F134" s="36">
        <v>427538.16</v>
      </c>
      <c r="G134" s="36">
        <v>0</v>
      </c>
      <c r="H134" s="36">
        <v>49357.81</v>
      </c>
      <c r="J134" s="126">
        <v>581580.56999999995</v>
      </c>
      <c r="K134" s="126">
        <v>170239.84</v>
      </c>
      <c r="P134" s="59">
        <v>3655.7</v>
      </c>
      <c r="S134" s="126">
        <v>-1054139.27</v>
      </c>
      <c r="T134" s="126">
        <v>2150215.54</v>
      </c>
      <c r="V134" s="33">
        <v>2340678.9900000002</v>
      </c>
      <c r="W134" s="33">
        <v>117800</v>
      </c>
      <c r="X134" s="33">
        <v>1025.17</v>
      </c>
      <c r="Y134" s="33">
        <v>792898.7</v>
      </c>
      <c r="Z134" s="33">
        <v>45500</v>
      </c>
      <c r="AA134" s="37">
        <v>1917563</v>
      </c>
      <c r="AD134" s="37">
        <v>939122.19</v>
      </c>
      <c r="AE134" s="37">
        <v>312233.26</v>
      </c>
      <c r="AG134" s="61">
        <f t="shared" si="15"/>
        <v>476895.97</v>
      </c>
      <c r="AH134" s="58">
        <f t="shared" si="16"/>
        <v>3655.7</v>
      </c>
      <c r="AI134" s="60">
        <f t="shared" si="17"/>
        <v>473240.26999999996</v>
      </c>
      <c r="AJ134" s="63">
        <f t="shared" si="18"/>
        <v>3297902.8600000003</v>
      </c>
      <c r="AK134" s="49">
        <f t="shared" si="19"/>
        <v>3168918.45</v>
      </c>
      <c r="AL134" s="53">
        <f t="shared" si="20"/>
        <v>128984.41000000015</v>
      </c>
    </row>
    <row r="135" spans="1:38">
      <c r="A135" s="1" t="s">
        <v>1107</v>
      </c>
      <c r="B135" s="1" t="s">
        <v>1108</v>
      </c>
      <c r="C135" s="94">
        <v>807</v>
      </c>
      <c r="D135" s="1" t="s">
        <v>1120</v>
      </c>
      <c r="E135" s="1" t="s">
        <v>1120</v>
      </c>
      <c r="F135" s="36">
        <v>43716.58</v>
      </c>
      <c r="G135" s="36">
        <v>0</v>
      </c>
      <c r="H135" s="36">
        <v>17753.43</v>
      </c>
      <c r="J135" s="126">
        <v>443516.88</v>
      </c>
      <c r="K135" s="126">
        <v>75090.47</v>
      </c>
      <c r="P135" s="59">
        <v>545.77</v>
      </c>
      <c r="S135" s="126">
        <v>-975985.45</v>
      </c>
      <c r="T135" s="126">
        <v>1699412.19</v>
      </c>
      <c r="V135" s="33">
        <v>691040.35</v>
      </c>
      <c r="W135" s="33">
        <v>54300</v>
      </c>
      <c r="X135" s="33">
        <v>225.86</v>
      </c>
      <c r="Y135" s="33">
        <v>1012505</v>
      </c>
      <c r="Z135" s="33">
        <v>64000</v>
      </c>
      <c r="AA135" s="37">
        <v>1254407</v>
      </c>
      <c r="AD135" s="37">
        <v>581094.06999999995</v>
      </c>
      <c r="AE135" s="37">
        <v>130465.29</v>
      </c>
      <c r="AG135" s="61">
        <f t="shared" si="15"/>
        <v>61470.01</v>
      </c>
      <c r="AH135" s="58">
        <f t="shared" si="16"/>
        <v>545.77</v>
      </c>
      <c r="AI135" s="60">
        <f t="shared" si="17"/>
        <v>60924.240000000005</v>
      </c>
      <c r="AJ135" s="63">
        <f t="shared" si="18"/>
        <v>1822071.21</v>
      </c>
      <c r="AK135" s="49">
        <f t="shared" si="19"/>
        <v>1965966.3599999999</v>
      </c>
      <c r="AL135" s="53">
        <f t="shared" si="20"/>
        <v>-143895.14999999991</v>
      </c>
    </row>
    <row r="136" spans="1:38">
      <c r="A136" s="1" t="s">
        <v>1122</v>
      </c>
      <c r="B136" s="1" t="s">
        <v>1123</v>
      </c>
      <c r="C136" s="94">
        <v>8422</v>
      </c>
      <c r="D136" s="1" t="s">
        <v>1125</v>
      </c>
      <c r="E136" s="1" t="s">
        <v>1125</v>
      </c>
      <c r="F136" s="36">
        <v>520785.12</v>
      </c>
      <c r="G136" s="36">
        <v>10000</v>
      </c>
      <c r="H136" s="36">
        <v>117465.18</v>
      </c>
      <c r="J136" s="126">
        <v>942780.49</v>
      </c>
      <c r="K136" s="126">
        <v>88823.46</v>
      </c>
      <c r="N136" s="59">
        <v>506093.84</v>
      </c>
      <c r="P136" s="59">
        <v>2778.86</v>
      </c>
      <c r="S136" s="126">
        <v>-1740533.64</v>
      </c>
      <c r="T136" s="126">
        <v>3628521.74</v>
      </c>
      <c r="V136" s="33">
        <v>2500144.79</v>
      </c>
      <c r="W136" s="33">
        <v>181925</v>
      </c>
      <c r="X136" s="33">
        <v>1080.74</v>
      </c>
      <c r="Y136" s="33">
        <v>2116941</v>
      </c>
      <c r="Z136" s="33">
        <v>48000</v>
      </c>
      <c r="AA136" s="37">
        <v>3526660</v>
      </c>
      <c r="AB136" s="37">
        <v>43820</v>
      </c>
      <c r="AD136" s="37">
        <v>1745137.94</v>
      </c>
      <c r="AE136" s="37">
        <v>248297.79</v>
      </c>
      <c r="AF136" s="37">
        <v>1182.3499999999999</v>
      </c>
      <c r="AG136" s="61">
        <f t="shared" si="15"/>
        <v>648250.30000000005</v>
      </c>
      <c r="AH136" s="58">
        <f t="shared" si="16"/>
        <v>508872.7</v>
      </c>
      <c r="AI136" s="60">
        <f t="shared" si="17"/>
        <v>139377.60000000003</v>
      </c>
      <c r="AJ136" s="63">
        <f t="shared" si="18"/>
        <v>4848091.53</v>
      </c>
      <c r="AK136" s="49">
        <f t="shared" si="19"/>
        <v>5565098.0799999991</v>
      </c>
      <c r="AL136" s="53">
        <f t="shared" si="20"/>
        <v>-717006.54999999888</v>
      </c>
    </row>
    <row r="137" spans="1:38">
      <c r="A137" s="1" t="s">
        <v>1122</v>
      </c>
      <c r="B137" s="1" t="s">
        <v>1123</v>
      </c>
      <c r="C137" s="94">
        <v>4910</v>
      </c>
      <c r="D137" s="1" t="s">
        <v>1126</v>
      </c>
      <c r="E137" s="1" t="s">
        <v>1126</v>
      </c>
      <c r="F137" s="36">
        <v>406660.28</v>
      </c>
      <c r="G137" s="36">
        <v>10000</v>
      </c>
      <c r="H137" s="36">
        <v>189986.93</v>
      </c>
      <c r="J137" s="126">
        <v>1175029.98</v>
      </c>
      <c r="K137" s="126">
        <v>31215.54</v>
      </c>
      <c r="N137" s="59">
        <v>700370.25</v>
      </c>
      <c r="P137" s="59">
        <v>81106.429999999993</v>
      </c>
      <c r="S137" s="126">
        <v>2067360.47</v>
      </c>
      <c r="T137" s="126">
        <v>365872.84</v>
      </c>
      <c r="V137" s="33">
        <v>614453.27</v>
      </c>
      <c r="W137" s="33">
        <v>108660</v>
      </c>
      <c r="X137" s="33">
        <v>1173.1300000000001</v>
      </c>
      <c r="Y137" s="33">
        <v>1999949.28</v>
      </c>
      <c r="Z137" s="33">
        <v>33000</v>
      </c>
      <c r="AA137" s="37">
        <v>2504906.2799999998</v>
      </c>
      <c r="AB137" s="37">
        <v>40238.5</v>
      </c>
      <c r="AD137" s="37">
        <v>1499126.31</v>
      </c>
      <c r="AE137" s="37">
        <v>113814.57</v>
      </c>
      <c r="AF137" s="37">
        <v>967.28</v>
      </c>
      <c r="AG137" s="61">
        <f t="shared" si="15"/>
        <v>606647.21</v>
      </c>
      <c r="AH137" s="58">
        <f t="shared" si="16"/>
        <v>781476.67999999993</v>
      </c>
      <c r="AI137" s="60">
        <f t="shared" si="17"/>
        <v>-174829.46999999997</v>
      </c>
      <c r="AJ137" s="63">
        <f t="shared" si="18"/>
        <v>2757235.68</v>
      </c>
      <c r="AK137" s="49">
        <f t="shared" si="19"/>
        <v>4159052.9399999995</v>
      </c>
      <c r="AL137" s="53">
        <f t="shared" si="20"/>
        <v>-1401817.2599999993</v>
      </c>
    </row>
    <row r="138" spans="1:38">
      <c r="A138" s="1" t="s">
        <v>1122</v>
      </c>
      <c r="B138" s="1" t="s">
        <v>1123</v>
      </c>
      <c r="C138" s="94">
        <v>4412</v>
      </c>
      <c r="D138" s="1" t="s">
        <v>1127</v>
      </c>
      <c r="E138" s="1" t="s">
        <v>1127</v>
      </c>
      <c r="F138" s="36">
        <v>352025.58</v>
      </c>
      <c r="G138" s="36">
        <v>0</v>
      </c>
      <c r="H138" s="36">
        <v>111834.77</v>
      </c>
      <c r="J138" s="126">
        <v>177739.43</v>
      </c>
      <c r="K138" s="126">
        <v>72512.25</v>
      </c>
      <c r="N138" s="59">
        <v>108576.73</v>
      </c>
      <c r="P138" s="59">
        <v>65019.63</v>
      </c>
      <c r="S138" s="126">
        <v>-992780.05</v>
      </c>
      <c r="T138" s="126">
        <v>2122751.4700000002</v>
      </c>
      <c r="V138" s="33">
        <v>1267588.1299999999</v>
      </c>
      <c r="X138" s="33">
        <v>1145.02</v>
      </c>
      <c r="Y138" s="33">
        <v>1736423.5</v>
      </c>
      <c r="Z138" s="33">
        <v>16500</v>
      </c>
      <c r="AA138" s="37">
        <v>2289848.5</v>
      </c>
      <c r="AB138" s="37">
        <v>43650</v>
      </c>
      <c r="AD138" s="37">
        <v>1117912.83</v>
      </c>
      <c r="AE138" s="37">
        <v>159701.07</v>
      </c>
      <c r="AG138" s="61">
        <f t="shared" si="15"/>
        <v>463860.35000000003</v>
      </c>
      <c r="AH138" s="58">
        <f t="shared" si="16"/>
        <v>173596.36</v>
      </c>
      <c r="AI138" s="60">
        <f t="shared" si="17"/>
        <v>290263.99000000005</v>
      </c>
      <c r="AJ138" s="63">
        <f t="shared" si="18"/>
        <v>3021656.65</v>
      </c>
      <c r="AK138" s="49">
        <f t="shared" si="19"/>
        <v>3611112.4</v>
      </c>
      <c r="AL138" s="53">
        <f t="shared" si="20"/>
        <v>-589455.75</v>
      </c>
    </row>
    <row r="139" spans="1:38">
      <c r="A139" s="1" t="s">
        <v>1122</v>
      </c>
      <c r="B139" s="1" t="s">
        <v>1123</v>
      </c>
      <c r="C139" s="94">
        <v>4626</v>
      </c>
      <c r="D139" s="1" t="s">
        <v>1128</v>
      </c>
      <c r="E139" s="1" t="s">
        <v>1128</v>
      </c>
      <c r="F139" s="36">
        <v>337932.11</v>
      </c>
      <c r="G139" s="36">
        <v>0</v>
      </c>
      <c r="H139" s="36">
        <v>116798.02</v>
      </c>
      <c r="J139" s="126">
        <v>1597787.13</v>
      </c>
      <c r="K139" s="126">
        <v>103264.83</v>
      </c>
      <c r="N139" s="59">
        <v>585050.56000000006</v>
      </c>
      <c r="P139" s="59">
        <v>829.32</v>
      </c>
      <c r="S139" s="126">
        <v>1840718.67</v>
      </c>
      <c r="T139" s="126">
        <v>765116.2</v>
      </c>
      <c r="V139" s="33">
        <v>1119170.82</v>
      </c>
      <c r="X139" s="33">
        <v>1318.38</v>
      </c>
      <c r="Y139" s="33">
        <v>433629.28</v>
      </c>
      <c r="Z139" s="33">
        <v>3000</v>
      </c>
      <c r="AA139" s="37">
        <v>1319685.28</v>
      </c>
      <c r="AB139" s="37">
        <v>30942</v>
      </c>
      <c r="AD139" s="37">
        <v>1078973.31</v>
      </c>
      <c r="AE139" s="37">
        <v>162483.26999999999</v>
      </c>
      <c r="AF139" s="37">
        <v>967.28</v>
      </c>
      <c r="AG139" s="61">
        <f t="shared" si="15"/>
        <v>454730.13</v>
      </c>
      <c r="AH139" s="58">
        <f t="shared" si="16"/>
        <v>585879.88</v>
      </c>
      <c r="AI139" s="60">
        <f t="shared" si="17"/>
        <v>-131149.75</v>
      </c>
      <c r="AJ139" s="63">
        <f t="shared" si="18"/>
        <v>1557118.48</v>
      </c>
      <c r="AK139" s="49">
        <f t="shared" si="19"/>
        <v>2593051.1399999997</v>
      </c>
      <c r="AL139" s="53">
        <f t="shared" si="20"/>
        <v>-1035932.6599999997</v>
      </c>
    </row>
    <row r="140" spans="1:38">
      <c r="A140" s="1" t="s">
        <v>1122</v>
      </c>
      <c r="B140" s="1" t="s">
        <v>1123</v>
      </c>
      <c r="C140" s="94">
        <v>5170</v>
      </c>
      <c r="D140" s="1" t="s">
        <v>1129</v>
      </c>
      <c r="E140" s="1" t="s">
        <v>1129</v>
      </c>
      <c r="F140" s="36">
        <v>482660.85</v>
      </c>
      <c r="G140" s="36">
        <v>124600</v>
      </c>
      <c r="H140" s="36">
        <v>95322.97</v>
      </c>
      <c r="J140" s="126">
        <v>475874.6</v>
      </c>
      <c r="K140" s="126">
        <v>23265.13</v>
      </c>
      <c r="N140" s="59">
        <v>388449.09</v>
      </c>
      <c r="P140" s="59">
        <v>87126.26</v>
      </c>
      <c r="S140" s="126">
        <v>-2272861.9700000002</v>
      </c>
      <c r="T140" s="126">
        <v>3234091.19</v>
      </c>
      <c r="V140" s="33">
        <v>1864881.71</v>
      </c>
      <c r="W140" s="33">
        <v>186400</v>
      </c>
      <c r="X140" s="33">
        <v>364.26</v>
      </c>
      <c r="Y140" s="33">
        <v>1232962.5</v>
      </c>
      <c r="Z140" s="33">
        <v>24000</v>
      </c>
      <c r="AA140" s="37">
        <v>1970204.5</v>
      </c>
      <c r="AD140" s="37">
        <v>1428679.49</v>
      </c>
      <c r="AE140" s="37">
        <v>143623.15</v>
      </c>
      <c r="AF140" s="37">
        <v>1182.3499999999999</v>
      </c>
      <c r="AG140" s="61">
        <f t="shared" si="15"/>
        <v>702583.82</v>
      </c>
      <c r="AH140" s="58">
        <f t="shared" si="16"/>
        <v>475575.35000000003</v>
      </c>
      <c r="AI140" s="60">
        <f t="shared" si="17"/>
        <v>227008.46999999991</v>
      </c>
      <c r="AJ140" s="63">
        <f t="shared" si="18"/>
        <v>3308608.4699999997</v>
      </c>
      <c r="AK140" s="49">
        <f t="shared" si="19"/>
        <v>3543689.49</v>
      </c>
      <c r="AL140" s="53">
        <f t="shared" si="20"/>
        <v>-235081.02000000048</v>
      </c>
    </row>
    <row r="141" spans="1:38">
      <c r="A141" s="1" t="s">
        <v>1122</v>
      </c>
      <c r="B141" s="1" t="s">
        <v>1123</v>
      </c>
      <c r="C141" s="94">
        <v>3453</v>
      </c>
      <c r="D141" s="1" t="s">
        <v>1130</v>
      </c>
      <c r="E141" s="1" t="s">
        <v>1130</v>
      </c>
      <c r="F141" s="36">
        <v>312361.92</v>
      </c>
      <c r="G141" s="36">
        <v>20000</v>
      </c>
      <c r="H141" s="36">
        <v>45984.07</v>
      </c>
      <c r="J141" s="126">
        <v>245581.65</v>
      </c>
      <c r="K141" s="126">
        <v>138369.03</v>
      </c>
      <c r="N141" s="59">
        <v>758445.96</v>
      </c>
      <c r="P141" s="59">
        <v>66719.33</v>
      </c>
      <c r="S141" s="126">
        <v>-1062160.3400000001</v>
      </c>
      <c r="T141" s="126">
        <v>1809525.85</v>
      </c>
      <c r="V141" s="33">
        <v>1034867.83</v>
      </c>
      <c r="X141" s="33">
        <v>323.16000000000003</v>
      </c>
      <c r="Y141" s="33">
        <v>1119905</v>
      </c>
      <c r="Z141" s="33">
        <v>16500</v>
      </c>
      <c r="AA141" s="37">
        <v>1812011</v>
      </c>
      <c r="AB141" s="37">
        <v>20590</v>
      </c>
      <c r="AD141" s="37">
        <v>1050598.28</v>
      </c>
      <c r="AE141" s="37">
        <v>97663.56</v>
      </c>
      <c r="AF141" s="37">
        <v>967.28</v>
      </c>
      <c r="AG141" s="61">
        <f t="shared" si="15"/>
        <v>378345.99</v>
      </c>
      <c r="AH141" s="58">
        <f t="shared" si="16"/>
        <v>825165.28999999992</v>
      </c>
      <c r="AI141" s="60">
        <f t="shared" si="17"/>
        <v>-446819.29999999993</v>
      </c>
      <c r="AJ141" s="63">
        <f t="shared" si="18"/>
        <v>2171595.9900000002</v>
      </c>
      <c r="AK141" s="49">
        <f t="shared" si="19"/>
        <v>2981830.12</v>
      </c>
      <c r="AL141" s="53">
        <f t="shared" si="20"/>
        <v>-810234.12999999989</v>
      </c>
    </row>
    <row r="142" spans="1:38">
      <c r="A142" s="1" t="s">
        <v>1122</v>
      </c>
      <c r="B142" s="1" t="s">
        <v>1123</v>
      </c>
      <c r="C142" s="94">
        <v>6990</v>
      </c>
      <c r="D142" s="1" t="s">
        <v>1131</v>
      </c>
      <c r="E142" s="1" t="s">
        <v>1131</v>
      </c>
      <c r="F142" s="36">
        <v>490850.1</v>
      </c>
      <c r="G142" s="36">
        <v>337080</v>
      </c>
      <c r="H142" s="36">
        <v>27022.43</v>
      </c>
      <c r="J142" s="126">
        <v>1265205.94</v>
      </c>
      <c r="K142" s="126">
        <v>298970.48</v>
      </c>
      <c r="N142" s="59">
        <v>1539130.26</v>
      </c>
      <c r="P142" s="59">
        <v>110718.55</v>
      </c>
      <c r="S142" s="126">
        <v>1309739.6499999999</v>
      </c>
      <c r="T142" s="126">
        <v>1034850.95</v>
      </c>
      <c r="V142" s="33">
        <v>931171.3</v>
      </c>
      <c r="W142" s="33">
        <v>337080</v>
      </c>
      <c r="X142" s="33">
        <v>1122.28</v>
      </c>
      <c r="Y142" s="33">
        <v>965058</v>
      </c>
      <c r="Z142" s="33">
        <v>16500</v>
      </c>
      <c r="AA142" s="37">
        <v>1746109</v>
      </c>
      <c r="AB142" s="37">
        <v>42480</v>
      </c>
      <c r="AD142" s="37">
        <v>1816120.2</v>
      </c>
      <c r="AE142" s="37">
        <v>220350.49</v>
      </c>
      <c r="AF142" s="37">
        <v>1182.3499999999999</v>
      </c>
      <c r="AG142" s="61">
        <f t="shared" si="15"/>
        <v>854952.53</v>
      </c>
      <c r="AH142" s="58">
        <f t="shared" si="16"/>
        <v>1649848.81</v>
      </c>
      <c r="AI142" s="60">
        <f t="shared" si="17"/>
        <v>-794896.28</v>
      </c>
      <c r="AJ142" s="63">
        <f t="shared" si="18"/>
        <v>2250931.58</v>
      </c>
      <c r="AK142" s="49">
        <f t="shared" si="19"/>
        <v>3826242.0400000005</v>
      </c>
      <c r="AL142" s="53">
        <f t="shared" si="20"/>
        <v>-1575310.4600000004</v>
      </c>
    </row>
    <row r="143" spans="1:38">
      <c r="A143" s="1" t="s">
        <v>1122</v>
      </c>
      <c r="B143" s="1" t="s">
        <v>1123</v>
      </c>
      <c r="C143" s="94">
        <v>4098</v>
      </c>
      <c r="D143" s="1" t="s">
        <v>1132</v>
      </c>
      <c r="E143" s="1" t="s">
        <v>1132</v>
      </c>
      <c r="F143" s="36">
        <v>450785.19</v>
      </c>
      <c r="G143" s="36">
        <v>10000</v>
      </c>
      <c r="H143" s="36">
        <v>66085.64</v>
      </c>
      <c r="J143" s="126">
        <v>297279.49</v>
      </c>
      <c r="K143" s="126">
        <v>88882.4</v>
      </c>
      <c r="N143" s="59">
        <v>312150.33</v>
      </c>
      <c r="P143" s="59">
        <v>1453.44</v>
      </c>
      <c r="S143" s="126">
        <v>-931222.32</v>
      </c>
      <c r="T143" s="126">
        <v>1778360.15</v>
      </c>
      <c r="V143" s="33">
        <v>1372755.61</v>
      </c>
      <c r="W143" s="33">
        <v>155569</v>
      </c>
      <c r="X143" s="33">
        <v>530.69000000000005</v>
      </c>
      <c r="Y143" s="33">
        <v>946949.5</v>
      </c>
      <c r="Z143" s="33">
        <v>16500</v>
      </c>
      <c r="AA143" s="37">
        <v>1695711.5</v>
      </c>
      <c r="AB143" s="37">
        <v>20100</v>
      </c>
      <c r="AD143" s="37">
        <v>838253.92</v>
      </c>
      <c r="AE143" s="37">
        <v>184765.91</v>
      </c>
      <c r="AF143" s="37">
        <v>1182.3499999999999</v>
      </c>
      <c r="AG143" s="61">
        <f t="shared" si="15"/>
        <v>526870.82999999996</v>
      </c>
      <c r="AH143" s="58">
        <f t="shared" si="16"/>
        <v>313603.77</v>
      </c>
      <c r="AI143" s="60">
        <f t="shared" si="17"/>
        <v>213267.05999999994</v>
      </c>
      <c r="AJ143" s="63">
        <f t="shared" si="18"/>
        <v>2492304.7999999998</v>
      </c>
      <c r="AK143" s="49">
        <f t="shared" si="19"/>
        <v>2740013.68</v>
      </c>
      <c r="AL143" s="53">
        <f t="shared" si="20"/>
        <v>-247708.88000000035</v>
      </c>
    </row>
    <row r="144" spans="1:38">
      <c r="A144" s="1" t="s">
        <v>1122</v>
      </c>
      <c r="B144" s="1" t="s">
        <v>1123</v>
      </c>
      <c r="C144" s="94">
        <v>3182</v>
      </c>
      <c r="D144" s="1" t="s">
        <v>1133</v>
      </c>
      <c r="E144" s="1" t="s">
        <v>1133</v>
      </c>
      <c r="F144" s="36">
        <v>353564.2</v>
      </c>
      <c r="G144" s="36">
        <v>10000</v>
      </c>
      <c r="H144" s="36">
        <v>61670.84</v>
      </c>
      <c r="J144" s="126">
        <v>512275.03</v>
      </c>
      <c r="K144" s="126">
        <v>71901.73</v>
      </c>
      <c r="N144" s="59">
        <v>408339.04</v>
      </c>
      <c r="P144" s="59">
        <v>21027.13</v>
      </c>
      <c r="S144" s="126">
        <v>-1395983.38</v>
      </c>
      <c r="T144" s="126">
        <v>2463401.71</v>
      </c>
      <c r="V144" s="33">
        <v>1091834.1499999999</v>
      </c>
      <c r="W144" s="33">
        <v>45000</v>
      </c>
      <c r="X144" s="33">
        <v>643.14</v>
      </c>
      <c r="Y144" s="33">
        <v>1446571</v>
      </c>
      <c r="Z144" s="33">
        <v>16500</v>
      </c>
      <c r="AA144" s="37">
        <v>2078832</v>
      </c>
      <c r="AB144" s="37">
        <v>2140</v>
      </c>
      <c r="AD144" s="37">
        <v>858518.57</v>
      </c>
      <c r="AE144" s="37">
        <v>147463.14000000001</v>
      </c>
      <c r="AF144" s="37">
        <v>967.28</v>
      </c>
      <c r="AG144" s="61">
        <f t="shared" si="15"/>
        <v>425235.04000000004</v>
      </c>
      <c r="AH144" s="58">
        <f t="shared" si="16"/>
        <v>429366.17</v>
      </c>
      <c r="AI144" s="60">
        <f t="shared" si="17"/>
        <v>-4131.1299999999464</v>
      </c>
      <c r="AJ144" s="63">
        <f t="shared" si="18"/>
        <v>2600548.29</v>
      </c>
      <c r="AK144" s="49">
        <f t="shared" si="19"/>
        <v>3087920.9899999998</v>
      </c>
      <c r="AL144" s="53">
        <f t="shared" si="20"/>
        <v>-487372.69999999972</v>
      </c>
    </row>
    <row r="145" spans="1:38">
      <c r="A145" s="1" t="s">
        <v>1122</v>
      </c>
      <c r="B145" s="1" t="s">
        <v>1123</v>
      </c>
      <c r="C145" s="94">
        <v>5111</v>
      </c>
      <c r="D145" s="1" t="s">
        <v>1134</v>
      </c>
      <c r="E145" s="1" t="s">
        <v>1134</v>
      </c>
      <c r="F145" s="36">
        <v>275303.82</v>
      </c>
      <c r="G145" s="36">
        <v>18750</v>
      </c>
      <c r="H145" s="36">
        <v>154770.12</v>
      </c>
      <c r="J145" s="126">
        <v>145733.42000000001</v>
      </c>
      <c r="K145" s="126">
        <v>56327.48</v>
      </c>
      <c r="N145" s="59">
        <v>1358302.29</v>
      </c>
      <c r="P145" s="59">
        <v>2764.57</v>
      </c>
      <c r="S145" s="126">
        <v>-767961</v>
      </c>
      <c r="T145" s="126">
        <v>1748544.54</v>
      </c>
      <c r="V145" s="33">
        <v>933961.74</v>
      </c>
      <c r="W145" s="33">
        <v>233111</v>
      </c>
      <c r="X145" s="33">
        <v>704.62</v>
      </c>
      <c r="Y145" s="33">
        <v>1649001.9</v>
      </c>
      <c r="Z145" s="33">
        <v>15000</v>
      </c>
      <c r="AA145" s="37">
        <v>2701308.9</v>
      </c>
      <c r="AB145" s="37">
        <v>75880.100000000006</v>
      </c>
      <c r="AD145" s="37">
        <v>1579480.09</v>
      </c>
      <c r="AE145" s="37">
        <v>164693.38</v>
      </c>
      <c r="AF145" s="37">
        <v>1182.3499999999999</v>
      </c>
      <c r="AG145" s="61">
        <f t="shared" si="15"/>
        <v>448823.94</v>
      </c>
      <c r="AH145" s="58">
        <f t="shared" si="16"/>
        <v>1361066.86</v>
      </c>
      <c r="AI145" s="60">
        <f t="shared" si="17"/>
        <v>-912242.92000000016</v>
      </c>
      <c r="AJ145" s="63">
        <f t="shared" si="18"/>
        <v>2831779.26</v>
      </c>
      <c r="AK145" s="49">
        <f t="shared" si="19"/>
        <v>4522544.8199999994</v>
      </c>
      <c r="AL145" s="53">
        <f t="shared" si="20"/>
        <v>-1690765.5599999996</v>
      </c>
    </row>
    <row r="146" spans="1:38">
      <c r="A146" s="1" t="s">
        <v>1122</v>
      </c>
      <c r="B146" s="1" t="s">
        <v>1123</v>
      </c>
      <c r="C146" s="94">
        <v>4890</v>
      </c>
      <c r="D146" s="1" t="s">
        <v>1135</v>
      </c>
      <c r="E146" s="1" t="s">
        <v>1135</v>
      </c>
      <c r="F146" s="36">
        <v>210260.44</v>
      </c>
      <c r="G146" s="36">
        <v>80230</v>
      </c>
      <c r="H146" s="36">
        <v>107356.73</v>
      </c>
      <c r="J146" s="126">
        <v>1445168.72</v>
      </c>
      <c r="K146" s="126">
        <v>152257.47</v>
      </c>
      <c r="N146" s="59">
        <v>1395041.42</v>
      </c>
      <c r="P146" s="59">
        <v>4990.33</v>
      </c>
      <c r="S146" s="126">
        <v>1518625.79</v>
      </c>
      <c r="T146" s="126">
        <v>577706.88</v>
      </c>
      <c r="V146" s="33">
        <v>1168885.6599999999</v>
      </c>
      <c r="W146" s="33">
        <v>80230</v>
      </c>
      <c r="X146" s="33">
        <v>544.20000000000005</v>
      </c>
      <c r="Y146" s="33">
        <v>1867022.5</v>
      </c>
      <c r="Z146" s="33">
        <v>27500</v>
      </c>
      <c r="AA146" s="37">
        <v>2773802.5</v>
      </c>
      <c r="AB146" s="37">
        <v>82416</v>
      </c>
      <c r="AD146" s="37">
        <v>1629794.45</v>
      </c>
      <c r="AE146" s="37">
        <v>158293.19</v>
      </c>
      <c r="AF146" s="37">
        <v>967.28</v>
      </c>
      <c r="AG146" s="61">
        <f t="shared" si="15"/>
        <v>397847.17</v>
      </c>
      <c r="AH146" s="58">
        <f t="shared" si="16"/>
        <v>1400031.75</v>
      </c>
      <c r="AI146" s="60">
        <f t="shared" si="17"/>
        <v>-1002184.5800000001</v>
      </c>
      <c r="AJ146" s="63">
        <f t="shared" si="18"/>
        <v>3144182.36</v>
      </c>
      <c r="AK146" s="49">
        <f t="shared" si="19"/>
        <v>4645273.4200000009</v>
      </c>
      <c r="AL146" s="53">
        <f t="shared" si="20"/>
        <v>-1501091.060000001</v>
      </c>
    </row>
    <row r="147" spans="1:38">
      <c r="A147" s="1" t="s">
        <v>1122</v>
      </c>
      <c r="B147" s="1" t="s">
        <v>1123</v>
      </c>
      <c r="C147" s="94">
        <v>7134</v>
      </c>
      <c r="D147" s="1" t="s">
        <v>1136</v>
      </c>
      <c r="E147" s="1" t="s">
        <v>1136</v>
      </c>
      <c r="F147" s="36">
        <v>366284.28</v>
      </c>
      <c r="G147" s="36">
        <v>0</v>
      </c>
      <c r="H147" s="36">
        <v>230977.73</v>
      </c>
      <c r="J147" s="126">
        <v>134211.16</v>
      </c>
      <c r="K147" s="126">
        <v>121738.12</v>
      </c>
      <c r="N147" s="59">
        <v>0</v>
      </c>
      <c r="P147" s="59">
        <v>5189.3999999999996</v>
      </c>
      <c r="S147" s="126">
        <v>-2630891.2000000002</v>
      </c>
      <c r="T147" s="126">
        <v>3628551.99</v>
      </c>
      <c r="V147" s="33">
        <v>2550795.34</v>
      </c>
      <c r="W147" s="33">
        <v>30000</v>
      </c>
      <c r="X147" s="33">
        <v>766.48</v>
      </c>
      <c r="Y147" s="33">
        <v>859919.95</v>
      </c>
      <c r="Z147" s="33">
        <v>19500</v>
      </c>
      <c r="AA147" s="37">
        <v>1597832.95</v>
      </c>
      <c r="AB147" s="37">
        <v>61910</v>
      </c>
      <c r="AD147" s="37">
        <v>1756469.72</v>
      </c>
      <c r="AE147" s="37">
        <v>193225.65</v>
      </c>
      <c r="AF147" s="37">
        <v>1182.3499999999999</v>
      </c>
      <c r="AG147" s="61">
        <f t="shared" si="15"/>
        <v>597262.01</v>
      </c>
      <c r="AH147" s="58">
        <f t="shared" si="16"/>
        <v>5189.3999999999996</v>
      </c>
      <c r="AI147" s="60">
        <f t="shared" si="17"/>
        <v>592072.61</v>
      </c>
      <c r="AJ147" s="63">
        <f t="shared" si="18"/>
        <v>3460981.7699999996</v>
      </c>
      <c r="AK147" s="49">
        <f t="shared" si="19"/>
        <v>3610620.67</v>
      </c>
      <c r="AL147" s="53">
        <f t="shared" si="20"/>
        <v>-149638.90000000037</v>
      </c>
    </row>
    <row r="148" spans="1:38">
      <c r="A148" s="1" t="s">
        <v>1122</v>
      </c>
      <c r="B148" s="1" t="s">
        <v>1123</v>
      </c>
      <c r="C148" s="94">
        <v>5117</v>
      </c>
      <c r="D148" s="1" t="s">
        <v>1137</v>
      </c>
      <c r="E148" s="1" t="s">
        <v>1137</v>
      </c>
      <c r="F148" s="36">
        <v>443731.20000000001</v>
      </c>
      <c r="G148" s="36">
        <v>0</v>
      </c>
      <c r="H148" s="36">
        <v>214940.47</v>
      </c>
      <c r="J148" s="126">
        <v>476733.87</v>
      </c>
      <c r="K148" s="126">
        <v>108593.76</v>
      </c>
      <c r="N148" s="59">
        <v>1015106.09</v>
      </c>
      <c r="P148" s="59">
        <v>1333.08</v>
      </c>
      <c r="S148" s="126">
        <v>-971272.87</v>
      </c>
      <c r="T148" s="126">
        <v>2252597.11</v>
      </c>
      <c r="V148" s="33">
        <v>1164364.49</v>
      </c>
      <c r="W148" s="33">
        <v>85600</v>
      </c>
      <c r="X148" s="33">
        <v>736.49</v>
      </c>
      <c r="Y148" s="33">
        <v>1474826.5</v>
      </c>
      <c r="Z148" s="33">
        <v>33000</v>
      </c>
      <c r="AA148" s="37">
        <v>2141126.5</v>
      </c>
      <c r="AB148" s="37">
        <v>48660</v>
      </c>
      <c r="AD148" s="37">
        <v>1415749.15</v>
      </c>
      <c r="AE148" s="37">
        <v>205788.66</v>
      </c>
      <c r="AF148" s="37">
        <v>967.28</v>
      </c>
      <c r="AG148" s="61">
        <f t="shared" si="15"/>
        <v>658671.67000000004</v>
      </c>
      <c r="AH148" s="58">
        <f t="shared" si="16"/>
        <v>1016439.1699999999</v>
      </c>
      <c r="AI148" s="60">
        <f t="shared" si="17"/>
        <v>-357767.49999999988</v>
      </c>
      <c r="AJ148" s="63">
        <f t="shared" si="18"/>
        <v>2758527.48</v>
      </c>
      <c r="AK148" s="49">
        <f t="shared" si="19"/>
        <v>3812291.59</v>
      </c>
      <c r="AL148" s="53">
        <f t="shared" si="20"/>
        <v>-1053764.1099999999</v>
      </c>
    </row>
    <row r="149" spans="1:38">
      <c r="A149" s="1" t="s">
        <v>1122</v>
      </c>
      <c r="B149" s="1" t="s">
        <v>1123</v>
      </c>
      <c r="C149" s="94">
        <v>2386</v>
      </c>
      <c r="D149" s="1" t="s">
        <v>1138</v>
      </c>
      <c r="E149" s="1" t="s">
        <v>1138</v>
      </c>
      <c r="F149" s="36">
        <v>150544.89000000001</v>
      </c>
      <c r="G149" s="36">
        <v>15000</v>
      </c>
      <c r="H149" s="36">
        <v>48443.48</v>
      </c>
      <c r="J149" s="126">
        <v>1651637.4</v>
      </c>
      <c r="K149" s="126">
        <v>120977.95</v>
      </c>
      <c r="N149" s="59">
        <v>0</v>
      </c>
      <c r="P149" s="59">
        <v>4697.96</v>
      </c>
      <c r="S149" s="126">
        <v>1457200.91</v>
      </c>
      <c r="T149" s="126">
        <v>605433.22</v>
      </c>
      <c r="V149" s="33">
        <v>1634344.68</v>
      </c>
      <c r="W149" s="33">
        <v>51225</v>
      </c>
      <c r="X149" s="33">
        <v>202.07</v>
      </c>
      <c r="Y149" s="33">
        <v>580788</v>
      </c>
      <c r="Z149" s="33">
        <v>3000</v>
      </c>
      <c r="AA149" s="37">
        <v>1007035</v>
      </c>
      <c r="AB149" s="37">
        <v>20920</v>
      </c>
      <c r="AD149" s="37">
        <v>1139980.3700000001</v>
      </c>
      <c r="AE149" s="37">
        <v>181385.47</v>
      </c>
      <c r="AF149" s="37">
        <v>967.28</v>
      </c>
      <c r="AG149" s="61">
        <f t="shared" si="15"/>
        <v>213988.37000000002</v>
      </c>
      <c r="AH149" s="58">
        <f t="shared" si="16"/>
        <v>4697.96</v>
      </c>
      <c r="AI149" s="60">
        <f t="shared" si="17"/>
        <v>209290.41000000003</v>
      </c>
      <c r="AJ149" s="63">
        <f t="shared" si="18"/>
        <v>2269559.75</v>
      </c>
      <c r="AK149" s="49">
        <f t="shared" si="19"/>
        <v>2350288.12</v>
      </c>
      <c r="AL149" s="53">
        <f t="shared" si="20"/>
        <v>-80728.370000000112</v>
      </c>
    </row>
    <row r="150" spans="1:38">
      <c r="A150" s="1" t="s">
        <v>1122</v>
      </c>
      <c r="B150" s="1" t="s">
        <v>1123</v>
      </c>
      <c r="C150" s="94">
        <v>1917</v>
      </c>
      <c r="D150" s="1" t="s">
        <v>1139</v>
      </c>
      <c r="E150" s="1" t="s">
        <v>1139</v>
      </c>
      <c r="F150" s="36">
        <v>267964.99</v>
      </c>
      <c r="G150" s="36">
        <v>21750</v>
      </c>
      <c r="H150" s="36">
        <v>30587.97</v>
      </c>
      <c r="J150" s="126">
        <v>1146278.6000000001</v>
      </c>
      <c r="K150" s="126">
        <v>80605.19</v>
      </c>
      <c r="N150" s="59">
        <v>24897.07</v>
      </c>
      <c r="P150" s="59">
        <v>342.59</v>
      </c>
      <c r="S150" s="126">
        <v>958389.12</v>
      </c>
      <c r="T150" s="126">
        <v>698047.3</v>
      </c>
      <c r="V150" s="33">
        <v>953966.25</v>
      </c>
      <c r="W150" s="33">
        <v>51970</v>
      </c>
      <c r="X150" s="33">
        <v>417.06</v>
      </c>
      <c r="Y150" s="33">
        <v>1374693.31</v>
      </c>
      <c r="Z150" s="33">
        <v>33000</v>
      </c>
      <c r="AA150" s="37">
        <v>1751558.81</v>
      </c>
      <c r="AB150" s="37">
        <v>15700</v>
      </c>
      <c r="AD150" s="37">
        <v>646676.59</v>
      </c>
      <c r="AE150" s="37">
        <v>133418.23000000001</v>
      </c>
      <c r="AF150" s="37">
        <v>1182.32</v>
      </c>
      <c r="AG150" s="61">
        <f t="shared" si="15"/>
        <v>320302.95999999996</v>
      </c>
      <c r="AH150" s="58">
        <f t="shared" si="16"/>
        <v>25239.66</v>
      </c>
      <c r="AI150" s="60">
        <f t="shared" si="17"/>
        <v>295063.3</v>
      </c>
      <c r="AJ150" s="63">
        <f t="shared" si="18"/>
        <v>2414046.62</v>
      </c>
      <c r="AK150" s="49">
        <f t="shared" si="19"/>
        <v>2548535.9499999997</v>
      </c>
      <c r="AL150" s="53">
        <f t="shared" si="20"/>
        <v>-134489.32999999961</v>
      </c>
    </row>
    <row r="151" spans="1:38">
      <c r="A151" s="1" t="s">
        <v>1122</v>
      </c>
      <c r="B151" s="1" t="s">
        <v>1123</v>
      </c>
      <c r="C151" s="94">
        <v>1607</v>
      </c>
      <c r="D151" s="1" t="s">
        <v>1140</v>
      </c>
      <c r="E151" s="1" t="s">
        <v>1140</v>
      </c>
      <c r="F151" s="36">
        <v>270284.40000000002</v>
      </c>
      <c r="G151" s="36">
        <v>10000</v>
      </c>
      <c r="H151" s="36">
        <v>51962.92</v>
      </c>
      <c r="J151" s="126">
        <v>1159213.3600000001</v>
      </c>
      <c r="K151" s="126">
        <v>73176.990000000005</v>
      </c>
      <c r="N151" s="59">
        <v>401215.12</v>
      </c>
      <c r="P151" s="59">
        <v>882.3</v>
      </c>
      <c r="S151" s="126">
        <v>1372693.32</v>
      </c>
      <c r="T151" s="126">
        <v>399608.02</v>
      </c>
      <c r="V151" s="33">
        <v>506706.28</v>
      </c>
      <c r="W151" s="33">
        <v>40000</v>
      </c>
      <c r="X151" s="33">
        <v>582.94000000000005</v>
      </c>
      <c r="Y151" s="33">
        <v>352842</v>
      </c>
      <c r="Z151" s="33">
        <v>33000</v>
      </c>
      <c r="AA151" s="37">
        <v>732796</v>
      </c>
      <c r="AB151" s="37">
        <v>19985</v>
      </c>
      <c r="AD151" s="37">
        <v>634253.96</v>
      </c>
      <c r="AE151" s="37">
        <v>154890.07</v>
      </c>
      <c r="AF151" s="37">
        <v>967.28</v>
      </c>
      <c r="AG151" s="61">
        <f t="shared" si="15"/>
        <v>332247.32</v>
      </c>
      <c r="AH151" s="58">
        <f t="shared" si="16"/>
        <v>402097.42</v>
      </c>
      <c r="AI151" s="60">
        <f t="shared" si="17"/>
        <v>-69850.099999999977</v>
      </c>
      <c r="AJ151" s="63">
        <f t="shared" si="18"/>
        <v>933131.22</v>
      </c>
      <c r="AK151" s="49">
        <f t="shared" si="19"/>
        <v>1542892.31</v>
      </c>
      <c r="AL151" s="53">
        <f t="shared" si="20"/>
        <v>-609761.09000000008</v>
      </c>
    </row>
    <row r="152" spans="1:38">
      <c r="A152" s="1" t="s">
        <v>1122</v>
      </c>
      <c r="B152" s="1" t="s">
        <v>1123</v>
      </c>
      <c r="C152" s="94">
        <v>1656</v>
      </c>
      <c r="D152" s="1" t="s">
        <v>1141</v>
      </c>
      <c r="E152" s="1" t="s">
        <v>1141</v>
      </c>
      <c r="F152" s="36">
        <v>108982.46</v>
      </c>
      <c r="G152" s="36">
        <v>0</v>
      </c>
      <c r="H152" s="36">
        <v>62113.9</v>
      </c>
      <c r="J152" s="126">
        <v>132706.45000000001</v>
      </c>
      <c r="K152" s="126">
        <v>117362.3</v>
      </c>
      <c r="N152" s="59">
        <v>155374.92000000001</v>
      </c>
      <c r="P152" s="59">
        <v>212871.47</v>
      </c>
      <c r="S152" s="126">
        <v>-1161813.04</v>
      </c>
      <c r="T152" s="126">
        <v>1677902.08</v>
      </c>
      <c r="V152" s="33">
        <v>1098267.68</v>
      </c>
      <c r="W152" s="33">
        <v>40000</v>
      </c>
      <c r="X152" s="33">
        <v>231.75</v>
      </c>
      <c r="Y152" s="33">
        <v>755040</v>
      </c>
      <c r="Z152" s="33">
        <v>16500</v>
      </c>
      <c r="AA152" s="37">
        <v>1570536</v>
      </c>
      <c r="AB152" s="37">
        <v>34022</v>
      </c>
      <c r="AD152" s="37">
        <v>663183.99</v>
      </c>
      <c r="AE152" s="37">
        <v>104285.39</v>
      </c>
      <c r="AF152" s="37">
        <v>1182.3699999999999</v>
      </c>
      <c r="AG152" s="61">
        <f t="shared" si="15"/>
        <v>171096.36000000002</v>
      </c>
      <c r="AH152" s="58">
        <f t="shared" si="16"/>
        <v>368246.39</v>
      </c>
      <c r="AI152" s="60">
        <f t="shared" si="17"/>
        <v>-197150.03</v>
      </c>
      <c r="AJ152" s="63">
        <f t="shared" si="18"/>
        <v>1910039.43</v>
      </c>
      <c r="AK152" s="49">
        <f t="shared" si="19"/>
        <v>2373209.7500000005</v>
      </c>
      <c r="AL152" s="53">
        <f t="shared" si="20"/>
        <v>-463170.32000000053</v>
      </c>
    </row>
    <row r="153" spans="1:38">
      <c r="A153" s="1" t="s">
        <v>1122</v>
      </c>
      <c r="B153" s="1" t="s">
        <v>1123</v>
      </c>
      <c r="C153" s="94">
        <v>4118</v>
      </c>
      <c r="D153" s="1" t="s">
        <v>1142</v>
      </c>
      <c r="E153" s="1" t="s">
        <v>1142</v>
      </c>
      <c r="F153" s="36">
        <v>76338.47</v>
      </c>
      <c r="G153" s="36">
        <v>75800</v>
      </c>
      <c r="H153" s="36">
        <v>119108.75</v>
      </c>
      <c r="J153" s="126">
        <v>834253.02</v>
      </c>
      <c r="K153" s="126">
        <v>117693.73</v>
      </c>
      <c r="N153" s="59">
        <v>665420.87</v>
      </c>
      <c r="P153" s="59">
        <v>141969.72</v>
      </c>
      <c r="S153" s="126">
        <v>790583.56</v>
      </c>
      <c r="T153" s="126">
        <v>511906.95</v>
      </c>
      <c r="V153" s="33">
        <v>953968.73</v>
      </c>
      <c r="W153" s="33">
        <v>144300</v>
      </c>
      <c r="X153" s="33">
        <v>220.8</v>
      </c>
      <c r="Y153" s="33">
        <v>1574634.61</v>
      </c>
      <c r="Z153" s="33">
        <v>40500</v>
      </c>
      <c r="AA153" s="37">
        <v>2391301.61</v>
      </c>
      <c r="AB153" s="37">
        <v>45330</v>
      </c>
      <c r="AD153" s="37">
        <v>1009019.37</v>
      </c>
      <c r="AE153" s="37">
        <v>153477.94</v>
      </c>
      <c r="AF153" s="37">
        <v>1182.3499999999999</v>
      </c>
      <c r="AG153" s="61">
        <f t="shared" si="15"/>
        <v>271247.21999999997</v>
      </c>
      <c r="AH153" s="58">
        <f t="shared" si="16"/>
        <v>807390.59</v>
      </c>
      <c r="AI153" s="60">
        <f t="shared" si="17"/>
        <v>-536143.37</v>
      </c>
      <c r="AJ153" s="63">
        <f t="shared" si="18"/>
        <v>2713624.14</v>
      </c>
      <c r="AK153" s="49">
        <f t="shared" si="19"/>
        <v>3600311.27</v>
      </c>
      <c r="AL153" s="53">
        <f t="shared" si="20"/>
        <v>-886687.12999999989</v>
      </c>
    </row>
    <row r="154" spans="1:38">
      <c r="A154" s="1" t="s">
        <v>1122</v>
      </c>
      <c r="B154" s="1" t="s">
        <v>1123</v>
      </c>
      <c r="C154" s="94">
        <v>5989</v>
      </c>
      <c r="D154" s="1" t="s">
        <v>1143</v>
      </c>
      <c r="E154" s="1" t="s">
        <v>1143</v>
      </c>
      <c r="F154" s="36">
        <v>687401.84</v>
      </c>
      <c r="G154" s="36">
        <v>84600</v>
      </c>
      <c r="H154" s="36">
        <v>111071.86</v>
      </c>
      <c r="J154" s="126">
        <v>824906.13</v>
      </c>
      <c r="K154" s="126">
        <v>211284.84</v>
      </c>
      <c r="N154" s="59">
        <v>75912.2</v>
      </c>
      <c r="P154" s="59">
        <v>1642.31</v>
      </c>
      <c r="S154" s="126">
        <v>-1485066.58</v>
      </c>
      <c r="T154" s="126">
        <v>3252587.34</v>
      </c>
      <c r="V154" s="33">
        <v>1706819.11</v>
      </c>
      <c r="W154" s="33">
        <v>204150</v>
      </c>
      <c r="X154" s="33">
        <v>856.11</v>
      </c>
      <c r="Y154" s="33">
        <v>1338840</v>
      </c>
      <c r="Z154" s="33">
        <v>46643.5</v>
      </c>
      <c r="AA154" s="37">
        <v>2016163.5</v>
      </c>
      <c r="AB154" s="37">
        <v>11530</v>
      </c>
      <c r="AD154" s="37">
        <v>965115.15</v>
      </c>
      <c r="AE154" s="37">
        <v>230310.67</v>
      </c>
      <c r="AG154" s="61">
        <f t="shared" si="15"/>
        <v>883073.7</v>
      </c>
      <c r="AH154" s="58">
        <f t="shared" si="16"/>
        <v>77554.509999999995</v>
      </c>
      <c r="AI154" s="60">
        <f t="shared" si="17"/>
        <v>805519.19</v>
      </c>
      <c r="AJ154" s="63">
        <f t="shared" si="18"/>
        <v>3297308.72</v>
      </c>
      <c r="AK154" s="49">
        <f t="shared" si="19"/>
        <v>3223119.32</v>
      </c>
      <c r="AL154" s="53">
        <f t="shared" si="20"/>
        <v>74189.400000000373</v>
      </c>
    </row>
    <row r="155" spans="1:38">
      <c r="A155" s="1" t="s">
        <v>1122</v>
      </c>
      <c r="B155" s="1" t="s">
        <v>1123</v>
      </c>
      <c r="C155" s="94">
        <v>3336</v>
      </c>
      <c r="D155" s="1" t="s">
        <v>1144</v>
      </c>
      <c r="E155" s="1" t="s">
        <v>1144</v>
      </c>
      <c r="F155" s="36">
        <v>390904.7</v>
      </c>
      <c r="G155" s="36">
        <v>10000</v>
      </c>
      <c r="H155" s="36">
        <v>132354.31</v>
      </c>
      <c r="J155" s="126">
        <v>1615265.28</v>
      </c>
      <c r="K155" s="126">
        <v>37198.32</v>
      </c>
      <c r="N155" s="59">
        <v>765589.92</v>
      </c>
      <c r="P155" s="59">
        <v>1436.92</v>
      </c>
      <c r="S155" s="126">
        <v>17854.22</v>
      </c>
      <c r="T155" s="126">
        <v>2705484.32</v>
      </c>
      <c r="V155" s="33">
        <v>746622.89</v>
      </c>
      <c r="X155" s="33">
        <v>1344.19</v>
      </c>
      <c r="Y155" s="33">
        <v>1211543.5</v>
      </c>
      <c r="Z155" s="33">
        <v>16500</v>
      </c>
      <c r="AA155" s="37">
        <v>2001575.5</v>
      </c>
      <c r="AB155" s="37">
        <v>74000</v>
      </c>
      <c r="AD155" s="37">
        <v>1037698.17</v>
      </c>
      <c r="AE155" s="37">
        <v>166412.4</v>
      </c>
      <c r="AF155" s="37">
        <v>967.28</v>
      </c>
      <c r="AG155" s="61">
        <f t="shared" si="15"/>
        <v>533259.01</v>
      </c>
      <c r="AH155" s="58">
        <f t="shared" si="16"/>
        <v>767026.84000000008</v>
      </c>
      <c r="AI155" s="60">
        <f t="shared" si="17"/>
        <v>-233767.83000000007</v>
      </c>
      <c r="AJ155" s="63">
        <f t="shared" si="18"/>
        <v>1976010.58</v>
      </c>
      <c r="AK155" s="49">
        <f t="shared" si="19"/>
        <v>3280653.3499999996</v>
      </c>
      <c r="AL155" s="53">
        <f t="shared" si="20"/>
        <v>-1304642.7699999996</v>
      </c>
    </row>
    <row r="156" spans="1:38">
      <c r="A156" s="1" t="s">
        <v>1146</v>
      </c>
      <c r="B156" s="1" t="s">
        <v>1147</v>
      </c>
      <c r="C156" s="94">
        <v>3911</v>
      </c>
      <c r="D156" s="1" t="s">
        <v>1149</v>
      </c>
      <c r="E156" s="1" t="s">
        <v>1149</v>
      </c>
      <c r="F156" s="36">
        <v>146680.23000000001</v>
      </c>
      <c r="G156" s="36">
        <v>3076</v>
      </c>
      <c r="H156" s="36">
        <v>47713.47</v>
      </c>
      <c r="J156" s="126">
        <v>756501.25</v>
      </c>
      <c r="K156" s="126">
        <v>816245.78</v>
      </c>
      <c r="M156" s="59">
        <v>17707.5</v>
      </c>
      <c r="P156" s="59">
        <v>4923.76</v>
      </c>
      <c r="S156" s="126">
        <v>-623269.79</v>
      </c>
      <c r="T156" s="126">
        <v>1733406.94</v>
      </c>
      <c r="V156" s="33">
        <v>1730196.67</v>
      </c>
      <c r="W156" s="33">
        <v>123995</v>
      </c>
      <c r="X156" s="33">
        <v>349.3</v>
      </c>
      <c r="Y156" s="33">
        <v>1408170</v>
      </c>
      <c r="Z156" s="33">
        <v>1500</v>
      </c>
      <c r="AA156" s="37">
        <v>1666977</v>
      </c>
      <c r="AC156" s="37">
        <v>9576</v>
      </c>
      <c r="AD156" s="37">
        <v>668766.41</v>
      </c>
      <c r="AE156" s="37">
        <v>281443.24</v>
      </c>
      <c r="AG156" s="61">
        <f t="shared" si="15"/>
        <v>197469.7</v>
      </c>
      <c r="AH156" s="58">
        <f t="shared" si="16"/>
        <v>22631.260000000002</v>
      </c>
      <c r="AI156" s="60">
        <f t="shared" si="17"/>
        <v>174838.44</v>
      </c>
      <c r="AJ156" s="63">
        <f t="shared" si="18"/>
        <v>3264210.9699999997</v>
      </c>
      <c r="AK156" s="49">
        <f t="shared" si="19"/>
        <v>2626762.6500000004</v>
      </c>
      <c r="AL156" s="53">
        <f t="shared" si="20"/>
        <v>637448.31999999937</v>
      </c>
    </row>
    <row r="157" spans="1:38">
      <c r="A157" s="1" t="s">
        <v>1146</v>
      </c>
      <c r="B157" s="1" t="s">
        <v>1147</v>
      </c>
      <c r="C157" s="94">
        <v>4261</v>
      </c>
      <c r="D157" s="1" t="s">
        <v>1150</v>
      </c>
      <c r="E157" s="1" t="s">
        <v>1150</v>
      </c>
      <c r="F157" s="36">
        <v>203582.49</v>
      </c>
      <c r="G157" s="36">
        <v>0</v>
      </c>
      <c r="H157" s="36">
        <v>32584.13</v>
      </c>
      <c r="J157" s="126">
        <v>446978.29</v>
      </c>
      <c r="K157" s="126">
        <v>55911.03</v>
      </c>
      <c r="M157" s="59">
        <v>16387.5</v>
      </c>
      <c r="P157" s="59">
        <v>307.07</v>
      </c>
      <c r="S157" s="126">
        <v>-773377.67</v>
      </c>
      <c r="T157" s="126">
        <v>1890457.72</v>
      </c>
      <c r="V157" s="33">
        <v>818175.69</v>
      </c>
      <c r="W157" s="33">
        <v>112490</v>
      </c>
      <c r="X157" s="33">
        <v>960.38</v>
      </c>
      <c r="Y157" s="33">
        <v>386500</v>
      </c>
      <c r="Z157" s="33">
        <v>2260</v>
      </c>
      <c r="AA157" s="37">
        <v>643310</v>
      </c>
      <c r="AC157" s="37">
        <v>25560</v>
      </c>
      <c r="AD157" s="37">
        <v>886454.25</v>
      </c>
      <c r="AE157" s="37">
        <v>159780.5</v>
      </c>
      <c r="AG157" s="61">
        <f t="shared" si="15"/>
        <v>236166.62</v>
      </c>
      <c r="AH157" s="58">
        <f t="shared" si="16"/>
        <v>16694.57</v>
      </c>
      <c r="AI157" s="60">
        <f t="shared" si="17"/>
        <v>219472.05</v>
      </c>
      <c r="AJ157" s="63">
        <f t="shared" si="18"/>
        <v>1320386.0699999998</v>
      </c>
      <c r="AK157" s="49">
        <f t="shared" si="19"/>
        <v>1715104.75</v>
      </c>
      <c r="AL157" s="53">
        <f t="shared" si="20"/>
        <v>-394718.68000000017</v>
      </c>
    </row>
    <row r="158" spans="1:38">
      <c r="A158" s="1" t="s">
        <v>1146</v>
      </c>
      <c r="B158" s="1" t="s">
        <v>1147</v>
      </c>
      <c r="C158" s="94">
        <v>5146</v>
      </c>
      <c r="D158" s="1" t="s">
        <v>1151</v>
      </c>
      <c r="E158" s="1" t="s">
        <v>1151</v>
      </c>
      <c r="F158" s="36">
        <v>615504.67000000004</v>
      </c>
      <c r="G158" s="36">
        <v>0</v>
      </c>
      <c r="H158" s="36">
        <v>87600.46</v>
      </c>
      <c r="J158" s="126">
        <v>2466898.34</v>
      </c>
      <c r="K158" s="126">
        <v>143577.60999999999</v>
      </c>
      <c r="M158" s="59">
        <v>17587.5</v>
      </c>
      <c r="P158" s="59">
        <v>1980.63</v>
      </c>
      <c r="S158" s="126">
        <v>2502146.04</v>
      </c>
      <c r="T158" s="126">
        <v>715300.29</v>
      </c>
      <c r="V158" s="33">
        <v>1100104.8500000001</v>
      </c>
      <c r="W158" s="33">
        <v>704680</v>
      </c>
      <c r="X158" s="33">
        <v>1611.34</v>
      </c>
      <c r="Y158" s="33">
        <v>883040</v>
      </c>
      <c r="AA158" s="37">
        <v>1263496</v>
      </c>
      <c r="AC158" s="37">
        <v>19362</v>
      </c>
      <c r="AD158" s="37">
        <v>1072889.1599999999</v>
      </c>
      <c r="AE158" s="37">
        <v>256621.65</v>
      </c>
      <c r="AF158" s="37">
        <v>500.76</v>
      </c>
      <c r="AG158" s="61">
        <f t="shared" si="15"/>
        <v>703105.13</v>
      </c>
      <c r="AH158" s="58">
        <f t="shared" si="16"/>
        <v>19568.13</v>
      </c>
      <c r="AI158" s="60">
        <f t="shared" si="17"/>
        <v>683537</v>
      </c>
      <c r="AJ158" s="63">
        <f t="shared" si="18"/>
        <v>2689436.1900000004</v>
      </c>
      <c r="AK158" s="49">
        <f t="shared" si="19"/>
        <v>2612869.5699999998</v>
      </c>
      <c r="AL158" s="53">
        <f t="shared" si="20"/>
        <v>76566.620000000577</v>
      </c>
    </row>
    <row r="159" spans="1:38">
      <c r="A159" s="1" t="s">
        <v>1146</v>
      </c>
      <c r="B159" s="1" t="s">
        <v>1147</v>
      </c>
      <c r="C159" s="94">
        <v>5425</v>
      </c>
      <c r="D159" s="1" t="s">
        <v>1152</v>
      </c>
      <c r="E159" s="1" t="s">
        <v>1152</v>
      </c>
      <c r="F159" s="36">
        <v>437630.31</v>
      </c>
      <c r="G159" s="36">
        <v>15840</v>
      </c>
      <c r="H159" s="36">
        <v>35827.769999999997</v>
      </c>
      <c r="J159" s="126">
        <v>471473.47</v>
      </c>
      <c r="K159" s="126">
        <v>31787.84</v>
      </c>
      <c r="M159" s="59">
        <v>15787.5</v>
      </c>
      <c r="P159" s="59">
        <v>2377.58</v>
      </c>
      <c r="S159" s="126">
        <v>-391534.03</v>
      </c>
      <c r="T159" s="126">
        <v>1595931.52</v>
      </c>
      <c r="V159" s="33">
        <v>988220.85</v>
      </c>
      <c r="X159" s="33">
        <v>1393.66</v>
      </c>
      <c r="Y159" s="33">
        <v>711640</v>
      </c>
      <c r="Z159" s="33">
        <v>1272</v>
      </c>
      <c r="AA159" s="37">
        <v>1086020</v>
      </c>
      <c r="AC159" s="37">
        <v>14407</v>
      </c>
      <c r="AD159" s="37">
        <v>710704.03</v>
      </c>
      <c r="AE159" s="37">
        <v>121398.66</v>
      </c>
      <c r="AG159" s="61">
        <f t="shared" si="15"/>
        <v>489298.08</v>
      </c>
      <c r="AH159" s="58">
        <f t="shared" si="16"/>
        <v>18165.080000000002</v>
      </c>
      <c r="AI159" s="60">
        <f t="shared" si="17"/>
        <v>471133</v>
      </c>
      <c r="AJ159" s="63">
        <f t="shared" si="18"/>
        <v>1702526.51</v>
      </c>
      <c r="AK159" s="49">
        <f t="shared" si="19"/>
        <v>1932529.69</v>
      </c>
      <c r="AL159" s="53">
        <f t="shared" si="20"/>
        <v>-230003.17999999993</v>
      </c>
    </row>
    <row r="160" spans="1:38">
      <c r="A160" s="1" t="s">
        <v>1154</v>
      </c>
      <c r="B160" s="1" t="s">
        <v>1155</v>
      </c>
      <c r="C160" s="94">
        <v>2109</v>
      </c>
      <c r="D160" s="1" t="s">
        <v>1157</v>
      </c>
      <c r="E160" s="1" t="s">
        <v>1157</v>
      </c>
      <c r="F160" s="36">
        <v>579981.15</v>
      </c>
      <c r="G160" s="36">
        <v>0</v>
      </c>
      <c r="H160" s="36">
        <v>30146.49</v>
      </c>
      <c r="J160" s="126">
        <v>104159.45</v>
      </c>
      <c r="K160" s="126">
        <v>140411.94</v>
      </c>
      <c r="M160" s="59">
        <v>109850</v>
      </c>
      <c r="P160" s="59">
        <v>480.26</v>
      </c>
      <c r="S160" s="126">
        <v>-1441751.92</v>
      </c>
      <c r="T160" s="126">
        <v>2218013.29</v>
      </c>
      <c r="V160" s="33">
        <v>798699.53</v>
      </c>
      <c r="W160" s="33">
        <v>148100</v>
      </c>
      <c r="X160" s="33">
        <v>2002.4</v>
      </c>
      <c r="Y160" s="33">
        <v>1734509</v>
      </c>
      <c r="Z160" s="33">
        <v>669</v>
      </c>
      <c r="AA160" s="37">
        <v>2115220</v>
      </c>
      <c r="AB160" s="37">
        <v>8614</v>
      </c>
      <c r="AD160" s="37">
        <v>498653.95</v>
      </c>
      <c r="AE160" s="37">
        <v>93384.58</v>
      </c>
      <c r="AG160" s="61">
        <f t="shared" si="15"/>
        <v>610127.64</v>
      </c>
      <c r="AH160" s="58">
        <f t="shared" si="16"/>
        <v>110330.26</v>
      </c>
      <c r="AI160" s="60">
        <f t="shared" si="17"/>
        <v>499797.38</v>
      </c>
      <c r="AJ160" s="63">
        <f t="shared" si="18"/>
        <v>2683979.9300000002</v>
      </c>
      <c r="AK160" s="49">
        <f t="shared" si="19"/>
        <v>2715872.5300000003</v>
      </c>
      <c r="AL160" s="53">
        <f t="shared" si="20"/>
        <v>-31892.600000000093</v>
      </c>
    </row>
    <row r="161" spans="1:38">
      <c r="A161" s="1" t="s">
        <v>1154</v>
      </c>
      <c r="B161" s="1" t="s">
        <v>1155</v>
      </c>
      <c r="C161" s="94">
        <v>3887</v>
      </c>
      <c r="D161" s="1" t="s">
        <v>1158</v>
      </c>
      <c r="E161" s="1" t="s">
        <v>1158</v>
      </c>
      <c r="F161" s="36">
        <v>503000.25</v>
      </c>
      <c r="G161" s="36">
        <v>36000</v>
      </c>
      <c r="H161" s="36">
        <v>34832.79</v>
      </c>
      <c r="J161" s="126">
        <v>11507</v>
      </c>
      <c r="K161" s="126">
        <v>164746.66</v>
      </c>
      <c r="P161" s="59">
        <v>335.73</v>
      </c>
      <c r="S161" s="126">
        <v>-1146793.6200000001</v>
      </c>
      <c r="T161" s="126">
        <v>1904185.77</v>
      </c>
      <c r="V161" s="33">
        <v>1174058.29</v>
      </c>
      <c r="W161" s="33">
        <v>165710</v>
      </c>
      <c r="X161" s="33">
        <v>958.81</v>
      </c>
      <c r="Y161" s="33">
        <v>1797370</v>
      </c>
      <c r="Z161" s="33">
        <v>684</v>
      </c>
      <c r="AA161" s="37">
        <v>2487822</v>
      </c>
      <c r="AB161" s="37">
        <v>11552</v>
      </c>
      <c r="AD161" s="37">
        <v>577266.80000000005</v>
      </c>
      <c r="AE161" s="37">
        <v>69781.48</v>
      </c>
      <c r="AG161" s="61">
        <f t="shared" si="15"/>
        <v>573833.04</v>
      </c>
      <c r="AH161" s="58">
        <f t="shared" si="16"/>
        <v>335.73</v>
      </c>
      <c r="AI161" s="60">
        <f t="shared" si="17"/>
        <v>573497.31000000006</v>
      </c>
      <c r="AJ161" s="63">
        <f t="shared" si="18"/>
        <v>3138781.1</v>
      </c>
      <c r="AK161" s="49">
        <f t="shared" si="19"/>
        <v>3146422.28</v>
      </c>
      <c r="AL161" s="53">
        <f t="shared" si="20"/>
        <v>-7641.179999999702</v>
      </c>
    </row>
    <row r="162" spans="1:38">
      <c r="A162" s="1" t="s">
        <v>1154</v>
      </c>
      <c r="B162" s="1" t="s">
        <v>1155</v>
      </c>
      <c r="C162" s="94">
        <v>4069</v>
      </c>
      <c r="D162" s="1" t="s">
        <v>1159</v>
      </c>
      <c r="E162" s="1" t="s">
        <v>1159</v>
      </c>
      <c r="F162" s="36">
        <v>174350.75</v>
      </c>
      <c r="G162" s="36">
        <v>0</v>
      </c>
      <c r="H162" s="36">
        <v>57003.199999999997</v>
      </c>
      <c r="J162" s="126">
        <v>169632.85</v>
      </c>
      <c r="K162" s="126">
        <v>153499.9</v>
      </c>
      <c r="P162" s="59">
        <v>389.04</v>
      </c>
      <c r="S162" s="126">
        <v>-1410149.73</v>
      </c>
      <c r="T162" s="126">
        <v>2050038.21</v>
      </c>
      <c r="V162" s="33">
        <v>1040331.5</v>
      </c>
      <c r="W162" s="33">
        <v>252095</v>
      </c>
      <c r="X162" s="33">
        <v>865.84</v>
      </c>
      <c r="Y162" s="33">
        <v>1280478.5</v>
      </c>
      <c r="Z162" s="33">
        <v>1134</v>
      </c>
      <c r="AA162" s="37">
        <v>1826770.5</v>
      </c>
      <c r="AB162" s="37">
        <v>2650</v>
      </c>
      <c r="AD162" s="37">
        <v>742556.61</v>
      </c>
      <c r="AE162" s="37">
        <v>88718.45</v>
      </c>
      <c r="AF162" s="37">
        <v>0.1</v>
      </c>
      <c r="AG162" s="61">
        <f t="shared" si="15"/>
        <v>231353.95</v>
      </c>
      <c r="AH162" s="58">
        <f t="shared" si="16"/>
        <v>389.04</v>
      </c>
      <c r="AI162" s="60">
        <f t="shared" si="17"/>
        <v>230964.91</v>
      </c>
      <c r="AJ162" s="63">
        <f t="shared" si="18"/>
        <v>2574904.84</v>
      </c>
      <c r="AK162" s="49">
        <f t="shared" si="19"/>
        <v>2660695.66</v>
      </c>
      <c r="AL162" s="53">
        <f t="shared" si="20"/>
        <v>-85790.820000000298</v>
      </c>
    </row>
    <row r="163" spans="1:38">
      <c r="A163" s="1" t="s">
        <v>1154</v>
      </c>
      <c r="B163" s="1" t="s">
        <v>1155</v>
      </c>
      <c r="C163" s="94">
        <v>5548</v>
      </c>
      <c r="D163" s="1" t="s">
        <v>1160</v>
      </c>
      <c r="E163" s="1" t="s">
        <v>1160</v>
      </c>
      <c r="F163" s="36">
        <v>858940.24</v>
      </c>
      <c r="G163" s="36">
        <v>0</v>
      </c>
      <c r="H163" s="36">
        <v>14427</v>
      </c>
      <c r="J163" s="126">
        <v>2425617.4500000002</v>
      </c>
      <c r="K163" s="126">
        <v>279354.83</v>
      </c>
      <c r="P163" s="59">
        <v>165.16</v>
      </c>
      <c r="S163" s="126">
        <v>3315327.46</v>
      </c>
      <c r="T163" s="126">
        <v>345682.71</v>
      </c>
      <c r="V163" s="33">
        <v>1434272.38</v>
      </c>
      <c r="W163" s="33">
        <v>292600</v>
      </c>
      <c r="X163" s="33">
        <v>1086.28</v>
      </c>
      <c r="Y163" s="33">
        <v>1775851</v>
      </c>
      <c r="Z163" s="33">
        <v>1830.03</v>
      </c>
      <c r="AA163" s="37">
        <v>2626185</v>
      </c>
      <c r="AB163" s="37">
        <v>25182.55</v>
      </c>
      <c r="AD163" s="37">
        <v>505399.97</v>
      </c>
      <c r="AE163" s="37">
        <v>431707.98</v>
      </c>
      <c r="AG163" s="61">
        <f t="shared" si="15"/>
        <v>873367.24</v>
      </c>
      <c r="AH163" s="58">
        <f t="shared" si="16"/>
        <v>165.16</v>
      </c>
      <c r="AI163" s="60">
        <f t="shared" si="17"/>
        <v>873202.08</v>
      </c>
      <c r="AJ163" s="63">
        <f t="shared" si="18"/>
        <v>3505639.69</v>
      </c>
      <c r="AK163" s="49">
        <f t="shared" si="19"/>
        <v>3588475.4999999995</v>
      </c>
      <c r="AL163" s="53">
        <f t="shared" si="20"/>
        <v>-82835.80999999959</v>
      </c>
    </row>
    <row r="164" spans="1:38">
      <c r="A164" s="1" t="s">
        <v>1162</v>
      </c>
      <c r="B164" s="1" t="s">
        <v>1163</v>
      </c>
      <c r="C164" s="94">
        <v>2504</v>
      </c>
      <c r="D164" s="1" t="s">
        <v>1165</v>
      </c>
      <c r="E164" s="1" t="s">
        <v>1165</v>
      </c>
      <c r="F164" s="36">
        <v>1031205.98</v>
      </c>
      <c r="G164" s="36">
        <v>0</v>
      </c>
      <c r="H164" s="36">
        <v>28638.87</v>
      </c>
      <c r="J164" s="126">
        <v>1055135.26</v>
      </c>
      <c r="K164" s="126">
        <v>70647.86</v>
      </c>
      <c r="P164" s="59">
        <v>1146.8499999999999</v>
      </c>
      <c r="S164" s="126">
        <v>1496582.29</v>
      </c>
      <c r="T164" s="126">
        <v>633085.80000000005</v>
      </c>
      <c r="V164" s="33">
        <v>1164466.6499999999</v>
      </c>
      <c r="X164" s="33">
        <v>1859.53</v>
      </c>
      <c r="Y164" s="33">
        <v>1250700</v>
      </c>
      <c r="Z164" s="33">
        <v>28750</v>
      </c>
      <c r="AA164" s="37">
        <v>1727546</v>
      </c>
      <c r="AC164" s="37">
        <v>45263</v>
      </c>
      <c r="AD164" s="37">
        <v>485460.33</v>
      </c>
      <c r="AE164" s="37">
        <v>132693.82</v>
      </c>
      <c r="AG164" s="61">
        <f t="shared" si="15"/>
        <v>1059844.8500000001</v>
      </c>
      <c r="AH164" s="58">
        <f t="shared" si="16"/>
        <v>1146.8499999999999</v>
      </c>
      <c r="AI164" s="60">
        <f t="shared" si="17"/>
        <v>1058698</v>
      </c>
      <c r="AJ164" s="63">
        <f t="shared" si="18"/>
        <v>2445776.1799999997</v>
      </c>
      <c r="AK164" s="49">
        <f t="shared" si="19"/>
        <v>2390963.15</v>
      </c>
      <c r="AL164" s="53">
        <f t="shared" si="20"/>
        <v>54813.029999999795</v>
      </c>
    </row>
    <row r="165" spans="1:38">
      <c r="A165" s="1" t="s">
        <v>1162</v>
      </c>
      <c r="B165" s="1" t="s">
        <v>1163</v>
      </c>
      <c r="C165" s="94">
        <v>3824</v>
      </c>
      <c r="D165" s="1" t="s">
        <v>1166</v>
      </c>
      <c r="E165" s="1" t="s">
        <v>1166</v>
      </c>
      <c r="F165" s="36">
        <v>911379.88</v>
      </c>
      <c r="G165" s="36">
        <v>0</v>
      </c>
      <c r="H165" s="36">
        <v>26270.58</v>
      </c>
      <c r="J165" s="126">
        <v>100965.09</v>
      </c>
      <c r="K165" s="126">
        <v>190870.47</v>
      </c>
      <c r="P165" s="59">
        <v>120.78</v>
      </c>
      <c r="S165" s="126">
        <v>-313334.03000000003</v>
      </c>
      <c r="T165" s="126">
        <v>1315994.6399999999</v>
      </c>
      <c r="V165" s="33">
        <v>1424217.29</v>
      </c>
      <c r="X165" s="33">
        <v>1465.26</v>
      </c>
      <c r="Y165" s="33">
        <v>1092050</v>
      </c>
      <c r="Z165" s="33">
        <v>30000</v>
      </c>
      <c r="AA165" s="37">
        <v>1666740</v>
      </c>
      <c r="AB165" s="37">
        <v>31044</v>
      </c>
      <c r="AC165" s="37">
        <v>20852.03</v>
      </c>
      <c r="AD165" s="37">
        <v>466145.07</v>
      </c>
      <c r="AE165" s="37">
        <v>136246.82</v>
      </c>
      <c r="AG165" s="61">
        <f t="shared" si="15"/>
        <v>937650.46</v>
      </c>
      <c r="AH165" s="58">
        <f t="shared" si="16"/>
        <v>120.78</v>
      </c>
      <c r="AI165" s="60">
        <f t="shared" si="17"/>
        <v>937529.67999999993</v>
      </c>
      <c r="AJ165" s="63">
        <f t="shared" si="18"/>
        <v>2547732.5499999998</v>
      </c>
      <c r="AK165" s="49">
        <f t="shared" si="19"/>
        <v>2321027.92</v>
      </c>
      <c r="AL165" s="53">
        <f t="shared" si="20"/>
        <v>226704.62999999989</v>
      </c>
    </row>
    <row r="166" spans="1:38">
      <c r="A166" s="1" t="s">
        <v>1162</v>
      </c>
      <c r="B166" s="1" t="s">
        <v>1163</v>
      </c>
      <c r="C166" s="94">
        <v>5306</v>
      </c>
      <c r="D166" s="1" t="s">
        <v>1167</v>
      </c>
      <c r="E166" s="1" t="s">
        <v>1167</v>
      </c>
      <c r="F166" s="36">
        <v>289615.26</v>
      </c>
      <c r="G166" s="36">
        <v>0</v>
      </c>
      <c r="H166" s="36">
        <v>40771.339999999997</v>
      </c>
      <c r="J166" s="126">
        <v>161210.47</v>
      </c>
      <c r="K166" s="126">
        <v>851005.09</v>
      </c>
      <c r="P166" s="59">
        <v>1223.21</v>
      </c>
      <c r="S166" s="126">
        <v>-1125204.98</v>
      </c>
      <c r="T166" s="126">
        <v>1954472.19</v>
      </c>
      <c r="V166" s="33">
        <v>2226002.1800000002</v>
      </c>
      <c r="W166" s="33">
        <v>135000</v>
      </c>
      <c r="X166" s="33">
        <v>662.22</v>
      </c>
      <c r="Y166" s="33">
        <v>594870</v>
      </c>
      <c r="Z166" s="33">
        <v>29000</v>
      </c>
      <c r="AA166" s="37">
        <v>1266423</v>
      </c>
      <c r="AB166" s="37">
        <v>35170</v>
      </c>
      <c r="AC166" s="37">
        <v>42981.1</v>
      </c>
      <c r="AD166" s="37">
        <v>971942.03</v>
      </c>
      <c r="AE166" s="37">
        <v>156906.53</v>
      </c>
      <c r="AG166" s="61">
        <f t="shared" si="15"/>
        <v>330386.59999999998</v>
      </c>
      <c r="AH166" s="58">
        <f t="shared" si="16"/>
        <v>1223.21</v>
      </c>
      <c r="AI166" s="60">
        <f t="shared" si="17"/>
        <v>329163.38999999996</v>
      </c>
      <c r="AJ166" s="63">
        <f t="shared" si="18"/>
        <v>2985534.4000000004</v>
      </c>
      <c r="AK166" s="49">
        <f t="shared" si="19"/>
        <v>2473422.6599999997</v>
      </c>
      <c r="AL166" s="53">
        <f t="shared" si="20"/>
        <v>512111.74000000069</v>
      </c>
    </row>
    <row r="167" spans="1:38">
      <c r="A167" s="1" t="s">
        <v>1162</v>
      </c>
      <c r="B167" s="1" t="s">
        <v>1163</v>
      </c>
      <c r="C167" s="94">
        <v>2803</v>
      </c>
      <c r="D167" s="1" t="s">
        <v>1168</v>
      </c>
      <c r="E167" s="1" t="s">
        <v>1168</v>
      </c>
      <c r="F167" s="36">
        <v>593539.59</v>
      </c>
      <c r="G167" s="36">
        <v>0</v>
      </c>
      <c r="H167" s="36">
        <v>26915.35</v>
      </c>
      <c r="J167" s="126">
        <v>655483.15</v>
      </c>
      <c r="K167" s="126">
        <v>92215.4</v>
      </c>
      <c r="P167" s="59">
        <v>2232.2199999999998</v>
      </c>
      <c r="S167" s="126">
        <v>-331027.5</v>
      </c>
      <c r="T167" s="126">
        <v>1659140.58</v>
      </c>
      <c r="V167" s="33">
        <v>1149117.94</v>
      </c>
      <c r="W167" s="33">
        <v>187100</v>
      </c>
      <c r="X167" s="33">
        <v>720.36</v>
      </c>
      <c r="Y167" s="33">
        <v>2016244.29</v>
      </c>
      <c r="Z167" s="33">
        <v>10000</v>
      </c>
      <c r="AA167" s="37">
        <v>2466935.29</v>
      </c>
      <c r="AB167" s="37">
        <v>39570</v>
      </c>
      <c r="AC167" s="37">
        <v>52925.06</v>
      </c>
      <c r="AD167" s="37">
        <v>615963.78</v>
      </c>
      <c r="AE167" s="37">
        <v>146130.26999999999</v>
      </c>
      <c r="AF167" s="37">
        <v>3850</v>
      </c>
      <c r="AG167" s="61">
        <f t="shared" si="15"/>
        <v>620454.93999999994</v>
      </c>
      <c r="AH167" s="58">
        <f t="shared" si="16"/>
        <v>2232.2199999999998</v>
      </c>
      <c r="AI167" s="60">
        <f t="shared" si="17"/>
        <v>618222.72</v>
      </c>
      <c r="AJ167" s="63">
        <f t="shared" si="18"/>
        <v>3363182.59</v>
      </c>
      <c r="AK167" s="49">
        <f t="shared" si="19"/>
        <v>3325374.4</v>
      </c>
      <c r="AL167" s="53">
        <f t="shared" si="20"/>
        <v>37808.189999999944</v>
      </c>
    </row>
    <row r="168" spans="1:38">
      <c r="A168" s="1" t="s">
        <v>1162</v>
      </c>
      <c r="B168" s="1" t="s">
        <v>1163</v>
      </c>
      <c r="C168" s="94">
        <v>3882</v>
      </c>
      <c r="D168" s="1" t="s">
        <v>1169</v>
      </c>
      <c r="E168" s="1" t="s">
        <v>1169</v>
      </c>
      <c r="F168" s="36">
        <v>383261.12</v>
      </c>
      <c r="G168" s="36">
        <v>0</v>
      </c>
      <c r="H168" s="36">
        <v>63928.44</v>
      </c>
      <c r="J168" s="126">
        <v>709706.73</v>
      </c>
      <c r="K168" s="126">
        <v>187007.98</v>
      </c>
      <c r="P168" s="59">
        <v>1839.63</v>
      </c>
      <c r="S168" s="126">
        <v>-2459782.39</v>
      </c>
      <c r="T168" s="126">
        <v>3430123.36</v>
      </c>
      <c r="V168" s="33">
        <v>1647682.98</v>
      </c>
      <c r="W168" s="33">
        <v>228000</v>
      </c>
      <c r="X168" s="33">
        <v>799.94</v>
      </c>
      <c r="Y168" s="33">
        <v>2112250</v>
      </c>
      <c r="Z168" s="33">
        <v>30500</v>
      </c>
      <c r="AA168" s="37">
        <v>2720499</v>
      </c>
      <c r="AB168" s="37">
        <v>19821.62</v>
      </c>
      <c r="AC168" s="37">
        <v>17360.509999999998</v>
      </c>
      <c r="AD168" s="37">
        <v>667276.78</v>
      </c>
      <c r="AE168" s="37">
        <v>222551.34</v>
      </c>
      <c r="AG168" s="61">
        <f t="shared" si="15"/>
        <v>447189.56</v>
      </c>
      <c r="AH168" s="58">
        <f t="shared" si="16"/>
        <v>1839.63</v>
      </c>
      <c r="AI168" s="60">
        <f t="shared" si="17"/>
        <v>445349.93</v>
      </c>
      <c r="AJ168" s="63">
        <f t="shared" si="18"/>
        <v>4019232.92</v>
      </c>
      <c r="AK168" s="49">
        <f t="shared" si="19"/>
        <v>3647509.25</v>
      </c>
      <c r="AL168" s="53">
        <f t="shared" si="20"/>
        <v>371723.66999999993</v>
      </c>
    </row>
    <row r="169" spans="1:38">
      <c r="A169" s="1" t="s">
        <v>1171</v>
      </c>
      <c r="B169" s="1" t="s">
        <v>1172</v>
      </c>
      <c r="C169" s="94">
        <v>1005</v>
      </c>
      <c r="D169" s="1" t="s">
        <v>1174</v>
      </c>
      <c r="E169" s="1" t="s">
        <v>1174</v>
      </c>
      <c r="F169" s="36">
        <v>674125.62</v>
      </c>
      <c r="G169" s="36">
        <v>0</v>
      </c>
      <c r="H169" s="36">
        <v>52088.55</v>
      </c>
      <c r="J169" s="126">
        <v>436185.85</v>
      </c>
      <c r="K169" s="126">
        <v>72354.759999999995</v>
      </c>
      <c r="P169" s="59">
        <v>1086.56</v>
      </c>
      <c r="S169" s="126">
        <v>-1105705.83</v>
      </c>
      <c r="T169" s="126">
        <v>2074034.47</v>
      </c>
      <c r="V169" s="33">
        <v>1197180.29</v>
      </c>
      <c r="W169" s="33">
        <v>80700</v>
      </c>
      <c r="X169" s="33">
        <v>825.54</v>
      </c>
      <c r="Y169" s="33">
        <v>520210.24</v>
      </c>
      <c r="AA169" s="37">
        <v>999882</v>
      </c>
      <c r="AD169" s="37">
        <v>390441.63</v>
      </c>
      <c r="AE169" s="37">
        <v>143252.85999999999</v>
      </c>
      <c r="AG169" s="61">
        <f t="shared" si="15"/>
        <v>726214.17</v>
      </c>
      <c r="AH169" s="58">
        <f t="shared" si="16"/>
        <v>1086.56</v>
      </c>
      <c r="AI169" s="60">
        <f t="shared" si="17"/>
        <v>725127.61</v>
      </c>
      <c r="AJ169" s="63">
        <f t="shared" si="18"/>
        <v>1798916.07</v>
      </c>
      <c r="AK169" s="49">
        <f t="shared" si="19"/>
        <v>1533576.4899999998</v>
      </c>
      <c r="AL169" s="53">
        <f t="shared" si="20"/>
        <v>265339.58000000031</v>
      </c>
    </row>
    <row r="170" spans="1:38">
      <c r="A170" s="1" t="s">
        <v>1171</v>
      </c>
      <c r="B170" s="1" t="s">
        <v>1172</v>
      </c>
      <c r="C170" s="94">
        <v>5692</v>
      </c>
      <c r="D170" s="1" t="s">
        <v>1175</v>
      </c>
      <c r="E170" s="1" t="s">
        <v>1175</v>
      </c>
      <c r="F170" s="36">
        <v>495277.45</v>
      </c>
      <c r="G170" s="36">
        <v>0</v>
      </c>
      <c r="H170" s="36">
        <v>59536.95</v>
      </c>
      <c r="J170" s="126">
        <v>347586.4</v>
      </c>
      <c r="K170" s="126">
        <v>36992.89</v>
      </c>
      <c r="P170" s="59">
        <v>150669.70000000001</v>
      </c>
      <c r="S170" s="126">
        <v>-978641.31</v>
      </c>
      <c r="T170" s="126">
        <v>2188176.4900000002</v>
      </c>
      <c r="V170" s="33">
        <v>1728897.33</v>
      </c>
      <c r="X170" s="33">
        <v>876.86</v>
      </c>
      <c r="Y170" s="33">
        <v>1453330</v>
      </c>
      <c r="Z170" s="33">
        <v>2832</v>
      </c>
      <c r="AA170" s="37">
        <v>2420340</v>
      </c>
      <c r="AD170" s="37">
        <v>903047.33</v>
      </c>
      <c r="AE170" s="37">
        <v>283360.05</v>
      </c>
      <c r="AG170" s="61">
        <f t="shared" si="15"/>
        <v>554814.4</v>
      </c>
      <c r="AH170" s="58">
        <f t="shared" si="16"/>
        <v>150669.70000000001</v>
      </c>
      <c r="AI170" s="60">
        <f t="shared" si="17"/>
        <v>404144.7</v>
      </c>
      <c r="AJ170" s="63">
        <f t="shared" si="18"/>
        <v>3185936.1900000004</v>
      </c>
      <c r="AK170" s="49">
        <f t="shared" si="19"/>
        <v>3606747.38</v>
      </c>
      <c r="AL170" s="53">
        <f t="shared" si="20"/>
        <v>-420811.18999999948</v>
      </c>
    </row>
    <row r="171" spans="1:38">
      <c r="A171" s="1" t="s">
        <v>1171</v>
      </c>
      <c r="B171" s="1" t="s">
        <v>1172</v>
      </c>
      <c r="C171" s="94">
        <v>3347</v>
      </c>
      <c r="D171" s="1" t="s">
        <v>1176</v>
      </c>
      <c r="E171" s="1" t="s">
        <v>1176</v>
      </c>
      <c r="F171" s="36">
        <v>540425.92000000004</v>
      </c>
      <c r="G171" s="36">
        <v>0</v>
      </c>
      <c r="H171" s="36">
        <v>44261.04</v>
      </c>
      <c r="J171" s="126">
        <v>556549.09</v>
      </c>
      <c r="K171" s="126">
        <v>681957.39</v>
      </c>
      <c r="P171" s="59">
        <v>27</v>
      </c>
      <c r="S171" s="126">
        <v>49867.71</v>
      </c>
      <c r="T171" s="126">
        <v>1890317.34</v>
      </c>
      <c r="V171" s="33">
        <v>1302117.3799999999</v>
      </c>
      <c r="W171" s="33">
        <v>110080</v>
      </c>
      <c r="X171" s="33">
        <v>835.56</v>
      </c>
      <c r="Y171" s="33">
        <v>1336433</v>
      </c>
      <c r="AA171" s="37">
        <v>1895386</v>
      </c>
      <c r="AD171" s="37">
        <v>869594.43</v>
      </c>
      <c r="AE171" s="37">
        <v>96805.119999999995</v>
      </c>
      <c r="AF171" s="37">
        <v>4699</v>
      </c>
      <c r="AG171" s="61">
        <f t="shared" si="15"/>
        <v>584686.96000000008</v>
      </c>
      <c r="AH171" s="58">
        <f t="shared" si="16"/>
        <v>27</v>
      </c>
      <c r="AI171" s="60">
        <f t="shared" si="17"/>
        <v>584659.96000000008</v>
      </c>
      <c r="AJ171" s="63">
        <f t="shared" si="18"/>
        <v>2749465.94</v>
      </c>
      <c r="AK171" s="49">
        <f t="shared" si="19"/>
        <v>2866484.5500000003</v>
      </c>
      <c r="AL171" s="53">
        <f t="shared" si="20"/>
        <v>-117018.61000000034</v>
      </c>
    </row>
    <row r="172" spans="1:38">
      <c r="A172" s="1" t="s">
        <v>1171</v>
      </c>
      <c r="B172" s="1" t="s">
        <v>1172</v>
      </c>
      <c r="C172" s="94">
        <v>5180</v>
      </c>
      <c r="D172" s="1" t="s">
        <v>1177</v>
      </c>
      <c r="E172" s="1" t="s">
        <v>1177</v>
      </c>
      <c r="F172" s="36">
        <v>822312.95</v>
      </c>
      <c r="G172" s="36">
        <v>0</v>
      </c>
      <c r="H172" s="36">
        <v>43251.95</v>
      </c>
      <c r="J172" s="126">
        <v>412446.95</v>
      </c>
      <c r="K172" s="126">
        <v>110696.68</v>
      </c>
      <c r="P172" s="59">
        <v>183820</v>
      </c>
      <c r="S172" s="126">
        <v>-1275149.79</v>
      </c>
      <c r="T172" s="126">
        <v>2400624.13</v>
      </c>
      <c r="V172" s="33">
        <v>1395178.85</v>
      </c>
      <c r="W172" s="33">
        <v>70000</v>
      </c>
      <c r="X172" s="33">
        <v>933.57</v>
      </c>
      <c r="Y172" s="33">
        <v>1776956</v>
      </c>
      <c r="AA172" s="37">
        <v>2349408</v>
      </c>
      <c r="AD172" s="37">
        <v>602092.73</v>
      </c>
      <c r="AE172" s="37">
        <v>212153.5</v>
      </c>
      <c r="AG172" s="61">
        <f t="shared" si="15"/>
        <v>865564.89999999991</v>
      </c>
      <c r="AH172" s="58">
        <f t="shared" si="16"/>
        <v>183820</v>
      </c>
      <c r="AI172" s="60">
        <f t="shared" si="17"/>
        <v>681744.89999999991</v>
      </c>
      <c r="AJ172" s="63">
        <f t="shared" si="18"/>
        <v>3243068.42</v>
      </c>
      <c r="AK172" s="49">
        <f t="shared" si="19"/>
        <v>3163654.23</v>
      </c>
      <c r="AL172" s="53">
        <f t="shared" si="20"/>
        <v>79414.189999999944</v>
      </c>
    </row>
    <row r="173" spans="1:38">
      <c r="A173" s="1" t="s">
        <v>1171</v>
      </c>
      <c r="B173" s="1" t="s">
        <v>1172</v>
      </c>
      <c r="C173" s="94">
        <v>3465</v>
      </c>
      <c r="D173" s="1" t="s">
        <v>1178</v>
      </c>
      <c r="E173" s="1" t="s">
        <v>1178</v>
      </c>
      <c r="F173" s="36">
        <v>1000708.83</v>
      </c>
      <c r="H173" s="36">
        <v>29772.19</v>
      </c>
      <c r="J173" s="126">
        <v>786738</v>
      </c>
      <c r="K173" s="126">
        <v>514240.63</v>
      </c>
      <c r="P173" s="59">
        <v>23269</v>
      </c>
      <c r="S173" s="126">
        <v>518718.13</v>
      </c>
      <c r="T173" s="126">
        <v>1658240.02</v>
      </c>
      <c r="V173" s="33">
        <v>2290632.23</v>
      </c>
      <c r="X173" s="33">
        <v>1077.76</v>
      </c>
      <c r="Y173" s="33">
        <v>1103860</v>
      </c>
      <c r="Z173" s="33">
        <v>518</v>
      </c>
      <c r="AA173" s="37">
        <v>2227944</v>
      </c>
      <c r="AD173" s="37">
        <v>586483.51</v>
      </c>
      <c r="AE173" s="37">
        <v>423086.98</v>
      </c>
      <c r="AF173" s="37">
        <v>27341</v>
      </c>
      <c r="AG173" s="61">
        <f t="shared" si="15"/>
        <v>1030481.0199999999</v>
      </c>
      <c r="AH173" s="58">
        <f t="shared" si="16"/>
        <v>23269</v>
      </c>
      <c r="AI173" s="60">
        <f t="shared" si="17"/>
        <v>1007212.0199999999</v>
      </c>
      <c r="AJ173" s="63">
        <f t="shared" si="18"/>
        <v>3396087.9899999998</v>
      </c>
      <c r="AK173" s="49">
        <f t="shared" si="19"/>
        <v>3264855.4899999998</v>
      </c>
      <c r="AL173" s="53">
        <f t="shared" si="20"/>
        <v>131232.5</v>
      </c>
    </row>
    <row r="174" spans="1:38">
      <c r="A174" s="1" t="s">
        <v>1171</v>
      </c>
      <c r="B174" s="1" t="s">
        <v>1172</v>
      </c>
      <c r="C174" s="94">
        <v>6386</v>
      </c>
      <c r="D174" s="1" t="s">
        <v>1179</v>
      </c>
      <c r="E174" s="1" t="s">
        <v>1179</v>
      </c>
      <c r="F174" s="36">
        <v>479508.35</v>
      </c>
      <c r="G174" s="36">
        <v>0</v>
      </c>
      <c r="H174" s="36">
        <v>35719.17</v>
      </c>
      <c r="J174" s="126">
        <v>496276.91</v>
      </c>
      <c r="K174" s="126">
        <v>-310.57</v>
      </c>
      <c r="P174" s="59">
        <v>3238.9</v>
      </c>
      <c r="S174" s="126">
        <v>-1114555.03</v>
      </c>
      <c r="T174" s="126">
        <v>2400624.13</v>
      </c>
      <c r="V174" s="33">
        <v>1924655.25</v>
      </c>
      <c r="W174" s="33">
        <v>237725</v>
      </c>
      <c r="X174" s="33">
        <v>1404.88</v>
      </c>
      <c r="Y174" s="33">
        <v>953366</v>
      </c>
      <c r="AA174" s="37">
        <v>1922604</v>
      </c>
      <c r="AD174" s="37">
        <v>1225827.26</v>
      </c>
      <c r="AE174" s="37">
        <v>246834.01</v>
      </c>
      <c r="AG174" s="61">
        <f t="shared" si="15"/>
        <v>515227.51999999996</v>
      </c>
      <c r="AH174" s="58">
        <f t="shared" si="16"/>
        <v>3238.9</v>
      </c>
      <c r="AI174" s="60">
        <f t="shared" si="17"/>
        <v>511988.61999999994</v>
      </c>
      <c r="AJ174" s="63">
        <f t="shared" si="18"/>
        <v>3117151.13</v>
      </c>
      <c r="AK174" s="49">
        <f t="shared" si="19"/>
        <v>3395265.2699999996</v>
      </c>
      <c r="AL174" s="53">
        <f t="shared" si="20"/>
        <v>-278114.13999999966</v>
      </c>
    </row>
    <row r="175" spans="1:38">
      <c r="A175" s="1" t="s">
        <v>1181</v>
      </c>
      <c r="B175" s="1" t="s">
        <v>1182</v>
      </c>
      <c r="C175" s="94">
        <v>4895</v>
      </c>
      <c r="D175" s="1" t="s">
        <v>1184</v>
      </c>
      <c r="E175" s="1" t="s">
        <v>1184</v>
      </c>
      <c r="F175" s="36">
        <v>805248.51</v>
      </c>
      <c r="G175" s="36">
        <v>28786</v>
      </c>
      <c r="H175" s="36">
        <v>19874.04</v>
      </c>
      <c r="J175" s="126">
        <v>233488.83</v>
      </c>
      <c r="K175" s="126">
        <v>164485.92000000001</v>
      </c>
      <c r="P175" s="59">
        <v>2693.86</v>
      </c>
      <c r="S175" s="126">
        <v>-619174.27</v>
      </c>
      <c r="T175" s="126">
        <v>1908740.29</v>
      </c>
      <c r="V175" s="33">
        <v>1917934.67</v>
      </c>
      <c r="W175" s="33">
        <v>179950</v>
      </c>
      <c r="X175" s="33">
        <v>1436.76</v>
      </c>
      <c r="Y175" s="33">
        <v>1155400</v>
      </c>
      <c r="Z175" s="33">
        <v>10700</v>
      </c>
      <c r="AA175" s="37">
        <v>2037926</v>
      </c>
      <c r="AB175" s="37">
        <v>4000</v>
      </c>
      <c r="AC175" s="37">
        <v>25969</v>
      </c>
      <c r="AD175" s="37">
        <v>1006556.77</v>
      </c>
      <c r="AE175" s="37">
        <v>213748.24</v>
      </c>
      <c r="AF175" s="37">
        <v>17598</v>
      </c>
      <c r="AG175" s="61">
        <f t="shared" si="15"/>
        <v>853908.55</v>
      </c>
      <c r="AH175" s="58">
        <f t="shared" si="16"/>
        <v>2693.86</v>
      </c>
      <c r="AI175" s="60">
        <f t="shared" si="17"/>
        <v>851214.69000000006</v>
      </c>
      <c r="AJ175" s="63">
        <f t="shared" si="18"/>
        <v>3265421.4299999997</v>
      </c>
      <c r="AK175" s="49">
        <f t="shared" si="19"/>
        <v>3305798.01</v>
      </c>
      <c r="AL175" s="53">
        <f t="shared" si="20"/>
        <v>-40376.580000000075</v>
      </c>
    </row>
    <row r="176" spans="1:38">
      <c r="A176" s="1" t="s">
        <v>1181</v>
      </c>
      <c r="B176" s="1" t="s">
        <v>1182</v>
      </c>
      <c r="C176" s="94">
        <v>3499</v>
      </c>
      <c r="D176" s="1" t="s">
        <v>1185</v>
      </c>
      <c r="E176" s="1" t="s">
        <v>1185</v>
      </c>
      <c r="F176" s="36">
        <v>766232.46</v>
      </c>
      <c r="G176" s="36">
        <v>79180.899999999994</v>
      </c>
      <c r="H176" s="36">
        <v>30783.06</v>
      </c>
      <c r="J176" s="126">
        <v>644743.82999999996</v>
      </c>
      <c r="K176" s="126">
        <v>262485.15000000002</v>
      </c>
      <c r="P176" s="59">
        <v>456.15</v>
      </c>
      <c r="S176" s="126">
        <v>-532810.66</v>
      </c>
      <c r="T176" s="126">
        <v>2036218.61</v>
      </c>
      <c r="V176" s="33">
        <v>2099142.6800000002</v>
      </c>
      <c r="W176" s="33">
        <v>77200</v>
      </c>
      <c r="X176" s="33">
        <v>947.31</v>
      </c>
      <c r="Y176" s="33">
        <v>1210610</v>
      </c>
      <c r="AA176" s="37">
        <v>2125274</v>
      </c>
      <c r="AB176" s="37">
        <v>66426</v>
      </c>
      <c r="AD176" s="37">
        <v>607265.80000000005</v>
      </c>
      <c r="AE176" s="37">
        <v>309372.89</v>
      </c>
      <c r="AG176" s="61">
        <f t="shared" si="15"/>
        <v>876196.42</v>
      </c>
      <c r="AH176" s="58">
        <f t="shared" si="16"/>
        <v>456.15</v>
      </c>
      <c r="AI176" s="60">
        <f t="shared" si="17"/>
        <v>875740.27</v>
      </c>
      <c r="AJ176" s="63">
        <f t="shared" si="18"/>
        <v>3387899.99</v>
      </c>
      <c r="AK176" s="49">
        <f t="shared" si="19"/>
        <v>3108338.69</v>
      </c>
      <c r="AL176" s="53">
        <f t="shared" si="20"/>
        <v>279561.30000000028</v>
      </c>
    </row>
    <row r="177" spans="1:38">
      <c r="A177" s="1" t="s">
        <v>1181</v>
      </c>
      <c r="B177" s="1" t="s">
        <v>1182</v>
      </c>
      <c r="C177" s="94">
        <v>2136</v>
      </c>
      <c r="D177" s="1" t="s">
        <v>1186</v>
      </c>
      <c r="E177" s="1" t="s">
        <v>1186</v>
      </c>
      <c r="F177" s="36">
        <v>616888.86</v>
      </c>
      <c r="G177" s="36">
        <v>0</v>
      </c>
      <c r="H177" s="36">
        <v>7987.81</v>
      </c>
      <c r="J177" s="126">
        <v>272536.21999999997</v>
      </c>
      <c r="K177" s="126">
        <v>231098.01</v>
      </c>
      <c r="P177" s="59">
        <v>3400.12</v>
      </c>
      <c r="S177" s="126">
        <v>-1595222.01</v>
      </c>
      <c r="T177" s="126">
        <v>2581996.2400000002</v>
      </c>
      <c r="V177" s="33">
        <v>1214414.51</v>
      </c>
      <c r="W177" s="33">
        <v>84300</v>
      </c>
      <c r="X177" s="33">
        <v>901.27</v>
      </c>
      <c r="Y177" s="33">
        <v>1072060</v>
      </c>
      <c r="AA177" s="37">
        <v>1555964</v>
      </c>
      <c r="AB177" s="37">
        <v>74864</v>
      </c>
      <c r="AD177" s="37">
        <v>415513.88</v>
      </c>
      <c r="AE177" s="37">
        <v>186997.35</v>
      </c>
      <c r="AG177" s="61">
        <f t="shared" si="15"/>
        <v>624876.67000000004</v>
      </c>
      <c r="AH177" s="58">
        <f t="shared" si="16"/>
        <v>3400.12</v>
      </c>
      <c r="AI177" s="60">
        <f t="shared" si="17"/>
        <v>621476.55000000005</v>
      </c>
      <c r="AJ177" s="63">
        <f t="shared" si="18"/>
        <v>2371675.7800000003</v>
      </c>
      <c r="AK177" s="49">
        <f t="shared" si="19"/>
        <v>2233339.23</v>
      </c>
      <c r="AL177" s="53">
        <f t="shared" si="20"/>
        <v>138336.55000000028</v>
      </c>
    </row>
    <row r="178" spans="1:38">
      <c r="A178" s="1" t="s">
        <v>1181</v>
      </c>
      <c r="B178" s="1" t="s">
        <v>1182</v>
      </c>
      <c r="C178" s="94">
        <v>5049</v>
      </c>
      <c r="D178" s="1" t="s">
        <v>1187</v>
      </c>
      <c r="E178" s="1" t="s">
        <v>1187</v>
      </c>
      <c r="F178" s="36">
        <v>875591.04</v>
      </c>
      <c r="G178" s="36">
        <v>27278</v>
      </c>
      <c r="H178" s="36">
        <v>21387.62</v>
      </c>
      <c r="J178" s="126">
        <v>343925.74</v>
      </c>
      <c r="K178" s="126">
        <v>185522.52</v>
      </c>
      <c r="P178" s="59">
        <v>1196.73</v>
      </c>
      <c r="S178" s="126">
        <v>-255644.71</v>
      </c>
      <c r="T178" s="126">
        <v>1442473.15</v>
      </c>
      <c r="V178" s="33">
        <v>2025713.71</v>
      </c>
      <c r="W178" s="33">
        <v>129363</v>
      </c>
      <c r="X178" s="33">
        <v>1293.26</v>
      </c>
      <c r="Y178" s="33">
        <v>883520</v>
      </c>
      <c r="AA178" s="37">
        <v>1665860</v>
      </c>
      <c r="AB178" s="37">
        <v>51190</v>
      </c>
      <c r="AC178" s="37">
        <v>32410</v>
      </c>
      <c r="AD178" s="37">
        <v>788983.41</v>
      </c>
      <c r="AE178" s="37">
        <v>193756.81</v>
      </c>
      <c r="AF178" s="37">
        <v>42010</v>
      </c>
      <c r="AG178" s="61">
        <f t="shared" si="15"/>
        <v>924256.66</v>
      </c>
      <c r="AH178" s="58">
        <f t="shared" si="16"/>
        <v>1196.73</v>
      </c>
      <c r="AI178" s="60">
        <f t="shared" si="17"/>
        <v>923059.93</v>
      </c>
      <c r="AJ178" s="63">
        <f t="shared" si="18"/>
        <v>3039889.9699999997</v>
      </c>
      <c r="AK178" s="49">
        <f t="shared" si="19"/>
        <v>2774210.22</v>
      </c>
      <c r="AL178" s="53">
        <f t="shared" si="20"/>
        <v>265679.74999999953</v>
      </c>
    </row>
    <row r="179" spans="1:38">
      <c r="A179" s="1" t="s">
        <v>1181</v>
      </c>
      <c r="B179" s="1" t="s">
        <v>1182</v>
      </c>
      <c r="C179" s="94">
        <v>2299</v>
      </c>
      <c r="D179" s="1" t="s">
        <v>1188</v>
      </c>
      <c r="E179" s="1" t="s">
        <v>1188</v>
      </c>
      <c r="F179" s="36">
        <v>813682.27</v>
      </c>
      <c r="G179" s="36">
        <v>43678.62</v>
      </c>
      <c r="H179" s="36">
        <v>4097.6499999999996</v>
      </c>
      <c r="I179" s="36">
        <v>5800</v>
      </c>
      <c r="J179" s="126">
        <v>398119.48</v>
      </c>
      <c r="K179" s="126">
        <v>217487.83</v>
      </c>
      <c r="P179" s="59">
        <v>765.81</v>
      </c>
      <c r="S179" s="126">
        <v>-535960.12</v>
      </c>
      <c r="T179" s="126">
        <v>1708773.29</v>
      </c>
      <c r="V179" s="33">
        <v>1619598.69</v>
      </c>
      <c r="W179" s="33">
        <v>66800</v>
      </c>
      <c r="X179" s="33">
        <v>1030.47</v>
      </c>
      <c r="Y179" s="33">
        <v>672700</v>
      </c>
      <c r="AA179" s="37">
        <v>1278858</v>
      </c>
      <c r="AB179" s="37">
        <v>27568</v>
      </c>
      <c r="AD179" s="37">
        <v>535959.93999999994</v>
      </c>
      <c r="AE179" s="37">
        <v>197816.35</v>
      </c>
      <c r="AF179" s="37">
        <v>10640</v>
      </c>
      <c r="AG179" s="61">
        <f t="shared" si="15"/>
        <v>867258.54</v>
      </c>
      <c r="AH179" s="58">
        <f t="shared" si="16"/>
        <v>765.81</v>
      </c>
      <c r="AI179" s="60">
        <f t="shared" si="17"/>
        <v>866492.73</v>
      </c>
      <c r="AJ179" s="63">
        <f t="shared" si="18"/>
        <v>2360129.16</v>
      </c>
      <c r="AK179" s="49">
        <f t="shared" si="19"/>
        <v>2050842.29</v>
      </c>
      <c r="AL179" s="53">
        <f t="shared" si="20"/>
        <v>309286.87000000011</v>
      </c>
    </row>
    <row r="180" spans="1:38">
      <c r="A180" s="1" t="s">
        <v>1181</v>
      </c>
      <c r="B180" s="1" t="s">
        <v>1182</v>
      </c>
      <c r="C180" s="94">
        <v>3201</v>
      </c>
      <c r="D180" s="1" t="s">
        <v>1189</v>
      </c>
      <c r="E180" s="1" t="s">
        <v>1189</v>
      </c>
      <c r="F180" s="36">
        <v>463354.3</v>
      </c>
      <c r="G180" s="36">
        <v>0</v>
      </c>
      <c r="H180" s="36">
        <v>12467.26</v>
      </c>
      <c r="J180" s="126">
        <v>41119.1</v>
      </c>
      <c r="K180" s="126">
        <v>112842.37</v>
      </c>
      <c r="P180" s="59">
        <v>4241.3599999999997</v>
      </c>
      <c r="S180" s="126">
        <v>-1098759.44</v>
      </c>
      <c r="T180" s="126">
        <v>1572242.02</v>
      </c>
      <c r="V180" s="33">
        <v>1103613.33</v>
      </c>
      <c r="W180" s="33">
        <v>112500</v>
      </c>
      <c r="X180" s="33">
        <v>714.5</v>
      </c>
      <c r="Y180" s="33">
        <v>973610</v>
      </c>
      <c r="AA180" s="37">
        <v>1320818</v>
      </c>
      <c r="AB180" s="37">
        <v>30658</v>
      </c>
      <c r="AD180" s="37">
        <v>581728.61</v>
      </c>
      <c r="AE180" s="37">
        <v>105174.13</v>
      </c>
      <c r="AG180" s="61">
        <f t="shared" si="15"/>
        <v>475821.56</v>
      </c>
      <c r="AH180" s="58">
        <f t="shared" si="16"/>
        <v>4241.3599999999997</v>
      </c>
      <c r="AI180" s="60">
        <f t="shared" si="17"/>
        <v>471580.2</v>
      </c>
      <c r="AJ180" s="63">
        <f t="shared" si="18"/>
        <v>2190437.83</v>
      </c>
      <c r="AK180" s="49">
        <f t="shared" si="19"/>
        <v>2038378.7399999998</v>
      </c>
      <c r="AL180" s="53">
        <f t="shared" si="20"/>
        <v>152059.09000000032</v>
      </c>
    </row>
    <row r="181" spans="1:38">
      <c r="A181" s="1" t="s">
        <v>1181</v>
      </c>
      <c r="B181" s="1" t="s">
        <v>1182</v>
      </c>
      <c r="C181" s="94">
        <v>3710</v>
      </c>
      <c r="D181" s="1" t="s">
        <v>1190</v>
      </c>
      <c r="E181" s="1" t="s">
        <v>1190</v>
      </c>
      <c r="F181" s="36">
        <v>872826.1</v>
      </c>
      <c r="G181" s="36">
        <v>11894</v>
      </c>
      <c r="H181" s="36">
        <v>9427.59</v>
      </c>
      <c r="J181" s="126">
        <v>103481.71</v>
      </c>
      <c r="K181" s="126">
        <v>172138.96</v>
      </c>
      <c r="P181" s="59">
        <v>1268.0999999999999</v>
      </c>
      <c r="S181" s="126">
        <v>-486234.54</v>
      </c>
      <c r="T181" s="126">
        <v>1286359.3700000001</v>
      </c>
      <c r="V181" s="33">
        <v>1407026.72</v>
      </c>
      <c r="W181" s="33">
        <v>368270</v>
      </c>
      <c r="X181" s="33">
        <v>1148.48</v>
      </c>
      <c r="Y181" s="33">
        <v>1038100</v>
      </c>
      <c r="AA181" s="37">
        <v>1500673</v>
      </c>
      <c r="AB181" s="37">
        <v>29440</v>
      </c>
      <c r="AC181" s="37">
        <v>17580</v>
      </c>
      <c r="AD181" s="37">
        <v>767825.89</v>
      </c>
      <c r="AE181" s="37">
        <v>105890.88</v>
      </c>
      <c r="AF181" s="37">
        <v>24760</v>
      </c>
      <c r="AG181" s="61">
        <f t="shared" si="15"/>
        <v>894147.69</v>
      </c>
      <c r="AH181" s="58">
        <f t="shared" si="16"/>
        <v>1268.0999999999999</v>
      </c>
      <c r="AI181" s="60">
        <f t="shared" si="17"/>
        <v>892879.59</v>
      </c>
      <c r="AJ181" s="63">
        <f t="shared" si="18"/>
        <v>2814545.2</v>
      </c>
      <c r="AK181" s="49">
        <f t="shared" si="19"/>
        <v>2446169.77</v>
      </c>
      <c r="AL181" s="53">
        <f t="shared" si="20"/>
        <v>368375.43000000017</v>
      </c>
    </row>
    <row r="182" spans="1:38">
      <c r="A182" s="1" t="s">
        <v>1192</v>
      </c>
      <c r="B182" s="1" t="s">
        <v>1194</v>
      </c>
      <c r="C182" s="94">
        <v>3132</v>
      </c>
      <c r="D182" s="1" t="s">
        <v>1196</v>
      </c>
      <c r="E182" s="1" t="s">
        <v>1196</v>
      </c>
      <c r="F182" s="36">
        <v>380554.82</v>
      </c>
      <c r="G182" s="36">
        <v>31437.24</v>
      </c>
      <c r="H182" s="36">
        <v>59952.78</v>
      </c>
      <c r="J182" s="126">
        <v>289729.93</v>
      </c>
      <c r="K182" s="126">
        <v>141002.06</v>
      </c>
      <c r="L182" s="59">
        <v>33057.47</v>
      </c>
      <c r="M182" s="59">
        <v>3395.23</v>
      </c>
      <c r="O182" s="59">
        <v>1107</v>
      </c>
      <c r="P182" s="59">
        <v>6882.45</v>
      </c>
      <c r="S182" s="126">
        <v>-603006.47</v>
      </c>
      <c r="T182" s="126">
        <v>1621669.25</v>
      </c>
      <c r="V182" s="33">
        <v>778971.84</v>
      </c>
      <c r="W182" s="33">
        <v>131460</v>
      </c>
      <c r="X182" s="33">
        <v>730.27</v>
      </c>
      <c r="Y182" s="33">
        <v>676752.91</v>
      </c>
      <c r="Z182" s="33">
        <v>91000</v>
      </c>
      <c r="AA182" s="37">
        <v>1089122.9099999999</v>
      </c>
      <c r="AD182" s="37">
        <v>563180.62</v>
      </c>
      <c r="AE182" s="37">
        <v>187039.59</v>
      </c>
      <c r="AG182" s="61">
        <f t="shared" si="15"/>
        <v>471944.83999999997</v>
      </c>
      <c r="AH182" s="58">
        <f t="shared" si="16"/>
        <v>44442.15</v>
      </c>
      <c r="AI182" s="60">
        <f t="shared" si="17"/>
        <v>427502.68999999994</v>
      </c>
      <c r="AJ182" s="63">
        <f t="shared" si="18"/>
        <v>1678915.02</v>
      </c>
      <c r="AK182" s="49">
        <f t="shared" si="19"/>
        <v>1839343.1199999999</v>
      </c>
      <c r="AL182" s="53">
        <f t="shared" si="20"/>
        <v>-160428.09999999986</v>
      </c>
    </row>
    <row r="183" spans="1:38">
      <c r="A183" s="1" t="s">
        <v>1192</v>
      </c>
      <c r="B183" s="1" t="s">
        <v>1194</v>
      </c>
      <c r="C183" s="94">
        <v>2840</v>
      </c>
      <c r="D183" s="1" t="s">
        <v>1197</v>
      </c>
      <c r="E183" s="1" t="s">
        <v>1197</v>
      </c>
      <c r="F183" s="36">
        <v>209723.3</v>
      </c>
      <c r="G183" s="36">
        <v>48000</v>
      </c>
      <c r="H183" s="36">
        <v>25078.01</v>
      </c>
      <c r="J183" s="126">
        <v>456253.52</v>
      </c>
      <c r="K183" s="126">
        <v>124436.85</v>
      </c>
      <c r="L183" s="59">
        <v>50960</v>
      </c>
      <c r="P183" s="59">
        <v>622.37</v>
      </c>
      <c r="S183" s="126">
        <v>-1210038.8999999999</v>
      </c>
      <c r="T183" s="126">
        <v>2143817.25</v>
      </c>
      <c r="V183" s="33">
        <v>1079879</v>
      </c>
      <c r="W183" s="33">
        <v>175000</v>
      </c>
      <c r="X183" s="33">
        <v>296.36</v>
      </c>
      <c r="Y183" s="33">
        <v>1241000</v>
      </c>
      <c r="Z183" s="33">
        <v>147085</v>
      </c>
      <c r="AA183" s="37">
        <v>1885621</v>
      </c>
      <c r="AD183" s="37">
        <v>718367.44</v>
      </c>
      <c r="AE183" s="37">
        <v>161140.96</v>
      </c>
      <c r="AG183" s="61">
        <f t="shared" si="15"/>
        <v>282801.31</v>
      </c>
      <c r="AH183" s="58">
        <f t="shared" si="16"/>
        <v>51582.37</v>
      </c>
      <c r="AI183" s="60">
        <f t="shared" si="17"/>
        <v>231218.94</v>
      </c>
      <c r="AJ183" s="63">
        <f t="shared" si="18"/>
        <v>2643260.3600000003</v>
      </c>
      <c r="AK183" s="49">
        <f t="shared" si="19"/>
        <v>2765129.4</v>
      </c>
      <c r="AL183" s="53">
        <f t="shared" si="20"/>
        <v>-121869.03999999957</v>
      </c>
    </row>
    <row r="184" spans="1:38">
      <c r="A184" s="1" t="s">
        <v>1192</v>
      </c>
      <c r="B184" s="1" t="s">
        <v>1194</v>
      </c>
      <c r="C184" s="94">
        <v>2282</v>
      </c>
      <c r="D184" s="1" t="s">
        <v>1198</v>
      </c>
      <c r="E184" s="1" t="s">
        <v>1198</v>
      </c>
      <c r="F184" s="36">
        <v>514640.17</v>
      </c>
      <c r="G184" s="36">
        <v>798</v>
      </c>
      <c r="H184" s="36">
        <v>108684.6</v>
      </c>
      <c r="J184" s="126">
        <v>2500907.1800000002</v>
      </c>
      <c r="K184" s="126">
        <v>71673.13</v>
      </c>
      <c r="L184" s="59">
        <v>8435</v>
      </c>
      <c r="P184" s="59">
        <v>680.45</v>
      </c>
      <c r="S184" s="126">
        <v>2897165.97</v>
      </c>
      <c r="T184" s="126">
        <v>309335.96999999997</v>
      </c>
      <c r="V184" s="33">
        <v>940573.29</v>
      </c>
      <c r="W184" s="33">
        <v>100900</v>
      </c>
      <c r="X184" s="33">
        <v>837.05</v>
      </c>
      <c r="Y184" s="33">
        <v>946044</v>
      </c>
      <c r="Z184" s="33">
        <v>105028</v>
      </c>
      <c r="AA184" s="37">
        <v>1350455</v>
      </c>
      <c r="AD184" s="37">
        <v>577086.13</v>
      </c>
      <c r="AE184" s="37">
        <v>184755.52</v>
      </c>
      <c r="AG184" s="61">
        <f t="shared" si="15"/>
        <v>624122.77</v>
      </c>
      <c r="AH184" s="58">
        <f t="shared" si="16"/>
        <v>9115.4500000000007</v>
      </c>
      <c r="AI184" s="60">
        <f t="shared" si="17"/>
        <v>615007.32000000007</v>
      </c>
      <c r="AJ184" s="63">
        <f t="shared" si="18"/>
        <v>2093382.34</v>
      </c>
      <c r="AK184" s="49">
        <f t="shared" si="19"/>
        <v>2112296.65</v>
      </c>
      <c r="AL184" s="53">
        <f t="shared" si="20"/>
        <v>-18914.309999999823</v>
      </c>
    </row>
    <row r="185" spans="1:38">
      <c r="A185" s="1" t="s">
        <v>1192</v>
      </c>
      <c r="B185" s="1" t="s">
        <v>1194</v>
      </c>
      <c r="C185" s="94">
        <v>2038</v>
      </c>
      <c r="D185" s="1" t="s">
        <v>1199</v>
      </c>
      <c r="E185" s="1" t="s">
        <v>1199</v>
      </c>
      <c r="F185" s="36">
        <v>306645.67</v>
      </c>
      <c r="G185" s="36">
        <v>39584.639999999999</v>
      </c>
      <c r="H185" s="36">
        <v>30870.11</v>
      </c>
      <c r="J185" s="126">
        <v>196554.7</v>
      </c>
      <c r="K185" s="126">
        <v>104921.41</v>
      </c>
      <c r="L185" s="59">
        <v>16300</v>
      </c>
      <c r="M185" s="59">
        <v>55937</v>
      </c>
      <c r="P185" s="59">
        <v>1015.06</v>
      </c>
      <c r="S185" s="126">
        <v>-998552.69</v>
      </c>
      <c r="T185" s="126">
        <v>1558084.6</v>
      </c>
      <c r="V185" s="33">
        <v>963298.19</v>
      </c>
      <c r="W185" s="33">
        <v>91075</v>
      </c>
      <c r="X185" s="33">
        <v>231.04</v>
      </c>
      <c r="Y185" s="33">
        <v>606960</v>
      </c>
      <c r="Z185" s="33">
        <v>320350</v>
      </c>
      <c r="AA185" s="37">
        <v>1137881</v>
      </c>
      <c r="AD185" s="37">
        <v>643711.77</v>
      </c>
      <c r="AE185" s="37">
        <v>154528.9</v>
      </c>
      <c r="AG185" s="61">
        <f t="shared" si="15"/>
        <v>377100.42</v>
      </c>
      <c r="AH185" s="58">
        <f t="shared" si="16"/>
        <v>73252.06</v>
      </c>
      <c r="AI185" s="60">
        <f t="shared" si="17"/>
        <v>303848.36</v>
      </c>
      <c r="AJ185" s="63">
        <f t="shared" si="18"/>
        <v>1981914.23</v>
      </c>
      <c r="AK185" s="49">
        <f t="shared" si="19"/>
        <v>1936121.67</v>
      </c>
      <c r="AL185" s="53">
        <f t="shared" si="20"/>
        <v>45792.560000000056</v>
      </c>
    </row>
    <row r="186" spans="1:38">
      <c r="A186" s="1" t="s">
        <v>1192</v>
      </c>
      <c r="B186" s="1" t="s">
        <v>1194</v>
      </c>
      <c r="C186" s="94">
        <v>3640</v>
      </c>
      <c r="D186" s="1" t="s">
        <v>1200</v>
      </c>
      <c r="E186" s="1" t="s">
        <v>1200</v>
      </c>
      <c r="F186" s="36">
        <v>449454.35</v>
      </c>
      <c r="G186" s="36">
        <v>20934.150000000001</v>
      </c>
      <c r="H186" s="36">
        <v>33197.39</v>
      </c>
      <c r="J186" s="126">
        <v>434307.53</v>
      </c>
      <c r="K186" s="126">
        <v>366606.68</v>
      </c>
      <c r="L186" s="59">
        <v>0</v>
      </c>
      <c r="P186" s="59">
        <v>629.29999999999995</v>
      </c>
      <c r="S186" s="126">
        <v>-564757.54</v>
      </c>
      <c r="T186" s="126">
        <v>1939631.19</v>
      </c>
      <c r="V186" s="33">
        <v>1478074.92</v>
      </c>
      <c r="W186" s="33">
        <v>197910</v>
      </c>
      <c r="X186" s="33">
        <v>786.92</v>
      </c>
      <c r="Y186" s="33">
        <v>952130</v>
      </c>
      <c r="Z186" s="33">
        <v>183527</v>
      </c>
      <c r="AA186" s="37">
        <v>1890858</v>
      </c>
      <c r="AD186" s="37">
        <v>699499.42</v>
      </c>
      <c r="AE186" s="37">
        <v>293074.27</v>
      </c>
      <c r="AG186" s="61">
        <f t="shared" si="15"/>
        <v>503585.89</v>
      </c>
      <c r="AH186" s="58">
        <f t="shared" si="16"/>
        <v>629.29999999999995</v>
      </c>
      <c r="AI186" s="60">
        <f t="shared" si="17"/>
        <v>502956.59</v>
      </c>
      <c r="AJ186" s="63">
        <f t="shared" si="18"/>
        <v>2812428.84</v>
      </c>
      <c r="AK186" s="49">
        <f t="shared" si="19"/>
        <v>2883431.69</v>
      </c>
      <c r="AL186" s="53">
        <f t="shared" si="20"/>
        <v>-71002.850000000093</v>
      </c>
    </row>
    <row r="187" spans="1:38">
      <c r="A187" s="1" t="s">
        <v>1192</v>
      </c>
      <c r="B187" s="1" t="s">
        <v>1194</v>
      </c>
      <c r="C187" s="94">
        <v>6860</v>
      </c>
      <c r="D187" s="1" t="s">
        <v>1201</v>
      </c>
      <c r="E187" s="1" t="s">
        <v>1201</v>
      </c>
      <c r="F187" s="36">
        <v>509281.62</v>
      </c>
      <c r="G187" s="36">
        <v>56776.83</v>
      </c>
      <c r="H187" s="36">
        <v>133438.43</v>
      </c>
      <c r="J187" s="126">
        <v>238636.63</v>
      </c>
      <c r="K187" s="126">
        <v>224854.33</v>
      </c>
      <c r="L187" s="59">
        <v>15715</v>
      </c>
      <c r="M187" s="59">
        <v>23040</v>
      </c>
      <c r="P187" s="59">
        <v>1467.32</v>
      </c>
      <c r="S187" s="126">
        <v>-1266278.02</v>
      </c>
      <c r="T187" s="126">
        <v>2258666.42</v>
      </c>
      <c r="V187" s="33">
        <v>2008283.6</v>
      </c>
      <c r="W187" s="33">
        <v>177060</v>
      </c>
      <c r="X187" s="33">
        <v>885.5</v>
      </c>
      <c r="Y187" s="33">
        <v>1834080</v>
      </c>
      <c r="Z187" s="33">
        <v>235576</v>
      </c>
      <c r="AA187" s="37">
        <v>2971332</v>
      </c>
      <c r="AC187" s="37">
        <v>1894</v>
      </c>
      <c r="AD187" s="37">
        <v>907778.29</v>
      </c>
      <c r="AE187" s="37">
        <v>244503.69</v>
      </c>
      <c r="AG187" s="61">
        <f t="shared" si="15"/>
        <v>699496.87999999989</v>
      </c>
      <c r="AH187" s="58">
        <f t="shared" si="16"/>
        <v>40222.32</v>
      </c>
      <c r="AI187" s="60">
        <f t="shared" si="17"/>
        <v>659274.55999999994</v>
      </c>
      <c r="AJ187" s="63">
        <f t="shared" si="18"/>
        <v>4255885.0999999996</v>
      </c>
      <c r="AK187" s="49">
        <f t="shared" si="19"/>
        <v>4125507.98</v>
      </c>
      <c r="AL187" s="53">
        <f t="shared" si="20"/>
        <v>130377.11999999965</v>
      </c>
    </row>
    <row r="188" spans="1:38">
      <c r="A188" s="1" t="s">
        <v>1192</v>
      </c>
      <c r="B188" s="1" t="s">
        <v>1194</v>
      </c>
      <c r="C188" s="94">
        <v>1007</v>
      </c>
      <c r="D188" s="1" t="s">
        <v>1202</v>
      </c>
      <c r="E188" s="1" t="s">
        <v>1202</v>
      </c>
      <c r="F188" s="36">
        <v>172091.76</v>
      </c>
      <c r="G188" s="36">
        <v>41659.4</v>
      </c>
      <c r="H188" s="36">
        <v>71400.899999999994</v>
      </c>
      <c r="J188" s="126">
        <v>4228.38</v>
      </c>
      <c r="K188" s="126">
        <v>134335.56</v>
      </c>
      <c r="L188" s="59">
        <v>14648</v>
      </c>
      <c r="M188" s="59">
        <v>30970</v>
      </c>
      <c r="P188" s="59">
        <v>172.1</v>
      </c>
      <c r="S188" s="126">
        <v>-2830422.7</v>
      </c>
      <c r="T188" s="126">
        <v>3335566.08</v>
      </c>
      <c r="V188" s="33">
        <v>694478.57</v>
      </c>
      <c r="W188" s="33">
        <v>31600</v>
      </c>
      <c r="X188" s="33">
        <v>378.62</v>
      </c>
      <c r="Y188" s="33">
        <v>652923.5</v>
      </c>
      <c r="Z188" s="33">
        <v>102713</v>
      </c>
      <c r="AA188" s="37">
        <v>971657</v>
      </c>
      <c r="AC188" s="37">
        <v>1856</v>
      </c>
      <c r="AD188" s="37">
        <v>468693.55</v>
      </c>
      <c r="AE188" s="37">
        <v>167104.62</v>
      </c>
      <c r="AG188" s="61">
        <f t="shared" si="15"/>
        <v>285152.06</v>
      </c>
      <c r="AH188" s="58">
        <f t="shared" si="16"/>
        <v>45790.1</v>
      </c>
      <c r="AI188" s="60">
        <f t="shared" si="17"/>
        <v>239361.96</v>
      </c>
      <c r="AJ188" s="63">
        <f t="shared" si="18"/>
        <v>1482093.69</v>
      </c>
      <c r="AK188" s="49">
        <f t="shared" si="19"/>
        <v>1609311.17</v>
      </c>
      <c r="AL188" s="53">
        <f t="shared" si="20"/>
        <v>-127217.47999999998</v>
      </c>
    </row>
    <row r="189" spans="1:38">
      <c r="A189" s="1" t="s">
        <v>1192</v>
      </c>
      <c r="B189" s="1" t="s">
        <v>1194</v>
      </c>
      <c r="C189" s="94">
        <v>3193</v>
      </c>
      <c r="D189" s="1" t="s">
        <v>1203</v>
      </c>
      <c r="E189" s="1" t="s">
        <v>1203</v>
      </c>
      <c r="F189" s="36">
        <v>365082.34</v>
      </c>
      <c r="G189" s="36">
        <v>24900</v>
      </c>
      <c r="H189" s="36">
        <v>32525.42</v>
      </c>
      <c r="J189" s="126">
        <v>395119.22</v>
      </c>
      <c r="K189" s="126">
        <v>170722.13</v>
      </c>
      <c r="L189" s="59">
        <v>28540</v>
      </c>
      <c r="M189" s="59">
        <v>31714.81</v>
      </c>
      <c r="P189" s="59">
        <v>12186.87</v>
      </c>
      <c r="S189" s="126">
        <v>-939777.6</v>
      </c>
      <c r="T189" s="126">
        <v>1980732.96</v>
      </c>
      <c r="V189" s="33">
        <v>1429157.18</v>
      </c>
      <c r="W189" s="33">
        <v>203500</v>
      </c>
      <c r="X189" s="33">
        <v>805.97</v>
      </c>
      <c r="Y189" s="33">
        <v>764007.26</v>
      </c>
      <c r="Z189" s="33">
        <v>124925</v>
      </c>
      <c r="AA189" s="37">
        <v>1713667.26</v>
      </c>
      <c r="AD189" s="37">
        <v>713070.06</v>
      </c>
      <c r="AE189" s="37">
        <v>220706.02</v>
      </c>
      <c r="AG189" s="61">
        <f t="shared" si="15"/>
        <v>422507.76</v>
      </c>
      <c r="AH189" s="58">
        <f t="shared" si="16"/>
        <v>72441.679999999993</v>
      </c>
      <c r="AI189" s="60">
        <f t="shared" si="17"/>
        <v>350066.08</v>
      </c>
      <c r="AJ189" s="63">
        <f t="shared" si="18"/>
        <v>2522395.41</v>
      </c>
      <c r="AK189" s="49">
        <f t="shared" si="19"/>
        <v>2647443.3400000003</v>
      </c>
      <c r="AL189" s="53">
        <f t="shared" si="20"/>
        <v>-125047.93000000017</v>
      </c>
    </row>
    <row r="190" spans="1:38">
      <c r="D190" s="1" t="s">
        <v>1439</v>
      </c>
      <c r="E190" s="1" t="s">
        <v>1439</v>
      </c>
      <c r="H190" s="36">
        <v>83934.399999999994</v>
      </c>
      <c r="K190" s="126">
        <v>179221.12</v>
      </c>
      <c r="S190" s="126">
        <v>89665.95</v>
      </c>
      <c r="V190" s="33">
        <v>481753.46</v>
      </c>
      <c r="AD190" s="37">
        <v>273083.05</v>
      </c>
      <c r="AE190" s="37">
        <v>35180.839999999997</v>
      </c>
      <c r="AG190" s="61">
        <f t="shared" si="15"/>
        <v>83934.399999999994</v>
      </c>
      <c r="AH190" s="58">
        <f t="shared" si="16"/>
        <v>0</v>
      </c>
      <c r="AI190" s="60">
        <f t="shared" si="17"/>
        <v>83934.399999999994</v>
      </c>
      <c r="AJ190" s="63">
        <f t="shared" si="18"/>
        <v>481753.46</v>
      </c>
      <c r="AK190" s="49">
        <f t="shared" si="19"/>
        <v>308263.89</v>
      </c>
      <c r="AL190" s="53">
        <f t="shared" si="20"/>
        <v>173489.57</v>
      </c>
    </row>
    <row r="191" spans="1:38">
      <c r="D191" s="1" t="s">
        <v>1440</v>
      </c>
      <c r="E191" s="1" t="s">
        <v>1440</v>
      </c>
      <c r="F191" s="36">
        <v>467176.94</v>
      </c>
      <c r="G191" s="36">
        <v>0</v>
      </c>
      <c r="H191" s="36">
        <v>13974.4</v>
      </c>
      <c r="J191" s="126">
        <v>1680199.5</v>
      </c>
      <c r="K191" s="126">
        <v>199340.13</v>
      </c>
      <c r="P191" s="59">
        <v>402.66</v>
      </c>
      <c r="S191" s="126">
        <v>1692196.09</v>
      </c>
      <c r="T191" s="126">
        <v>669277.43000000005</v>
      </c>
      <c r="V191" s="33">
        <v>1181445.29</v>
      </c>
      <c r="W191" s="33">
        <v>242890</v>
      </c>
      <c r="X191" s="33">
        <v>1598.16</v>
      </c>
      <c r="AA191" s="37">
        <v>498177</v>
      </c>
      <c r="AB191" s="37">
        <v>15914</v>
      </c>
      <c r="AC191" s="37">
        <v>14738</v>
      </c>
      <c r="AD191" s="37">
        <v>704964</v>
      </c>
      <c r="AE191" s="37">
        <v>193325.66</v>
      </c>
      <c r="AG191" s="61">
        <f t="shared" si="15"/>
        <v>481151.34</v>
      </c>
      <c r="AH191" s="58">
        <f t="shared" si="16"/>
        <v>402.66</v>
      </c>
      <c r="AI191" s="60">
        <f t="shared" si="17"/>
        <v>480748.68000000005</v>
      </c>
      <c r="AJ191" s="63">
        <f t="shared" si="18"/>
        <v>1425933.45</v>
      </c>
      <c r="AK191" s="49">
        <f t="shared" si="19"/>
        <v>1427118.66</v>
      </c>
      <c r="AL191" s="53">
        <f t="shared" si="20"/>
        <v>-1185.2099999999627</v>
      </c>
    </row>
    <row r="192" spans="1:38">
      <c r="D192" s="1" t="s">
        <v>1441</v>
      </c>
      <c r="E192" s="1" t="s">
        <v>1441</v>
      </c>
      <c r="F192" s="36">
        <v>424438.21</v>
      </c>
      <c r="G192" s="36">
        <v>193708.2</v>
      </c>
      <c r="H192" s="36">
        <v>272411.05</v>
      </c>
      <c r="K192" s="126">
        <v>51027.57</v>
      </c>
      <c r="P192" s="59">
        <v>8377.94</v>
      </c>
      <c r="S192" s="126">
        <v>817914.76</v>
      </c>
      <c r="V192" s="33">
        <v>1174424.2</v>
      </c>
      <c r="X192" s="33">
        <v>832.66</v>
      </c>
      <c r="AA192" s="37">
        <v>263059</v>
      </c>
      <c r="AB192" s="37">
        <v>11858</v>
      </c>
      <c r="AD192" s="37">
        <v>722103.82</v>
      </c>
      <c r="AE192" s="37">
        <v>62943.71</v>
      </c>
      <c r="AG192" s="61">
        <f t="shared" si="15"/>
        <v>890557.46</v>
      </c>
      <c r="AH192" s="58">
        <f t="shared" si="16"/>
        <v>8377.94</v>
      </c>
      <c r="AI192" s="60">
        <f t="shared" si="17"/>
        <v>882179.52</v>
      </c>
      <c r="AJ192" s="63">
        <f t="shared" si="18"/>
        <v>1175256.8599999999</v>
      </c>
      <c r="AK192" s="49">
        <f t="shared" si="19"/>
        <v>1059964.53</v>
      </c>
      <c r="AL192" s="53">
        <f t="shared" si="20"/>
        <v>115292.32999999984</v>
      </c>
    </row>
    <row r="193" spans="33:37">
      <c r="AG193" s="61"/>
      <c r="AH193" s="58"/>
      <c r="AI193" s="60"/>
      <c r="AJ193" s="63"/>
      <c r="AK193" s="49"/>
    </row>
    <row r="194" spans="33:37">
      <c r="AG194" s="61"/>
      <c r="AH194" s="58"/>
      <c r="AI194" s="60"/>
    </row>
    <row r="195" spans="33:37">
      <c r="AI195" s="6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8"/>
  <sheetViews>
    <sheetView topLeftCell="AE1" zoomScaleNormal="100" workbookViewId="0">
      <selection activeCell="AI1" sqref="F1:AI1048576"/>
    </sheetView>
  </sheetViews>
  <sheetFormatPr defaultRowHeight="14.25"/>
  <cols>
    <col min="2" max="2" width="14.25" customWidth="1"/>
    <col min="4" max="4" width="29.375" customWidth="1"/>
    <col min="5" max="5" width="28.25" style="32" customWidth="1"/>
    <col min="6" max="6" width="17.25" style="36" customWidth="1"/>
    <col min="7" max="7" width="13.125" style="36" bestFit="1" customWidth="1"/>
    <col min="8" max="8" width="29.375" style="36" customWidth="1"/>
    <col min="9" max="9" width="31" style="270" customWidth="1"/>
    <col min="10" max="10" width="17.25" style="126" customWidth="1"/>
    <col min="11" max="11" width="11.5" style="126" bestFit="1" customWidth="1"/>
    <col min="12" max="12" width="29.375" style="126" customWidth="1"/>
    <col min="13" max="13" width="29.625" style="59" customWidth="1"/>
    <col min="14" max="14" width="20.375" style="59" customWidth="1"/>
    <col min="15" max="15" width="13.125" style="59" bestFit="1" customWidth="1"/>
    <col min="16" max="16" width="20.375" style="59" customWidth="1"/>
    <col min="17" max="17" width="20.25" style="126" customWidth="1"/>
    <col min="18" max="18" width="11.75" style="126" customWidth="1"/>
    <col min="19" max="19" width="14.125" style="126" bestFit="1" customWidth="1"/>
    <col min="20" max="20" width="17.25" style="126" customWidth="1"/>
    <col min="21" max="22" width="20.25" style="33" customWidth="1"/>
    <col min="23" max="23" width="18.25" style="33" customWidth="1"/>
    <col min="24" max="24" width="13.875" style="33" customWidth="1"/>
    <col min="25" max="25" width="13.75" style="33" customWidth="1"/>
    <col min="26" max="26" width="29.375" style="33" customWidth="1"/>
    <col min="27" max="27" width="18.25" style="33" customWidth="1"/>
    <col min="28" max="28" width="15.375" style="33" customWidth="1"/>
    <col min="29" max="29" width="15.125" style="37" bestFit="1" customWidth="1"/>
    <col min="30" max="30" width="25.625" style="37" customWidth="1"/>
    <col min="31" max="31" width="28.75" style="37" customWidth="1"/>
    <col min="32" max="32" width="14.25" style="37" customWidth="1"/>
    <col min="33" max="33" width="15.25" style="37" bestFit="1" customWidth="1"/>
    <col min="34" max="34" width="13.625" style="37" bestFit="1" customWidth="1"/>
    <col min="35" max="35" width="15.375" style="37" bestFit="1" customWidth="1"/>
    <col min="36" max="36" width="14.125" style="37" bestFit="1" customWidth="1"/>
    <col min="37" max="37" width="15.25" style="37" bestFit="1" customWidth="1"/>
    <col min="38" max="38" width="13.75" style="37" bestFit="1" customWidth="1"/>
    <col min="39" max="39" width="15.375" style="37" bestFit="1" customWidth="1"/>
    <col min="40" max="40" width="14.125" style="270" bestFit="1" customWidth="1"/>
    <col min="41" max="41" width="15.25" style="270" bestFit="1" customWidth="1"/>
    <col min="42" max="42" width="14.625" style="270" bestFit="1" customWidth="1"/>
    <col min="43" max="43" width="15.625" style="270" bestFit="1" customWidth="1"/>
    <col min="44" max="44" width="14.25" style="270" bestFit="1" customWidth="1"/>
    <col min="45" max="45" width="14.125" style="270" bestFit="1" customWidth="1"/>
    <col min="46" max="46" width="14.5" style="270" bestFit="1" customWidth="1"/>
    <col min="47" max="47" width="13.5" style="270" bestFit="1" customWidth="1"/>
    <col min="48" max="49" width="13.125" style="270" bestFit="1" customWidth="1"/>
    <col min="50" max="50" width="14.375" style="270" bestFit="1" customWidth="1"/>
    <col min="51" max="51" width="13.375" style="270" bestFit="1" customWidth="1"/>
    <col min="52" max="52" width="14.375" style="270" bestFit="1" customWidth="1"/>
    <col min="53" max="53" width="14.125" style="270" bestFit="1" customWidth="1"/>
    <col min="54" max="54" width="15.125" style="270" bestFit="1" customWidth="1"/>
    <col min="55" max="56" width="14.25" style="270" bestFit="1" customWidth="1"/>
    <col min="57" max="57" width="11.375" style="270" bestFit="1" customWidth="1"/>
    <col min="58" max="58" width="14.125" style="270" bestFit="1" customWidth="1"/>
    <col min="59" max="59" width="11.625" style="270" bestFit="1" customWidth="1"/>
    <col min="60" max="60" width="13.125" style="270" bestFit="1" customWidth="1"/>
    <col min="61" max="62" width="10.375" style="270" bestFit="1" customWidth="1"/>
    <col min="63" max="63" width="11.375" style="270" bestFit="1" customWidth="1"/>
    <col min="64" max="64" width="9.375" style="270" bestFit="1" customWidth="1"/>
    <col min="65" max="65" width="15.125" style="270" bestFit="1" customWidth="1"/>
    <col min="66" max="66" width="13.125" style="270" bestFit="1" customWidth="1"/>
    <col min="67" max="67" width="15.125" style="270" bestFit="1" customWidth="1"/>
    <col min="68" max="68" width="13.125" style="270" bestFit="1" customWidth="1"/>
    <col min="69" max="69" width="9.375" style="270" bestFit="1" customWidth="1"/>
    <col min="70" max="70" width="11.375" style="270" bestFit="1" customWidth="1"/>
    <col min="71" max="71" width="10.375" style="270" bestFit="1" customWidth="1"/>
    <col min="72" max="73" width="13.125" style="270" bestFit="1" customWidth="1"/>
    <col min="74" max="74" width="14.125" style="270" bestFit="1" customWidth="1"/>
    <col min="75" max="76" width="9.125" style="270" bestFit="1" customWidth="1"/>
    <col min="77" max="77" width="13.125" style="270" bestFit="1" customWidth="1"/>
    <col min="78" max="78" width="14.125" style="270" bestFit="1" customWidth="1"/>
    <col min="79" max="79" width="11.375" style="270" bestFit="1" customWidth="1"/>
    <col min="80" max="80" width="9.375" style="270" bestFit="1" customWidth="1"/>
    <col min="81" max="82" width="13.125" style="270" bestFit="1" customWidth="1"/>
    <col min="83" max="83" width="14.125" style="270" bestFit="1" customWidth="1"/>
    <col min="84" max="84" width="13.125" style="270" bestFit="1" customWidth="1"/>
    <col min="85" max="85" width="10.375" style="270" bestFit="1" customWidth="1"/>
    <col min="86" max="86" width="11.375" style="270" bestFit="1" customWidth="1"/>
    <col min="87" max="16384" width="9" style="270"/>
  </cols>
  <sheetData>
    <row r="1" spans="1:35">
      <c r="E1" s="32" t="s">
        <v>1410</v>
      </c>
      <c r="F1" s="36" t="s">
        <v>1798</v>
      </c>
      <c r="G1" s="36" t="s">
        <v>1800</v>
      </c>
      <c r="H1" s="36" t="s">
        <v>1802</v>
      </c>
      <c r="I1" s="270" t="s">
        <v>1806</v>
      </c>
      <c r="J1" s="126" t="s">
        <v>1808</v>
      </c>
      <c r="K1" s="126" t="s">
        <v>1847</v>
      </c>
      <c r="L1" s="126" t="s">
        <v>1866</v>
      </c>
      <c r="M1" s="59" t="s">
        <v>1810</v>
      </c>
      <c r="N1" s="59" t="s">
        <v>1812</v>
      </c>
      <c r="O1" s="59" t="s">
        <v>1814</v>
      </c>
      <c r="P1" s="59" t="s">
        <v>1816</v>
      </c>
      <c r="Q1" s="126" t="s">
        <v>1818</v>
      </c>
      <c r="R1" s="126" t="s">
        <v>1795</v>
      </c>
      <c r="S1" s="126" t="s">
        <v>1820</v>
      </c>
      <c r="T1" s="126" t="s">
        <v>1822</v>
      </c>
      <c r="U1" s="33" t="s">
        <v>1855</v>
      </c>
      <c r="V1" s="33" t="s">
        <v>1857</v>
      </c>
      <c r="W1" s="33" t="s">
        <v>1823</v>
      </c>
      <c r="X1" s="33" t="s">
        <v>1825</v>
      </c>
      <c r="Y1" s="33" t="s">
        <v>1827</v>
      </c>
      <c r="Z1" s="33" t="s">
        <v>1851</v>
      </c>
      <c r="AA1" s="33" t="s">
        <v>1829</v>
      </c>
      <c r="AB1" s="33" t="s">
        <v>1831</v>
      </c>
      <c r="AC1" s="37" t="s">
        <v>1833</v>
      </c>
      <c r="AD1" s="37" t="s">
        <v>1835</v>
      </c>
      <c r="AE1" s="37" t="s">
        <v>1837</v>
      </c>
      <c r="AF1" s="37" t="s">
        <v>1839</v>
      </c>
      <c r="AG1" s="37" t="s">
        <v>1841</v>
      </c>
      <c r="AH1" s="37" t="s">
        <v>1872</v>
      </c>
      <c r="AI1" s="37" t="s">
        <v>1845</v>
      </c>
    </row>
    <row r="2" spans="1:35">
      <c r="E2" s="32" t="s">
        <v>1411</v>
      </c>
      <c r="F2" s="36" t="s">
        <v>1799</v>
      </c>
      <c r="G2" s="36" t="s">
        <v>1801</v>
      </c>
      <c r="H2" s="36" t="s">
        <v>1803</v>
      </c>
      <c r="I2" s="270" t="s">
        <v>1807</v>
      </c>
      <c r="J2" s="126" t="s">
        <v>1809</v>
      </c>
      <c r="K2" s="126" t="s">
        <v>1848</v>
      </c>
      <c r="L2" s="126" t="s">
        <v>1867</v>
      </c>
      <c r="M2" s="59" t="s">
        <v>1811</v>
      </c>
      <c r="N2" s="59" t="s">
        <v>1813</v>
      </c>
      <c r="O2" s="59" t="s">
        <v>1815</v>
      </c>
      <c r="P2" s="59" t="s">
        <v>1817</v>
      </c>
      <c r="Q2" s="126" t="s">
        <v>1819</v>
      </c>
      <c r="R2" s="126" t="s">
        <v>1796</v>
      </c>
      <c r="S2" s="126" t="s">
        <v>1821</v>
      </c>
      <c r="T2" s="126" t="s">
        <v>1797</v>
      </c>
      <c r="U2" s="33" t="s">
        <v>1856</v>
      </c>
      <c r="V2" s="33" t="s">
        <v>1858</v>
      </c>
      <c r="W2" s="33" t="s">
        <v>1824</v>
      </c>
      <c r="X2" s="33" t="s">
        <v>1826</v>
      </c>
      <c r="Y2" s="33" t="s">
        <v>1828</v>
      </c>
      <c r="Z2" s="33" t="s">
        <v>1852</v>
      </c>
      <c r="AA2" s="33" t="s">
        <v>1830</v>
      </c>
      <c r="AB2" s="33" t="s">
        <v>1832</v>
      </c>
      <c r="AC2" s="37" t="s">
        <v>1834</v>
      </c>
      <c r="AD2" s="37" t="s">
        <v>1836</v>
      </c>
      <c r="AE2" s="37" t="s">
        <v>1838</v>
      </c>
      <c r="AF2" s="37" t="s">
        <v>1840</v>
      </c>
      <c r="AG2" s="37" t="s">
        <v>1842</v>
      </c>
      <c r="AH2" s="37" t="s">
        <v>1873</v>
      </c>
      <c r="AI2" s="37" t="s">
        <v>1846</v>
      </c>
    </row>
    <row r="3" spans="1:35">
      <c r="E3" s="32" t="s">
        <v>1412</v>
      </c>
      <c r="F3" s="36">
        <v>38590531.859999999</v>
      </c>
      <c r="G3" s="36">
        <v>1159956.3899999999</v>
      </c>
      <c r="H3" s="36">
        <v>22084434.800000001</v>
      </c>
      <c r="I3" s="270">
        <v>133555073.06</v>
      </c>
      <c r="J3" s="126">
        <v>34839649.289999999</v>
      </c>
      <c r="K3" s="126">
        <v>13449.14</v>
      </c>
      <c r="L3" s="126">
        <v>266900</v>
      </c>
      <c r="M3" s="59">
        <v>639670</v>
      </c>
      <c r="N3" s="59">
        <v>3862291.58</v>
      </c>
      <c r="O3" s="59">
        <v>2284417</v>
      </c>
      <c r="P3" s="59">
        <v>3999535.71</v>
      </c>
      <c r="Q3" s="126">
        <v>10584.87</v>
      </c>
      <c r="R3" s="126">
        <v>-5206087.92</v>
      </c>
      <c r="S3" s="126">
        <v>-48314741</v>
      </c>
      <c r="T3" s="126">
        <v>297496120.97000003</v>
      </c>
      <c r="U3" s="33">
        <v>3301</v>
      </c>
      <c r="V3" s="33">
        <v>2164.9</v>
      </c>
      <c r="W3" s="33">
        <v>101275380.66</v>
      </c>
      <c r="X3" s="33">
        <v>10772937</v>
      </c>
      <c r="Y3" s="33">
        <v>265256.34000000003</v>
      </c>
      <c r="Z3" s="33">
        <v>9465</v>
      </c>
      <c r="AA3" s="33">
        <v>147032393.08000001</v>
      </c>
      <c r="AB3" s="33">
        <v>10469122.359999999</v>
      </c>
      <c r="AC3" s="37">
        <v>184952339.83000001</v>
      </c>
      <c r="AD3" s="37">
        <v>1329439.5</v>
      </c>
      <c r="AE3" s="37">
        <v>2735441.89</v>
      </c>
      <c r="AF3" s="37">
        <v>79878926.090000004</v>
      </c>
      <c r="AG3" s="37">
        <v>24531324.940000001</v>
      </c>
      <c r="AH3" s="37">
        <v>18122.62</v>
      </c>
      <c r="AI3" s="37">
        <v>646222.14</v>
      </c>
    </row>
    <row r="4" spans="1:35">
      <c r="A4" t="s">
        <v>1207</v>
      </c>
      <c r="B4" t="s">
        <v>1209</v>
      </c>
      <c r="C4">
        <v>3730</v>
      </c>
      <c r="D4" t="s">
        <v>1211</v>
      </c>
      <c r="E4" s="32" t="s">
        <v>1877</v>
      </c>
      <c r="F4" s="36">
        <v>149311.07</v>
      </c>
      <c r="G4" s="36">
        <v>0</v>
      </c>
      <c r="H4" s="36">
        <v>61364.68</v>
      </c>
      <c r="I4" s="270">
        <v>415385.37</v>
      </c>
      <c r="J4" s="126">
        <v>182874.92</v>
      </c>
      <c r="N4" s="59">
        <v>13100</v>
      </c>
      <c r="P4" s="59">
        <v>70935</v>
      </c>
      <c r="S4" s="126">
        <v>-1074020.33</v>
      </c>
      <c r="T4" s="126">
        <v>2193223.69</v>
      </c>
      <c r="W4" s="33">
        <v>390345.5</v>
      </c>
      <c r="Z4" s="33">
        <v>3090</v>
      </c>
      <c r="AA4" s="33">
        <v>759550</v>
      </c>
      <c r="AC4" s="37">
        <v>871641</v>
      </c>
      <c r="AF4" s="37">
        <v>518935</v>
      </c>
      <c r="AG4" s="37">
        <v>156711.82</v>
      </c>
    </row>
    <row r="5" spans="1:35">
      <c r="A5" t="s">
        <v>1207</v>
      </c>
      <c r="B5" t="s">
        <v>1209</v>
      </c>
      <c r="C5">
        <v>5221</v>
      </c>
      <c r="D5" t="s">
        <v>1212</v>
      </c>
      <c r="E5" s="32" t="s">
        <v>1878</v>
      </c>
      <c r="F5" s="36">
        <v>120314.51</v>
      </c>
      <c r="G5" s="36">
        <v>0</v>
      </c>
      <c r="H5" s="36">
        <v>58902.98</v>
      </c>
      <c r="I5" s="270">
        <v>936315.32</v>
      </c>
      <c r="J5" s="126">
        <v>565163.36</v>
      </c>
      <c r="N5" s="59">
        <v>35524</v>
      </c>
      <c r="P5" s="59">
        <v>1900.4</v>
      </c>
      <c r="S5" s="126">
        <v>653984.06999999995</v>
      </c>
      <c r="T5" s="126">
        <v>1265427.9099999999</v>
      </c>
      <c r="W5" s="33">
        <v>872715.32</v>
      </c>
      <c r="X5" s="33">
        <v>4000</v>
      </c>
      <c r="Y5" s="33">
        <v>694.82</v>
      </c>
      <c r="AA5" s="33">
        <v>1017220</v>
      </c>
      <c r="AB5" s="33">
        <v>76045</v>
      </c>
      <c r="AC5" s="37">
        <v>1379005</v>
      </c>
      <c r="AE5" s="37">
        <v>3000</v>
      </c>
      <c r="AF5" s="37">
        <v>731193.14</v>
      </c>
      <c r="AG5" s="37">
        <v>133617.21</v>
      </c>
    </row>
    <row r="6" spans="1:35">
      <c r="A6" t="s">
        <v>1207</v>
      </c>
      <c r="B6" t="s">
        <v>1209</v>
      </c>
      <c r="C6">
        <v>4708</v>
      </c>
      <c r="D6" t="s">
        <v>1213</v>
      </c>
      <c r="E6" s="32" t="s">
        <v>1879</v>
      </c>
      <c r="F6" s="36">
        <v>604584.80000000005</v>
      </c>
      <c r="G6" s="36">
        <v>0</v>
      </c>
      <c r="H6" s="36">
        <v>147605.88</v>
      </c>
      <c r="I6" s="270">
        <v>944954.97</v>
      </c>
      <c r="J6" s="126">
        <v>468438.66</v>
      </c>
      <c r="N6" s="59">
        <v>12000</v>
      </c>
      <c r="P6" s="59">
        <v>9570.94</v>
      </c>
      <c r="S6" s="126">
        <v>-1314755.1599999999</v>
      </c>
      <c r="T6" s="126">
        <v>3482828.65</v>
      </c>
      <c r="W6" s="33">
        <v>653971.76</v>
      </c>
      <c r="X6" s="33">
        <v>536805</v>
      </c>
      <c r="Y6" s="33">
        <v>915.53</v>
      </c>
      <c r="AA6" s="33">
        <v>1134620</v>
      </c>
      <c r="AB6" s="33">
        <v>82269</v>
      </c>
      <c r="AC6" s="37">
        <v>1474775</v>
      </c>
      <c r="AD6" s="37">
        <v>10500</v>
      </c>
      <c r="AE6" s="37">
        <v>19026</v>
      </c>
      <c r="AF6" s="37">
        <v>764918.36</v>
      </c>
      <c r="AG6" s="37">
        <v>163422.04999999999</v>
      </c>
    </row>
    <row r="7" spans="1:35">
      <c r="A7" t="s">
        <v>1207</v>
      </c>
      <c r="B7" t="s">
        <v>1209</v>
      </c>
      <c r="C7">
        <v>4405</v>
      </c>
      <c r="D7" t="s">
        <v>1214</v>
      </c>
      <c r="E7" s="32" t="s">
        <v>1880</v>
      </c>
      <c r="F7" s="36">
        <v>179524.13</v>
      </c>
      <c r="G7" s="36">
        <v>0</v>
      </c>
      <c r="H7" s="36">
        <v>147744</v>
      </c>
      <c r="I7" s="270">
        <v>676789.86</v>
      </c>
      <c r="J7" s="126">
        <v>603190.68000000005</v>
      </c>
      <c r="N7" s="59">
        <v>101040</v>
      </c>
      <c r="P7" s="59">
        <v>3688.85</v>
      </c>
      <c r="S7" s="126">
        <v>-1776105.22</v>
      </c>
      <c r="T7" s="126">
        <v>3940312</v>
      </c>
      <c r="V7" s="33">
        <v>521.41</v>
      </c>
      <c r="W7" s="33">
        <v>654867.03</v>
      </c>
      <c r="X7" s="33">
        <v>117800</v>
      </c>
      <c r="AA7" s="33">
        <v>771430</v>
      </c>
      <c r="AB7" s="33">
        <v>76150</v>
      </c>
      <c r="AC7" s="37">
        <v>1076470</v>
      </c>
      <c r="AF7" s="37">
        <v>782963.87</v>
      </c>
      <c r="AG7" s="37">
        <v>393071.53</v>
      </c>
      <c r="AI7" s="37">
        <v>29950</v>
      </c>
    </row>
    <row r="8" spans="1:35">
      <c r="A8" t="s">
        <v>1207</v>
      </c>
      <c r="B8" t="s">
        <v>1209</v>
      </c>
      <c r="C8">
        <v>4348</v>
      </c>
      <c r="D8" t="s">
        <v>1215</v>
      </c>
      <c r="E8" s="32" t="s">
        <v>1215</v>
      </c>
      <c r="F8" s="36">
        <v>542005.97</v>
      </c>
      <c r="G8" s="36">
        <v>0</v>
      </c>
      <c r="H8" s="36">
        <v>27125.73</v>
      </c>
      <c r="I8" s="270">
        <v>460666.86</v>
      </c>
      <c r="J8" s="126">
        <v>177841.3</v>
      </c>
      <c r="L8" s="126">
        <v>194900</v>
      </c>
      <c r="N8" s="59">
        <v>12000</v>
      </c>
      <c r="P8" s="59">
        <v>1271.58</v>
      </c>
      <c r="S8" s="126">
        <v>-1111516.3</v>
      </c>
      <c r="T8" s="126">
        <v>2735240.51</v>
      </c>
      <c r="W8" s="33">
        <v>565420.11</v>
      </c>
      <c r="X8" s="33">
        <v>20000</v>
      </c>
      <c r="Y8" s="33">
        <v>1172.7</v>
      </c>
      <c r="AA8" s="33">
        <v>1077700</v>
      </c>
      <c r="AB8" s="33">
        <v>52057</v>
      </c>
      <c r="AC8" s="37">
        <v>1219470</v>
      </c>
      <c r="AD8" s="37">
        <v>3000</v>
      </c>
      <c r="AE8" s="37">
        <v>10862</v>
      </c>
      <c r="AF8" s="37">
        <v>483549.11</v>
      </c>
      <c r="AG8" s="37">
        <v>163924.63</v>
      </c>
      <c r="AI8" s="37">
        <v>70000</v>
      </c>
    </row>
    <row r="9" spans="1:35">
      <c r="A9" t="s">
        <v>1207</v>
      </c>
      <c r="B9" t="s">
        <v>1209</v>
      </c>
      <c r="C9">
        <v>3589</v>
      </c>
      <c r="D9" t="s">
        <v>1216</v>
      </c>
      <c r="E9" s="32" t="s">
        <v>1881</v>
      </c>
      <c r="F9" s="36">
        <v>326931</v>
      </c>
      <c r="G9" s="36">
        <v>0</v>
      </c>
      <c r="H9" s="36">
        <v>89859.65</v>
      </c>
      <c r="I9" s="270">
        <v>821360.09</v>
      </c>
      <c r="J9" s="126">
        <v>1184091.1399999999</v>
      </c>
      <c r="N9" s="59">
        <v>12150</v>
      </c>
      <c r="P9" s="59">
        <v>1255</v>
      </c>
      <c r="S9" s="126">
        <v>346594.42</v>
      </c>
      <c r="T9" s="126">
        <v>2266802.89</v>
      </c>
      <c r="W9" s="33">
        <v>545286.06999999995</v>
      </c>
      <c r="Y9" s="33">
        <v>553.55999999999995</v>
      </c>
      <c r="AA9" s="33">
        <v>940140</v>
      </c>
      <c r="AB9" s="33">
        <v>50521</v>
      </c>
      <c r="AC9" s="37">
        <v>1083145</v>
      </c>
      <c r="AD9" s="37">
        <v>3500</v>
      </c>
      <c r="AE9" s="37">
        <v>2970</v>
      </c>
      <c r="AF9" s="37">
        <v>382469.85</v>
      </c>
      <c r="AG9" s="37">
        <v>268976.21000000002</v>
      </c>
    </row>
    <row r="10" spans="1:35">
      <c r="A10" t="s">
        <v>1207</v>
      </c>
      <c r="B10" t="s">
        <v>1209</v>
      </c>
      <c r="C10">
        <v>2636</v>
      </c>
      <c r="D10" t="s">
        <v>1217</v>
      </c>
      <c r="E10" s="32" t="s">
        <v>1882</v>
      </c>
      <c r="F10" s="36">
        <v>145582.06</v>
      </c>
      <c r="G10" s="36">
        <v>0</v>
      </c>
      <c r="H10" s="36">
        <v>128639.18</v>
      </c>
      <c r="I10" s="270">
        <v>1010218.54</v>
      </c>
      <c r="J10" s="126">
        <v>213755.7</v>
      </c>
      <c r="M10" s="59">
        <v>0</v>
      </c>
      <c r="N10" s="59">
        <v>21224</v>
      </c>
      <c r="P10" s="59">
        <v>39458.129999999997</v>
      </c>
      <c r="S10" s="126">
        <v>-902258.77</v>
      </c>
      <c r="T10" s="126">
        <v>2678016.84</v>
      </c>
      <c r="W10" s="33">
        <v>569930.55000000005</v>
      </c>
      <c r="Y10" s="33">
        <v>427.61</v>
      </c>
      <c r="AA10" s="33">
        <v>1123770</v>
      </c>
      <c r="AB10" s="33">
        <v>53000</v>
      </c>
      <c r="AC10" s="37">
        <v>1284907</v>
      </c>
      <c r="AF10" s="37">
        <v>608977.56000000006</v>
      </c>
      <c r="AG10" s="37">
        <v>191488.32</v>
      </c>
    </row>
    <row r="11" spans="1:35">
      <c r="A11" t="s">
        <v>1207</v>
      </c>
      <c r="B11" t="s">
        <v>1209</v>
      </c>
      <c r="C11">
        <v>2321</v>
      </c>
      <c r="D11" t="s">
        <v>1218</v>
      </c>
      <c r="E11" s="32" t="s">
        <v>1883</v>
      </c>
      <c r="F11" s="36">
        <v>104666.4</v>
      </c>
      <c r="G11" s="36">
        <v>0</v>
      </c>
      <c r="H11" s="36">
        <v>142058.87</v>
      </c>
      <c r="I11" s="270">
        <v>2205168.4900000002</v>
      </c>
      <c r="J11" s="126">
        <v>210629.48</v>
      </c>
      <c r="N11" s="59">
        <v>40886</v>
      </c>
      <c r="P11" s="59">
        <v>3347.73</v>
      </c>
      <c r="S11" s="126">
        <v>1791630.73</v>
      </c>
      <c r="T11" s="126">
        <v>585220.22</v>
      </c>
      <c r="W11" s="33">
        <v>1173242.48</v>
      </c>
      <c r="X11" s="33">
        <v>4000</v>
      </c>
      <c r="Y11" s="33">
        <v>850.55</v>
      </c>
      <c r="AA11" s="33">
        <v>637960</v>
      </c>
      <c r="AB11" s="33">
        <v>49681</v>
      </c>
      <c r="AC11" s="37">
        <v>981931</v>
      </c>
      <c r="AE11" s="37">
        <v>6330</v>
      </c>
      <c r="AF11" s="37">
        <v>425551.13</v>
      </c>
      <c r="AG11" s="37">
        <v>210483.34</v>
      </c>
    </row>
    <row r="12" spans="1:35">
      <c r="A12" t="s">
        <v>1207</v>
      </c>
      <c r="B12" t="s">
        <v>1209</v>
      </c>
      <c r="C12">
        <v>2128</v>
      </c>
      <c r="D12" t="s">
        <v>1219</v>
      </c>
      <c r="E12" s="32" t="s">
        <v>1884</v>
      </c>
      <c r="F12" s="36">
        <v>333752.96999999997</v>
      </c>
      <c r="G12" s="36">
        <v>0</v>
      </c>
      <c r="H12" s="36">
        <v>57822.89</v>
      </c>
      <c r="I12" s="270">
        <v>578033.96</v>
      </c>
      <c r="J12" s="126">
        <v>1162526.24</v>
      </c>
      <c r="M12" s="59">
        <v>0</v>
      </c>
      <c r="N12" s="59">
        <v>17000</v>
      </c>
      <c r="P12" s="59">
        <v>467.37</v>
      </c>
      <c r="S12" s="126">
        <v>-375474.13</v>
      </c>
      <c r="T12" s="126">
        <v>1804328.64</v>
      </c>
      <c r="W12" s="33">
        <v>1399309.17</v>
      </c>
      <c r="X12" s="33">
        <v>57200</v>
      </c>
      <c r="Y12" s="33">
        <v>717.53</v>
      </c>
      <c r="AA12" s="33">
        <v>3059370</v>
      </c>
      <c r="AB12" s="33">
        <v>101820</v>
      </c>
      <c r="AC12" s="37">
        <v>3184790</v>
      </c>
      <c r="AD12" s="37">
        <v>3500</v>
      </c>
      <c r="AE12" s="37">
        <v>2439</v>
      </c>
      <c r="AF12" s="37">
        <v>431480.65</v>
      </c>
      <c r="AG12" s="37">
        <v>265392.87</v>
      </c>
      <c r="AI12" s="37">
        <v>45000</v>
      </c>
    </row>
    <row r="13" spans="1:35">
      <c r="A13" t="s">
        <v>1207</v>
      </c>
      <c r="B13" t="s">
        <v>1209</v>
      </c>
      <c r="C13">
        <v>2356</v>
      </c>
      <c r="D13" t="s">
        <v>1220</v>
      </c>
      <c r="E13" s="32" t="s">
        <v>1885</v>
      </c>
      <c r="F13" s="36">
        <v>9434.58</v>
      </c>
      <c r="G13" s="36">
        <v>0</v>
      </c>
      <c r="H13" s="36">
        <v>27818.37</v>
      </c>
      <c r="I13" s="270">
        <v>204410.97</v>
      </c>
      <c r="J13" s="126">
        <v>346854.07</v>
      </c>
      <c r="M13" s="59">
        <v>4790</v>
      </c>
      <c r="N13" s="59">
        <v>34534</v>
      </c>
      <c r="P13" s="59">
        <v>2793.66</v>
      </c>
      <c r="S13" s="126">
        <v>183467.57</v>
      </c>
      <c r="T13" s="126">
        <v>667029.63</v>
      </c>
      <c r="W13" s="33">
        <v>462114.48</v>
      </c>
      <c r="X13" s="33">
        <v>143850</v>
      </c>
      <c r="Y13" s="33">
        <v>235.52</v>
      </c>
      <c r="AA13" s="33">
        <v>1031670</v>
      </c>
      <c r="AB13" s="33">
        <v>53831</v>
      </c>
      <c r="AC13" s="37">
        <v>1365709</v>
      </c>
      <c r="AD13" s="37">
        <v>2200</v>
      </c>
      <c r="AE13" s="37">
        <v>3028</v>
      </c>
      <c r="AF13" s="37">
        <v>550965.38</v>
      </c>
      <c r="AG13" s="37">
        <v>73894.66</v>
      </c>
      <c r="AI13" s="37">
        <v>0.83</v>
      </c>
    </row>
    <row r="14" spans="1:35">
      <c r="A14" t="s">
        <v>1207</v>
      </c>
      <c r="B14" t="s">
        <v>1209</v>
      </c>
      <c r="C14">
        <v>2750</v>
      </c>
      <c r="D14" t="s">
        <v>1221</v>
      </c>
      <c r="E14" s="32" t="s">
        <v>1886</v>
      </c>
      <c r="F14" s="36">
        <v>132158.17000000001</v>
      </c>
      <c r="G14" s="36">
        <v>0</v>
      </c>
      <c r="H14" s="36">
        <v>101308.61</v>
      </c>
      <c r="I14" s="270">
        <v>3</v>
      </c>
      <c r="J14" s="126">
        <v>384835.48</v>
      </c>
      <c r="M14" s="59">
        <v>0</v>
      </c>
      <c r="N14" s="59">
        <v>34524</v>
      </c>
      <c r="P14" s="59">
        <v>7574.48</v>
      </c>
      <c r="S14" s="126">
        <v>-260375.47</v>
      </c>
      <c r="T14" s="126">
        <v>818351.54</v>
      </c>
      <c r="W14" s="33">
        <v>939631.95</v>
      </c>
      <c r="Y14" s="33">
        <v>432.12</v>
      </c>
      <c r="AA14" s="33">
        <v>595210</v>
      </c>
      <c r="AB14" s="33">
        <v>285620</v>
      </c>
      <c r="AC14" s="37">
        <v>926705</v>
      </c>
      <c r="AD14" s="37">
        <v>2200</v>
      </c>
      <c r="AE14" s="37">
        <v>1624</v>
      </c>
      <c r="AF14" s="37">
        <v>796043.73</v>
      </c>
      <c r="AG14" s="37">
        <v>76090.63</v>
      </c>
    </row>
    <row r="15" spans="1:35">
      <c r="A15" t="s">
        <v>1207</v>
      </c>
      <c r="B15" t="s">
        <v>1209</v>
      </c>
      <c r="C15">
        <v>3490</v>
      </c>
      <c r="D15" t="s">
        <v>1222</v>
      </c>
      <c r="E15" s="32" t="s">
        <v>1222</v>
      </c>
      <c r="F15" s="36">
        <v>45455.31</v>
      </c>
      <c r="G15" s="36">
        <v>0</v>
      </c>
      <c r="H15" s="36">
        <v>140121.34</v>
      </c>
      <c r="I15" s="270">
        <v>2011293.01</v>
      </c>
      <c r="J15" s="126">
        <v>310589.74</v>
      </c>
      <c r="M15" s="59">
        <v>0</v>
      </c>
      <c r="N15" s="59">
        <v>40669</v>
      </c>
      <c r="P15" s="59">
        <v>44827.77</v>
      </c>
      <c r="S15" s="126">
        <v>-1057240.83</v>
      </c>
      <c r="T15" s="126">
        <v>3873985.05</v>
      </c>
      <c r="W15" s="33">
        <v>641707.88</v>
      </c>
      <c r="X15" s="33">
        <v>116000</v>
      </c>
      <c r="Y15" s="33">
        <v>382.68</v>
      </c>
      <c r="AA15" s="33">
        <v>1558210</v>
      </c>
      <c r="AB15" s="33">
        <v>84745</v>
      </c>
      <c r="AC15" s="37">
        <v>1891956</v>
      </c>
      <c r="AD15" s="37">
        <v>7000</v>
      </c>
      <c r="AE15" s="37">
        <v>7765</v>
      </c>
      <c r="AF15" s="37">
        <v>637883.85</v>
      </c>
      <c r="AG15" s="37">
        <v>243722.3</v>
      </c>
      <c r="AI15" s="37">
        <v>7500</v>
      </c>
    </row>
    <row r="16" spans="1:35">
      <c r="A16" t="s">
        <v>1207</v>
      </c>
      <c r="B16" t="s">
        <v>1209</v>
      </c>
      <c r="C16">
        <v>2589</v>
      </c>
      <c r="D16" t="s">
        <v>1223</v>
      </c>
      <c r="E16" s="32" t="s">
        <v>1223</v>
      </c>
      <c r="F16" s="36">
        <v>70070.14</v>
      </c>
      <c r="G16" s="36">
        <v>0</v>
      </c>
      <c r="H16" s="36">
        <v>78268.509999999995</v>
      </c>
      <c r="I16" s="270">
        <v>1604727.92</v>
      </c>
      <c r="J16" s="126">
        <v>236692.65</v>
      </c>
      <c r="N16" s="59">
        <v>33389</v>
      </c>
      <c r="P16" s="59">
        <v>2368.6999999999998</v>
      </c>
      <c r="S16" s="126">
        <v>12876.03</v>
      </c>
      <c r="T16" s="126">
        <v>2037072.22</v>
      </c>
      <c r="W16" s="33">
        <v>713818.78</v>
      </c>
      <c r="X16" s="33">
        <v>32540</v>
      </c>
      <c r="Y16" s="33">
        <v>266.49</v>
      </c>
      <c r="AA16" s="33">
        <v>761870</v>
      </c>
      <c r="AB16" s="33">
        <v>52024.3</v>
      </c>
      <c r="AC16" s="37">
        <v>1077495</v>
      </c>
      <c r="AE16" s="37">
        <v>3824</v>
      </c>
      <c r="AF16" s="37">
        <v>416019.05</v>
      </c>
      <c r="AG16" s="37">
        <v>159128.25</v>
      </c>
    </row>
    <row r="17" spans="1:35">
      <c r="A17" t="s">
        <v>1207</v>
      </c>
      <c r="B17" t="s">
        <v>1209</v>
      </c>
      <c r="C17">
        <v>1475</v>
      </c>
      <c r="D17" t="s">
        <v>1224</v>
      </c>
      <c r="E17" s="32" t="s">
        <v>1887</v>
      </c>
      <c r="F17" s="36">
        <v>1260484.1100000001</v>
      </c>
      <c r="H17" s="36">
        <v>536625.42000000004</v>
      </c>
      <c r="I17" s="270">
        <v>293730.21999999997</v>
      </c>
      <c r="J17" s="126">
        <v>528039.36</v>
      </c>
      <c r="N17" s="59">
        <v>17345</v>
      </c>
      <c r="P17" s="59">
        <v>823.12</v>
      </c>
      <c r="S17" s="126">
        <v>-498942.51</v>
      </c>
      <c r="T17" s="126">
        <v>2706524.69</v>
      </c>
      <c r="W17" s="33">
        <v>1164500</v>
      </c>
      <c r="Y17" s="33">
        <v>1217.0999999999999</v>
      </c>
      <c r="AA17" s="33">
        <v>744260</v>
      </c>
      <c r="AC17" s="37">
        <v>859544</v>
      </c>
      <c r="AE17" s="37">
        <v>24224</v>
      </c>
      <c r="AF17" s="37">
        <v>469077</v>
      </c>
      <c r="AG17" s="37">
        <v>164003.29</v>
      </c>
    </row>
    <row r="18" spans="1:35">
      <c r="A18" t="s">
        <v>1207</v>
      </c>
      <c r="B18" t="s">
        <v>1209</v>
      </c>
      <c r="C18">
        <v>2248</v>
      </c>
      <c r="D18" t="s">
        <v>1225</v>
      </c>
      <c r="E18" s="32" t="s">
        <v>1888</v>
      </c>
      <c r="F18" s="36">
        <v>459468.67</v>
      </c>
      <c r="G18" s="36">
        <v>17840</v>
      </c>
      <c r="H18" s="36">
        <v>570542.06000000006</v>
      </c>
      <c r="I18" s="270">
        <v>88441.34</v>
      </c>
      <c r="J18" s="126">
        <v>332431.90999999997</v>
      </c>
      <c r="N18" s="59">
        <v>11900</v>
      </c>
      <c r="P18" s="59">
        <v>103758.58</v>
      </c>
      <c r="S18" s="126">
        <v>118049.74</v>
      </c>
      <c r="T18" s="126">
        <v>865508.28</v>
      </c>
      <c r="W18" s="33">
        <v>1348984.1</v>
      </c>
      <c r="Y18" s="33">
        <v>435.61</v>
      </c>
      <c r="Z18" s="33">
        <v>510</v>
      </c>
      <c r="AA18" s="33">
        <v>1177860</v>
      </c>
      <c r="AC18" s="37">
        <v>1283566</v>
      </c>
      <c r="AD18" s="37">
        <v>5120</v>
      </c>
      <c r="AE18" s="37">
        <v>2600</v>
      </c>
      <c r="AF18" s="37">
        <v>694767.7</v>
      </c>
      <c r="AG18" s="37">
        <v>171478.63</v>
      </c>
      <c r="AI18" s="37">
        <v>750</v>
      </c>
    </row>
    <row r="19" spans="1:35">
      <c r="A19" t="s">
        <v>1207</v>
      </c>
      <c r="B19" t="s">
        <v>1209</v>
      </c>
      <c r="C19">
        <v>3985</v>
      </c>
      <c r="D19" t="s">
        <v>1226</v>
      </c>
      <c r="E19" s="32" t="s">
        <v>1889</v>
      </c>
      <c r="F19" s="36">
        <v>435613.87</v>
      </c>
      <c r="G19" s="36">
        <v>0</v>
      </c>
      <c r="H19" s="36" t="s">
        <v>1447</v>
      </c>
      <c r="I19" s="270">
        <v>48150.15</v>
      </c>
      <c r="J19" s="126">
        <v>213427.23</v>
      </c>
      <c r="M19" s="59">
        <v>0</v>
      </c>
      <c r="N19" s="59">
        <v>6700</v>
      </c>
      <c r="P19" s="59">
        <v>369310.49</v>
      </c>
      <c r="S19" s="126">
        <v>-1915956.32</v>
      </c>
      <c r="T19" s="126">
        <v>2831701.19</v>
      </c>
      <c r="W19" s="33">
        <v>653369.5</v>
      </c>
      <c r="AA19" s="33">
        <v>654500</v>
      </c>
      <c r="AC19" s="37">
        <v>838552</v>
      </c>
      <c r="AF19" s="37">
        <v>828623.68</v>
      </c>
      <c r="AG19" s="37">
        <v>105187.9</v>
      </c>
    </row>
    <row r="20" spans="1:35">
      <c r="A20" t="s">
        <v>1207</v>
      </c>
      <c r="B20" t="s">
        <v>1209</v>
      </c>
      <c r="C20">
        <v>2900</v>
      </c>
      <c r="D20" t="s">
        <v>1227</v>
      </c>
      <c r="E20" s="32" t="s">
        <v>1890</v>
      </c>
      <c r="F20" s="36">
        <v>386453.31</v>
      </c>
      <c r="G20" s="36">
        <v>0</v>
      </c>
      <c r="H20" s="36">
        <v>59137.17</v>
      </c>
      <c r="I20" s="270">
        <v>2620266.91</v>
      </c>
      <c r="J20" s="126">
        <v>474740.97</v>
      </c>
      <c r="N20" s="59">
        <v>6000</v>
      </c>
      <c r="P20" s="59">
        <v>203.96</v>
      </c>
      <c r="S20" s="126">
        <v>-1842343.23</v>
      </c>
      <c r="T20" s="126">
        <v>5546813.3099999996</v>
      </c>
      <c r="W20" s="33">
        <v>687845.61</v>
      </c>
      <c r="Y20" s="33">
        <v>998.81</v>
      </c>
      <c r="AA20" s="33">
        <v>651200</v>
      </c>
      <c r="AB20" s="33">
        <v>61800</v>
      </c>
      <c r="AC20" s="37">
        <v>819364</v>
      </c>
      <c r="AE20" s="37">
        <v>23779</v>
      </c>
      <c r="AF20" s="37">
        <v>525106.77</v>
      </c>
      <c r="AG20" s="37">
        <v>203320.33</v>
      </c>
      <c r="AI20" s="37">
        <v>350</v>
      </c>
    </row>
    <row r="21" spans="1:35">
      <c r="A21" t="s">
        <v>1207</v>
      </c>
      <c r="B21" t="s">
        <v>1209</v>
      </c>
      <c r="C21">
        <v>4136</v>
      </c>
      <c r="D21" t="s">
        <v>1228</v>
      </c>
      <c r="E21" s="32" t="s">
        <v>1891</v>
      </c>
      <c r="F21" s="36">
        <v>288287.34999999998</v>
      </c>
      <c r="G21" s="36">
        <v>0</v>
      </c>
      <c r="H21" s="36">
        <v>228918.1</v>
      </c>
      <c r="I21" s="270">
        <v>2626158.86</v>
      </c>
      <c r="J21" s="126">
        <v>1225090.06</v>
      </c>
      <c r="N21" s="59">
        <v>23208</v>
      </c>
      <c r="P21" s="59">
        <v>77799.990000000005</v>
      </c>
      <c r="S21" s="126">
        <v>2660263.1800000002</v>
      </c>
      <c r="T21" s="126">
        <v>1606327.04</v>
      </c>
      <c r="W21" s="33">
        <v>1341954.94</v>
      </c>
      <c r="X21" s="33">
        <v>504550</v>
      </c>
      <c r="Y21" s="33">
        <v>315.02</v>
      </c>
      <c r="AA21" s="33">
        <v>850840</v>
      </c>
      <c r="AB21" s="33">
        <v>193300</v>
      </c>
      <c r="AC21" s="37">
        <v>1579465</v>
      </c>
      <c r="AD21" s="37">
        <v>7000</v>
      </c>
      <c r="AE21" s="37">
        <v>18516.5</v>
      </c>
      <c r="AF21" s="37">
        <v>1039841.78</v>
      </c>
      <c r="AG21" s="37">
        <v>245280.52</v>
      </c>
    </row>
    <row r="22" spans="1:35">
      <c r="A22" t="s">
        <v>1207</v>
      </c>
      <c r="B22" t="s">
        <v>1209</v>
      </c>
      <c r="C22">
        <v>3628</v>
      </c>
      <c r="D22" t="s">
        <v>1229</v>
      </c>
      <c r="E22" s="32" t="s">
        <v>1892</v>
      </c>
      <c r="F22" s="36">
        <v>228551.37</v>
      </c>
      <c r="G22" s="36">
        <v>0</v>
      </c>
      <c r="H22" s="36">
        <v>93309.17</v>
      </c>
      <c r="I22" s="270">
        <v>2004723.35</v>
      </c>
      <c r="J22" s="126">
        <v>579111.05000000005</v>
      </c>
      <c r="M22" s="59">
        <v>0</v>
      </c>
      <c r="N22" s="59">
        <v>11000</v>
      </c>
      <c r="P22" s="59">
        <v>1644.71</v>
      </c>
      <c r="S22" s="126">
        <v>1785273.58</v>
      </c>
      <c r="T22" s="126">
        <v>1373222.93</v>
      </c>
      <c r="W22" s="33">
        <v>492598.75</v>
      </c>
      <c r="Y22" s="33">
        <v>477.7</v>
      </c>
      <c r="AA22" s="33">
        <v>1192580</v>
      </c>
      <c r="AB22" s="33">
        <v>128812</v>
      </c>
      <c r="AC22" s="37">
        <v>1355824</v>
      </c>
      <c r="AD22" s="37">
        <v>2200</v>
      </c>
      <c r="AE22" s="37">
        <v>13488</v>
      </c>
      <c r="AF22" s="37">
        <v>454468.84</v>
      </c>
      <c r="AG22" s="37">
        <v>253933.89</v>
      </c>
    </row>
    <row r="23" spans="1:35">
      <c r="A23" t="s">
        <v>1207</v>
      </c>
      <c r="B23" t="s">
        <v>1209</v>
      </c>
      <c r="C23">
        <v>2180</v>
      </c>
      <c r="D23" t="s">
        <v>1230</v>
      </c>
      <c r="E23" s="32" t="s">
        <v>1893</v>
      </c>
      <c r="F23" s="36">
        <v>791488.06</v>
      </c>
      <c r="G23" s="36">
        <v>0</v>
      </c>
      <c r="H23" s="36">
        <v>73626.559999999998</v>
      </c>
      <c r="I23" s="270">
        <v>2621438.96</v>
      </c>
      <c r="J23" s="126">
        <v>250775.99</v>
      </c>
      <c r="N23" s="59">
        <v>41791</v>
      </c>
      <c r="P23" s="59">
        <v>53134.86</v>
      </c>
      <c r="S23" s="126">
        <v>3618833.23</v>
      </c>
      <c r="T23" s="126">
        <v>466379.49</v>
      </c>
      <c r="W23" s="33">
        <v>564780.06999999995</v>
      </c>
      <c r="Y23" s="33">
        <v>111390.93</v>
      </c>
      <c r="Z23" s="33">
        <v>270</v>
      </c>
      <c r="AA23" s="33">
        <v>406460</v>
      </c>
      <c r="AC23" s="37">
        <v>794340</v>
      </c>
      <c r="AF23" s="37">
        <v>533814.63</v>
      </c>
      <c r="AG23" s="37">
        <v>197555.38</v>
      </c>
    </row>
    <row r="24" spans="1:35">
      <c r="A24" t="s">
        <v>1207</v>
      </c>
      <c r="B24" t="s">
        <v>1209</v>
      </c>
      <c r="C24">
        <v>2720</v>
      </c>
      <c r="D24" t="s">
        <v>1231</v>
      </c>
      <c r="E24" s="32" t="s">
        <v>1894</v>
      </c>
      <c r="F24" s="36">
        <v>499448.29</v>
      </c>
      <c r="G24" s="36">
        <v>0</v>
      </c>
      <c r="H24" s="36">
        <v>127503.12</v>
      </c>
      <c r="I24" s="270">
        <v>350840.17</v>
      </c>
      <c r="J24" s="126">
        <v>399926.01</v>
      </c>
      <c r="N24" s="59">
        <v>19582</v>
      </c>
      <c r="P24" s="59">
        <v>42506.64</v>
      </c>
      <c r="S24" s="126">
        <v>-689367.71</v>
      </c>
      <c r="T24" s="126">
        <v>1804328.64</v>
      </c>
      <c r="W24" s="33">
        <v>823815.36</v>
      </c>
      <c r="X24" s="33">
        <v>189200</v>
      </c>
      <c r="Y24" s="33">
        <v>232.54</v>
      </c>
      <c r="AA24" s="33">
        <v>766300</v>
      </c>
      <c r="AB24" s="33">
        <v>556</v>
      </c>
      <c r="AC24" s="37">
        <v>872878</v>
      </c>
      <c r="AF24" s="37">
        <v>588202.14</v>
      </c>
      <c r="AG24" s="37">
        <v>118355.74</v>
      </c>
    </row>
    <row r="25" spans="1:35">
      <c r="A25" t="s">
        <v>1207</v>
      </c>
      <c r="B25" t="s">
        <v>1209</v>
      </c>
      <c r="C25">
        <v>6257</v>
      </c>
      <c r="D25" t="s">
        <v>1232</v>
      </c>
      <c r="E25" s="32" t="s">
        <v>1895</v>
      </c>
      <c r="F25" s="36">
        <v>316033.78000000003</v>
      </c>
      <c r="G25" s="36">
        <v>4560</v>
      </c>
      <c r="H25" s="36">
        <v>292978.31</v>
      </c>
      <c r="I25" s="270">
        <v>488510.98</v>
      </c>
      <c r="J25" s="126">
        <v>171568.66</v>
      </c>
      <c r="N25" s="59">
        <v>48176</v>
      </c>
      <c r="P25" s="59">
        <v>5050.26</v>
      </c>
      <c r="S25" s="126">
        <v>-91506.5</v>
      </c>
      <c r="T25" s="126">
        <v>1601555.91</v>
      </c>
      <c r="W25" s="33">
        <v>1247515.8500000001</v>
      </c>
      <c r="AA25" s="33">
        <v>724350</v>
      </c>
      <c r="AC25" s="37">
        <v>1172250</v>
      </c>
      <c r="AE25" s="37">
        <v>11054.05</v>
      </c>
      <c r="AF25" s="37">
        <v>878175.16</v>
      </c>
      <c r="AG25" s="37">
        <v>200010.58</v>
      </c>
    </row>
    <row r="26" spans="1:35">
      <c r="A26" t="s">
        <v>1207</v>
      </c>
      <c r="B26" t="s">
        <v>1209</v>
      </c>
      <c r="C26">
        <v>5202</v>
      </c>
      <c r="D26" t="s">
        <v>1233</v>
      </c>
      <c r="E26" s="32" t="s">
        <v>1896</v>
      </c>
      <c r="F26" s="36">
        <v>553259.78</v>
      </c>
      <c r="G26" s="36">
        <v>0</v>
      </c>
      <c r="H26" s="36">
        <v>86312.960000000006</v>
      </c>
      <c r="I26" s="270">
        <v>128700.22</v>
      </c>
      <c r="J26" s="126">
        <v>295247.77</v>
      </c>
      <c r="M26" s="59">
        <v>0</v>
      </c>
      <c r="N26" s="59">
        <v>5700</v>
      </c>
      <c r="P26" s="59">
        <v>247403.56</v>
      </c>
      <c r="S26" s="126">
        <v>-262604.89</v>
      </c>
      <c r="T26" s="126">
        <v>1188537.31</v>
      </c>
      <c r="W26" s="33">
        <v>1109932.44</v>
      </c>
      <c r="X26" s="33">
        <v>182400</v>
      </c>
      <c r="Y26" s="33">
        <v>725</v>
      </c>
      <c r="Z26" s="33">
        <v>5595</v>
      </c>
      <c r="AA26" s="33">
        <v>898150</v>
      </c>
      <c r="AB26" s="33">
        <v>33</v>
      </c>
      <c r="AC26" s="37">
        <v>1381365</v>
      </c>
      <c r="AE26" s="37">
        <v>3612</v>
      </c>
      <c r="AF26" s="37">
        <v>794537.56</v>
      </c>
      <c r="AG26" s="37">
        <v>132836.13</v>
      </c>
    </row>
    <row r="27" spans="1:35">
      <c r="A27" t="s">
        <v>1207</v>
      </c>
      <c r="B27" t="s">
        <v>1209</v>
      </c>
      <c r="C27">
        <v>2753</v>
      </c>
      <c r="D27" t="s">
        <v>1234</v>
      </c>
      <c r="E27" s="32" t="s">
        <v>1897</v>
      </c>
      <c r="F27" s="36">
        <v>366789.7</v>
      </c>
      <c r="G27" s="36">
        <v>0</v>
      </c>
      <c r="H27" s="36">
        <v>120373.05</v>
      </c>
      <c r="I27" s="270">
        <v>766449.56</v>
      </c>
      <c r="J27" s="126">
        <v>440164.19</v>
      </c>
      <c r="N27" s="59">
        <v>20254</v>
      </c>
      <c r="P27" s="59">
        <v>190441.11</v>
      </c>
      <c r="S27" s="126">
        <v>-1582279.25</v>
      </c>
      <c r="T27" s="126">
        <v>3378480.39</v>
      </c>
      <c r="W27" s="33">
        <v>710744.8</v>
      </c>
      <c r="Y27" s="33">
        <v>450.97</v>
      </c>
      <c r="AA27" s="33">
        <v>846030</v>
      </c>
      <c r="AC27" s="37">
        <v>999778</v>
      </c>
      <c r="AE27" s="37">
        <v>1950</v>
      </c>
      <c r="AF27" s="37">
        <v>510971.65</v>
      </c>
      <c r="AG27" s="37">
        <v>357645.87</v>
      </c>
    </row>
    <row r="28" spans="1:35">
      <c r="A28" t="s">
        <v>1207</v>
      </c>
      <c r="B28" t="s">
        <v>1209</v>
      </c>
      <c r="C28">
        <v>2931</v>
      </c>
      <c r="D28" t="s">
        <v>1235</v>
      </c>
      <c r="E28" s="32" t="s">
        <v>1898</v>
      </c>
      <c r="F28" s="36">
        <v>155627.73000000001</v>
      </c>
      <c r="G28" s="36">
        <v>0</v>
      </c>
      <c r="H28" s="36">
        <v>39510.93</v>
      </c>
      <c r="I28" s="270">
        <v>3535598.88</v>
      </c>
      <c r="J28" s="126">
        <v>310847.40999999997</v>
      </c>
      <c r="N28" s="59">
        <v>21372</v>
      </c>
      <c r="P28" s="59">
        <v>35494.99</v>
      </c>
      <c r="S28" s="126">
        <v>-436482.16</v>
      </c>
      <c r="T28" s="126">
        <v>4652638.84</v>
      </c>
      <c r="W28" s="33">
        <v>443513.3</v>
      </c>
      <c r="Y28" s="33">
        <v>248.65</v>
      </c>
      <c r="AA28" s="33">
        <v>591800</v>
      </c>
      <c r="AB28" s="33">
        <v>38027</v>
      </c>
      <c r="AC28" s="37">
        <v>736070</v>
      </c>
      <c r="AE28" s="37">
        <v>3820</v>
      </c>
      <c r="AF28" s="37">
        <v>385413.84</v>
      </c>
      <c r="AG28" s="37">
        <v>179723.83</v>
      </c>
    </row>
    <row r="29" spans="1:35">
      <c r="A29" t="s">
        <v>1237</v>
      </c>
      <c r="B29" t="s">
        <v>1238</v>
      </c>
      <c r="C29">
        <v>4011</v>
      </c>
      <c r="D29" t="s">
        <v>1240</v>
      </c>
      <c r="E29" s="32" t="s">
        <v>1240</v>
      </c>
      <c r="F29" s="36">
        <v>177037.41</v>
      </c>
      <c r="G29" s="36">
        <v>0</v>
      </c>
      <c r="H29" s="36">
        <v>39056.85</v>
      </c>
      <c r="I29" s="270">
        <v>2534339.17</v>
      </c>
      <c r="J29" s="126">
        <v>290433.28000000003</v>
      </c>
      <c r="N29" s="59">
        <v>11905.05</v>
      </c>
      <c r="P29" s="59">
        <v>-775.09</v>
      </c>
      <c r="S29" s="126">
        <v>-883846.74</v>
      </c>
      <c r="T29" s="126">
        <v>3908830.71</v>
      </c>
      <c r="U29" s="33">
        <v>3301</v>
      </c>
      <c r="V29" s="33">
        <v>508.7</v>
      </c>
      <c r="W29" s="33">
        <v>330</v>
      </c>
      <c r="X29" s="33">
        <v>302000</v>
      </c>
      <c r="Y29" s="33">
        <v>128.31</v>
      </c>
      <c r="AA29" s="33">
        <v>1285000</v>
      </c>
      <c r="AB29" s="33">
        <v>993672.7</v>
      </c>
      <c r="AC29" s="37">
        <v>2003062</v>
      </c>
      <c r="AE29" s="37">
        <v>42602</v>
      </c>
      <c r="AF29" s="37">
        <v>335805.91</v>
      </c>
      <c r="AG29" s="37">
        <v>198718.02</v>
      </c>
    </row>
    <row r="30" spans="1:35">
      <c r="A30" t="s">
        <v>1237</v>
      </c>
      <c r="B30" t="s">
        <v>1238</v>
      </c>
      <c r="C30">
        <v>5215</v>
      </c>
      <c r="D30" t="s">
        <v>1241</v>
      </c>
      <c r="E30" s="32" t="s">
        <v>1241</v>
      </c>
      <c r="F30" s="36">
        <v>889148.1</v>
      </c>
      <c r="G30" s="36">
        <v>148794.89000000001</v>
      </c>
      <c r="H30" s="36">
        <v>57069.78</v>
      </c>
      <c r="I30" s="270">
        <v>1102704</v>
      </c>
      <c r="J30" s="126">
        <v>313103</v>
      </c>
      <c r="P30" s="59">
        <v>492321.27</v>
      </c>
      <c r="S30" s="126">
        <v>-2078196.93</v>
      </c>
      <c r="T30" s="126">
        <v>3967213.3</v>
      </c>
      <c r="W30" s="33">
        <v>843422.34</v>
      </c>
      <c r="X30" s="33">
        <v>360450</v>
      </c>
      <c r="Y30" s="33">
        <v>2244.86</v>
      </c>
      <c r="AA30" s="33">
        <v>1419330</v>
      </c>
      <c r="AB30" s="33">
        <v>325483</v>
      </c>
      <c r="AC30" s="37">
        <v>1767830</v>
      </c>
      <c r="AE30" s="37">
        <v>12240</v>
      </c>
      <c r="AF30" s="37">
        <v>911818.07</v>
      </c>
      <c r="AG30" s="37">
        <v>129560</v>
      </c>
    </row>
    <row r="31" spans="1:35">
      <c r="A31" t="s">
        <v>1237</v>
      </c>
      <c r="B31" t="s">
        <v>1238</v>
      </c>
      <c r="C31">
        <v>2879</v>
      </c>
      <c r="D31" t="s">
        <v>1242</v>
      </c>
      <c r="E31" s="32" t="s">
        <v>1242</v>
      </c>
      <c r="F31" s="36">
        <v>342925.75</v>
      </c>
      <c r="G31" s="36">
        <v>0</v>
      </c>
      <c r="H31" s="36">
        <v>18461.14</v>
      </c>
      <c r="I31" s="270">
        <v>127918.33</v>
      </c>
      <c r="J31" s="126">
        <v>404009.19</v>
      </c>
      <c r="P31" s="59">
        <v>454</v>
      </c>
      <c r="S31" s="126">
        <v>-770836.77</v>
      </c>
      <c r="T31" s="126">
        <v>1728640.99</v>
      </c>
      <c r="W31" s="33">
        <v>847378.03</v>
      </c>
      <c r="Y31" s="33">
        <v>742.83</v>
      </c>
      <c r="AA31" s="33">
        <v>806780</v>
      </c>
      <c r="AB31" s="33">
        <v>46029</v>
      </c>
      <c r="AC31" s="37">
        <v>950807</v>
      </c>
      <c r="AE31" s="37">
        <v>25965</v>
      </c>
      <c r="AF31" s="37">
        <v>610456.11</v>
      </c>
      <c r="AG31" s="37">
        <v>168645.56</v>
      </c>
      <c r="AI31" s="37">
        <v>10000</v>
      </c>
    </row>
    <row r="32" spans="1:35">
      <c r="A32" t="s">
        <v>1237</v>
      </c>
      <c r="B32" t="s">
        <v>1238</v>
      </c>
      <c r="C32">
        <v>3429</v>
      </c>
      <c r="D32" t="s">
        <v>1243</v>
      </c>
      <c r="E32" s="32" t="s">
        <v>1243</v>
      </c>
      <c r="F32" s="36">
        <v>277498.27</v>
      </c>
      <c r="G32" s="36">
        <v>28740</v>
      </c>
      <c r="H32" s="36">
        <v>89410.23</v>
      </c>
      <c r="I32" s="270">
        <v>127745.56</v>
      </c>
      <c r="J32" s="126">
        <v>340765.11</v>
      </c>
      <c r="P32" s="59">
        <v>93575.63</v>
      </c>
      <c r="S32" s="126">
        <v>-1487889.74</v>
      </c>
      <c r="T32" s="126">
        <v>2399403.2599999998</v>
      </c>
      <c r="W32" s="33">
        <v>639346</v>
      </c>
      <c r="AB32" s="33">
        <v>179687.36</v>
      </c>
      <c r="AC32" s="37">
        <v>353300.75</v>
      </c>
      <c r="AD32" s="37">
        <v>3120</v>
      </c>
      <c r="AE32" s="37">
        <v>34786</v>
      </c>
      <c r="AF32" s="37">
        <v>385865.47</v>
      </c>
      <c r="AG32" s="37">
        <v>182891.12</v>
      </c>
    </row>
    <row r="33" spans="1:35">
      <c r="A33" t="s">
        <v>1237</v>
      </c>
      <c r="B33" t="s">
        <v>1238</v>
      </c>
      <c r="C33">
        <v>4031</v>
      </c>
      <c r="D33" t="s">
        <v>1244</v>
      </c>
      <c r="E33" s="32" t="s">
        <v>1244</v>
      </c>
      <c r="F33" s="36">
        <v>297339.21000000002</v>
      </c>
      <c r="G33" s="36">
        <v>0</v>
      </c>
      <c r="H33" s="36">
        <v>72430.600000000006</v>
      </c>
      <c r="I33" s="270">
        <v>11473789.699999999</v>
      </c>
      <c r="J33" s="126">
        <v>369155.52</v>
      </c>
      <c r="P33" s="59">
        <v>2641.14</v>
      </c>
      <c r="S33" s="126">
        <v>10155899.41</v>
      </c>
      <c r="T33" s="126">
        <v>2042047.88</v>
      </c>
      <c r="W33" s="33">
        <v>1105048.47</v>
      </c>
      <c r="X33" s="33">
        <v>175000</v>
      </c>
      <c r="Y33" s="33">
        <v>438.37</v>
      </c>
      <c r="AA33" s="33">
        <v>730300</v>
      </c>
      <c r="AB33" s="33">
        <v>120030</v>
      </c>
      <c r="AC33" s="37">
        <v>1383214</v>
      </c>
      <c r="AE33" s="37">
        <v>73411.5</v>
      </c>
      <c r="AF33" s="37">
        <v>488672.01</v>
      </c>
      <c r="AG33" s="37">
        <v>173392.73</v>
      </c>
    </row>
    <row r="34" spans="1:35">
      <c r="A34" t="s">
        <v>1237</v>
      </c>
      <c r="B34" t="s">
        <v>1238</v>
      </c>
      <c r="C34">
        <v>4404</v>
      </c>
      <c r="D34" t="s">
        <v>1245</v>
      </c>
      <c r="E34" s="32" t="s">
        <v>1245</v>
      </c>
      <c r="F34" s="36">
        <v>150056.09</v>
      </c>
      <c r="G34" s="36">
        <v>0</v>
      </c>
      <c r="H34" s="36">
        <v>126459.81</v>
      </c>
      <c r="I34" s="270">
        <v>2265855.79</v>
      </c>
      <c r="J34" s="126">
        <v>131631.37</v>
      </c>
      <c r="S34" s="126">
        <v>800590.79</v>
      </c>
      <c r="T34" s="126">
        <v>2109112.34</v>
      </c>
      <c r="W34" s="33">
        <v>695804.22</v>
      </c>
      <c r="Y34" s="33">
        <v>1334.45</v>
      </c>
      <c r="AA34" s="33">
        <v>1151150</v>
      </c>
      <c r="AB34" s="33">
        <v>370540</v>
      </c>
      <c r="AC34" s="37">
        <v>1687376</v>
      </c>
      <c r="AD34" s="37">
        <v>47742</v>
      </c>
      <c r="AF34" s="37">
        <v>481908.58</v>
      </c>
      <c r="AG34" s="37">
        <v>205582.16</v>
      </c>
      <c r="AI34" s="37">
        <v>31920</v>
      </c>
    </row>
    <row r="35" spans="1:35">
      <c r="A35" t="s">
        <v>1237</v>
      </c>
      <c r="B35" t="s">
        <v>1238</v>
      </c>
      <c r="C35">
        <v>2133</v>
      </c>
      <c r="D35" t="s">
        <v>1246</v>
      </c>
      <c r="E35" s="32" t="s">
        <v>1246</v>
      </c>
      <c r="F35" s="36">
        <v>239769.11</v>
      </c>
      <c r="G35" s="36">
        <v>23180</v>
      </c>
      <c r="H35" s="36">
        <v>68789.22</v>
      </c>
      <c r="I35" s="270">
        <v>2428169.86</v>
      </c>
      <c r="J35" s="126">
        <v>179561.21</v>
      </c>
      <c r="N35" s="59">
        <v>0</v>
      </c>
      <c r="P35" s="59">
        <v>7444</v>
      </c>
      <c r="S35" s="126">
        <v>1088573.82</v>
      </c>
      <c r="T35" s="126">
        <v>2000000</v>
      </c>
      <c r="V35" s="33">
        <v>783.44</v>
      </c>
      <c r="W35" s="33">
        <v>672822.46</v>
      </c>
      <c r="AA35" s="33">
        <v>44780</v>
      </c>
      <c r="AB35" s="33">
        <v>12700</v>
      </c>
      <c r="AC35" s="37">
        <v>274978</v>
      </c>
      <c r="AE35" s="37">
        <v>15644</v>
      </c>
      <c r="AF35" s="37">
        <v>422984.72</v>
      </c>
      <c r="AG35" s="37">
        <v>164027.6</v>
      </c>
      <c r="AI35" s="37">
        <v>10000</v>
      </c>
    </row>
    <row r="36" spans="1:35">
      <c r="A36" t="s">
        <v>1237</v>
      </c>
      <c r="B36" t="s">
        <v>1238</v>
      </c>
      <c r="C36">
        <v>2756</v>
      </c>
      <c r="D36" t="s">
        <v>1247</v>
      </c>
      <c r="E36" s="32" t="s">
        <v>1247</v>
      </c>
      <c r="F36" s="36">
        <v>302714.61</v>
      </c>
      <c r="G36" s="36">
        <v>0</v>
      </c>
      <c r="H36" s="36">
        <v>160604.79999999999</v>
      </c>
      <c r="I36" s="270">
        <v>1373214.25</v>
      </c>
      <c r="J36" s="126">
        <v>189548.82</v>
      </c>
      <c r="P36" s="59">
        <v>-40000</v>
      </c>
      <c r="T36" s="126">
        <v>2067007.72</v>
      </c>
      <c r="W36" s="33">
        <v>929696.01</v>
      </c>
      <c r="X36" s="33">
        <v>4000</v>
      </c>
      <c r="Y36" s="33">
        <v>782.52</v>
      </c>
      <c r="AB36" s="33">
        <v>33</v>
      </c>
      <c r="AC36" s="37">
        <v>278035</v>
      </c>
      <c r="AE36" s="37">
        <v>37496</v>
      </c>
      <c r="AF36" s="37">
        <v>495535.15</v>
      </c>
      <c r="AG36" s="37">
        <v>124370.62</v>
      </c>
    </row>
    <row r="37" spans="1:35">
      <c r="A37" t="s">
        <v>1237</v>
      </c>
      <c r="B37" t="s">
        <v>1238</v>
      </c>
      <c r="C37">
        <v>2482</v>
      </c>
      <c r="D37" t="s">
        <v>1248</v>
      </c>
      <c r="E37" s="32" t="s">
        <v>1248</v>
      </c>
      <c r="F37" s="36">
        <v>187299.39</v>
      </c>
      <c r="G37" s="36">
        <v>32854.74</v>
      </c>
      <c r="H37" s="36">
        <v>36062.82</v>
      </c>
      <c r="I37" s="270">
        <v>594448.56999999995</v>
      </c>
      <c r="J37" s="126">
        <v>230136</v>
      </c>
      <c r="N37" s="59">
        <v>-15965</v>
      </c>
      <c r="P37" s="59">
        <v>15394.29</v>
      </c>
      <c r="S37" s="126">
        <v>-1405695.55</v>
      </c>
      <c r="T37" s="126">
        <v>2721924.84</v>
      </c>
      <c r="W37" s="33">
        <v>404290.8</v>
      </c>
      <c r="AA37" s="33">
        <v>1111000</v>
      </c>
      <c r="AB37" s="33">
        <v>628247.49</v>
      </c>
      <c r="AC37" s="37">
        <v>1485527</v>
      </c>
      <c r="AD37" s="37">
        <v>24840</v>
      </c>
      <c r="AF37" s="37">
        <v>663302.57999999996</v>
      </c>
      <c r="AG37" s="37">
        <v>204725.77</v>
      </c>
    </row>
    <row r="38" spans="1:35">
      <c r="A38" t="s">
        <v>1250</v>
      </c>
      <c r="B38" t="s">
        <v>1251</v>
      </c>
      <c r="C38">
        <v>3608</v>
      </c>
      <c r="D38" t="s">
        <v>1253</v>
      </c>
      <c r="E38" s="32" t="s">
        <v>1253</v>
      </c>
      <c r="F38" s="36">
        <v>512594.7</v>
      </c>
      <c r="G38" s="36">
        <v>0</v>
      </c>
      <c r="H38" s="36">
        <v>96707.15</v>
      </c>
      <c r="I38" s="270">
        <v>3</v>
      </c>
      <c r="J38" s="126">
        <v>67282</v>
      </c>
      <c r="N38" s="59">
        <v>57500</v>
      </c>
      <c r="P38" s="59">
        <v>94</v>
      </c>
      <c r="R38" s="126">
        <v>109826.84</v>
      </c>
      <c r="S38" s="126">
        <v>-800365.28</v>
      </c>
      <c r="T38" s="126">
        <v>1153430.04</v>
      </c>
      <c r="W38" s="33">
        <v>753192.05</v>
      </c>
      <c r="X38" s="33">
        <v>159990</v>
      </c>
      <c r="Y38" s="33">
        <v>821.89</v>
      </c>
      <c r="AA38" s="33">
        <v>936810</v>
      </c>
      <c r="AB38" s="33">
        <v>76500</v>
      </c>
      <c r="AC38" s="37">
        <v>1321247</v>
      </c>
      <c r="AE38" s="37">
        <v>18577</v>
      </c>
      <c r="AF38" s="37">
        <v>350402.55</v>
      </c>
      <c r="AG38" s="37">
        <v>80986.14</v>
      </c>
    </row>
    <row r="39" spans="1:35">
      <c r="A39" t="s">
        <v>1250</v>
      </c>
      <c r="B39" t="s">
        <v>1251</v>
      </c>
      <c r="C39">
        <v>4330</v>
      </c>
      <c r="D39" t="s">
        <v>1254</v>
      </c>
      <c r="E39" s="32" t="s">
        <v>1254</v>
      </c>
      <c r="F39" s="36">
        <v>212050.32</v>
      </c>
      <c r="G39" s="36">
        <v>0</v>
      </c>
      <c r="H39" s="36">
        <v>117840.26</v>
      </c>
      <c r="I39" s="270">
        <v>-277329.44</v>
      </c>
      <c r="J39" s="126">
        <v>187007.96</v>
      </c>
      <c r="N39" s="59">
        <v>136700</v>
      </c>
      <c r="P39" s="59">
        <v>179.23</v>
      </c>
      <c r="R39" s="126">
        <v>-2304521.69</v>
      </c>
      <c r="S39" s="126">
        <v>-200597.9</v>
      </c>
      <c r="T39" s="126">
        <v>2737074.7</v>
      </c>
      <c r="W39" s="33">
        <v>705016.22</v>
      </c>
      <c r="X39" s="33">
        <v>229788</v>
      </c>
      <c r="Y39" s="33">
        <v>219.94</v>
      </c>
      <c r="AA39" s="33">
        <v>845020</v>
      </c>
      <c r="AB39" s="33">
        <v>28000</v>
      </c>
      <c r="AC39" s="37">
        <v>1093708</v>
      </c>
      <c r="AE39" s="37">
        <v>49078</v>
      </c>
      <c r="AF39" s="37">
        <v>573179.84</v>
      </c>
      <c r="AG39" s="37">
        <v>221343.56</v>
      </c>
    </row>
    <row r="40" spans="1:35">
      <c r="A40" t="s">
        <v>1250</v>
      </c>
      <c r="B40" t="s">
        <v>1251</v>
      </c>
      <c r="C40">
        <v>1035</v>
      </c>
      <c r="D40" t="s">
        <v>1255</v>
      </c>
      <c r="E40" s="32" t="s">
        <v>1255</v>
      </c>
      <c r="F40" s="36">
        <v>422133.56</v>
      </c>
      <c r="G40" s="36">
        <v>0</v>
      </c>
      <c r="H40" s="36">
        <v>100089.51</v>
      </c>
      <c r="I40" s="270">
        <v>267416.67</v>
      </c>
      <c r="J40" s="126">
        <v>182510.59</v>
      </c>
      <c r="N40" s="59">
        <v>6300</v>
      </c>
      <c r="P40" s="59">
        <v>258.31</v>
      </c>
      <c r="S40" s="126">
        <v>-624425.54</v>
      </c>
      <c r="T40" s="126">
        <v>1656318.18</v>
      </c>
      <c r="W40" s="33">
        <v>442587.24</v>
      </c>
      <c r="X40" s="33">
        <v>46770</v>
      </c>
      <c r="Y40" s="33">
        <v>955.7</v>
      </c>
      <c r="AA40" s="33">
        <v>1069490</v>
      </c>
      <c r="AB40" s="33">
        <v>18000</v>
      </c>
      <c r="AC40" s="37">
        <v>1171356</v>
      </c>
      <c r="AD40" s="37">
        <v>4330</v>
      </c>
      <c r="AE40" s="37">
        <v>9660</v>
      </c>
      <c r="AF40" s="37">
        <v>330611.39</v>
      </c>
      <c r="AG40" s="37">
        <v>128146.17</v>
      </c>
    </row>
    <row r="41" spans="1:35">
      <c r="A41" t="s">
        <v>1250</v>
      </c>
      <c r="B41" t="s">
        <v>1251</v>
      </c>
      <c r="C41">
        <v>2157</v>
      </c>
      <c r="D41" t="s">
        <v>1256</v>
      </c>
      <c r="E41" s="32" t="s">
        <v>1256</v>
      </c>
      <c r="F41" s="36">
        <v>110544.95</v>
      </c>
      <c r="G41" s="36">
        <v>0</v>
      </c>
      <c r="H41" s="36">
        <v>64401.22</v>
      </c>
      <c r="I41" s="270">
        <v>234838.42</v>
      </c>
      <c r="J41" s="126">
        <v>39884.400000000001</v>
      </c>
      <c r="N41" s="59">
        <v>306654</v>
      </c>
      <c r="P41" s="59">
        <v>2286.08</v>
      </c>
      <c r="S41" s="126">
        <v>-359671.78</v>
      </c>
      <c r="T41" s="126">
        <v>1118559.83</v>
      </c>
      <c r="W41" s="33">
        <v>489241.88</v>
      </c>
      <c r="X41" s="33">
        <v>51580</v>
      </c>
      <c r="AA41" s="33">
        <v>1336460</v>
      </c>
      <c r="AB41" s="33">
        <v>52500</v>
      </c>
      <c r="AC41" s="37">
        <v>1619516</v>
      </c>
      <c r="AE41" s="37">
        <v>27304</v>
      </c>
      <c r="AF41" s="37">
        <v>757886.96</v>
      </c>
      <c r="AG41" s="37">
        <v>140934.06</v>
      </c>
      <c r="AI41" s="37">
        <v>2300</v>
      </c>
    </row>
    <row r="42" spans="1:35">
      <c r="A42" t="s">
        <v>1250</v>
      </c>
      <c r="B42" t="s">
        <v>1251</v>
      </c>
      <c r="C42">
        <v>2614</v>
      </c>
      <c r="D42" t="s">
        <v>1257</v>
      </c>
      <c r="E42" s="32" t="s">
        <v>1257</v>
      </c>
      <c r="F42" s="36">
        <v>139370.67000000001</v>
      </c>
      <c r="G42" s="36">
        <v>0</v>
      </c>
      <c r="H42" s="36">
        <v>697671.99</v>
      </c>
      <c r="I42" s="270">
        <v>-388475.16</v>
      </c>
      <c r="J42" s="126">
        <v>5873.18</v>
      </c>
      <c r="M42" s="59">
        <v>150000</v>
      </c>
      <c r="N42" s="59">
        <v>12650</v>
      </c>
      <c r="P42" s="59">
        <v>867</v>
      </c>
      <c r="S42" s="126">
        <v>-929415.84</v>
      </c>
      <c r="T42" s="126">
        <v>1381244.13</v>
      </c>
      <c r="W42" s="33">
        <v>578168.06999999995</v>
      </c>
      <c r="X42" s="33">
        <v>65300</v>
      </c>
      <c r="Y42" s="33">
        <v>305.94</v>
      </c>
      <c r="AA42" s="33">
        <v>1074370</v>
      </c>
      <c r="AC42" s="37">
        <v>1279367</v>
      </c>
      <c r="AE42" s="37">
        <v>27764</v>
      </c>
      <c r="AF42" s="37">
        <v>412803.33</v>
      </c>
      <c r="AG42" s="37">
        <v>159114.29</v>
      </c>
    </row>
    <row r="43" spans="1:35">
      <c r="A43" t="s">
        <v>1250</v>
      </c>
      <c r="B43" t="s">
        <v>1251</v>
      </c>
      <c r="C43">
        <v>2353</v>
      </c>
      <c r="D43" t="s">
        <v>1258</v>
      </c>
      <c r="E43" s="32" t="s">
        <v>1258</v>
      </c>
      <c r="F43" s="36">
        <v>337060.69</v>
      </c>
      <c r="G43" s="36">
        <v>0</v>
      </c>
      <c r="H43" s="36">
        <v>750985.49</v>
      </c>
      <c r="I43" s="270">
        <v>551532.81000000006</v>
      </c>
      <c r="J43" s="126">
        <v>-56937.45</v>
      </c>
      <c r="N43" s="59">
        <v>144138</v>
      </c>
      <c r="P43" s="59">
        <v>55468</v>
      </c>
      <c r="S43" s="126">
        <v>226261.86</v>
      </c>
      <c r="T43" s="126">
        <v>1240631.49</v>
      </c>
      <c r="W43" s="33">
        <v>581240.76</v>
      </c>
      <c r="X43" s="33">
        <v>232750</v>
      </c>
      <c r="Y43" s="33">
        <v>754.49</v>
      </c>
      <c r="AA43" s="33">
        <v>1108155</v>
      </c>
      <c r="AC43" s="37">
        <v>1319285</v>
      </c>
      <c r="AE43" s="37">
        <v>12268</v>
      </c>
      <c r="AF43" s="37">
        <v>434484.96</v>
      </c>
      <c r="AG43" s="37">
        <v>240720.1</v>
      </c>
    </row>
    <row r="44" spans="1:35">
      <c r="A44" t="s">
        <v>1250</v>
      </c>
      <c r="B44" t="s">
        <v>1251</v>
      </c>
      <c r="C44">
        <v>2077</v>
      </c>
      <c r="D44" t="s">
        <v>1259</v>
      </c>
      <c r="E44" s="32" t="s">
        <v>1259</v>
      </c>
      <c r="F44" s="36">
        <v>264719.56</v>
      </c>
      <c r="G44" s="36">
        <v>100000</v>
      </c>
      <c r="H44" s="36">
        <v>425060.18</v>
      </c>
      <c r="I44" s="270">
        <v>32445.37</v>
      </c>
      <c r="J44" s="126">
        <v>28842.240000000002</v>
      </c>
      <c r="M44" s="59">
        <v>100000</v>
      </c>
      <c r="N44" s="59">
        <v>168350</v>
      </c>
      <c r="P44" s="59">
        <v>880.09</v>
      </c>
      <c r="S44" s="126">
        <v>-2267212.61</v>
      </c>
      <c r="T44" s="126">
        <v>2770050.54</v>
      </c>
      <c r="W44" s="33">
        <v>509064.81</v>
      </c>
      <c r="X44" s="33">
        <v>117200</v>
      </c>
      <c r="Y44" s="33">
        <v>1366.15</v>
      </c>
      <c r="AC44" s="37">
        <v>178768</v>
      </c>
      <c r="AD44" s="37">
        <v>11800</v>
      </c>
      <c r="AE44" s="37">
        <v>9580</v>
      </c>
      <c r="AF44" s="37">
        <v>329262.02</v>
      </c>
      <c r="AG44" s="37">
        <v>19221.61</v>
      </c>
    </row>
    <row r="45" spans="1:35">
      <c r="A45" t="s">
        <v>1250</v>
      </c>
      <c r="B45" t="s">
        <v>1251</v>
      </c>
      <c r="C45">
        <v>2893</v>
      </c>
      <c r="D45" t="s">
        <v>1260</v>
      </c>
      <c r="E45" s="32" t="s">
        <v>1260</v>
      </c>
      <c r="F45" s="36">
        <v>372529.12</v>
      </c>
      <c r="G45" s="36">
        <v>0</v>
      </c>
      <c r="H45" s="36">
        <v>35426</v>
      </c>
      <c r="I45" s="270">
        <v>45097.31</v>
      </c>
      <c r="J45" s="126">
        <v>231435.7</v>
      </c>
      <c r="N45" s="59">
        <v>8540</v>
      </c>
      <c r="P45" s="59">
        <v>1158.45</v>
      </c>
      <c r="R45" s="126">
        <v>16660.38</v>
      </c>
      <c r="S45" s="126">
        <v>-1534305.91</v>
      </c>
      <c r="T45" s="126">
        <v>2356118.79</v>
      </c>
      <c r="W45" s="33">
        <v>503047.92</v>
      </c>
      <c r="X45" s="33">
        <v>88600</v>
      </c>
      <c r="Y45" s="33">
        <v>1181.31</v>
      </c>
      <c r="AA45" s="33">
        <v>1242820</v>
      </c>
      <c r="AB45" s="33">
        <v>4000</v>
      </c>
      <c r="AC45" s="37">
        <v>1355631</v>
      </c>
      <c r="AD45" s="37">
        <v>7200</v>
      </c>
      <c r="AE45" s="37">
        <v>6164</v>
      </c>
      <c r="AF45" s="37">
        <v>431019.23</v>
      </c>
      <c r="AG45" s="37">
        <v>49818.58</v>
      </c>
      <c r="AI45" s="37">
        <v>153500</v>
      </c>
    </row>
    <row r="46" spans="1:35">
      <c r="A46" t="s">
        <v>1250</v>
      </c>
      <c r="B46" t="s">
        <v>1251</v>
      </c>
      <c r="C46">
        <v>2053</v>
      </c>
      <c r="D46" t="s">
        <v>1261</v>
      </c>
      <c r="E46" s="32" t="s">
        <v>1261</v>
      </c>
      <c r="F46" s="36">
        <v>178999.23</v>
      </c>
      <c r="G46" s="36">
        <v>12500</v>
      </c>
      <c r="H46" s="36">
        <v>67217.02</v>
      </c>
      <c r="I46" s="270">
        <v>296502.83</v>
      </c>
      <c r="J46" s="126">
        <v>217462.95</v>
      </c>
      <c r="N46" s="59">
        <v>72755</v>
      </c>
      <c r="O46" s="59">
        <v>2589</v>
      </c>
      <c r="P46" s="59">
        <v>973.34</v>
      </c>
      <c r="R46" s="126">
        <v>-341908.85</v>
      </c>
      <c r="S46" s="126">
        <v>-954871.91</v>
      </c>
      <c r="T46" s="126">
        <v>1990390.15</v>
      </c>
      <c r="W46" s="33">
        <v>613441.93000000005</v>
      </c>
      <c r="X46" s="33">
        <v>86500</v>
      </c>
      <c r="Y46" s="33">
        <v>228.78</v>
      </c>
      <c r="AA46" s="33">
        <v>817510</v>
      </c>
      <c r="AC46" s="37">
        <v>919473</v>
      </c>
      <c r="AD46" s="37">
        <v>19845</v>
      </c>
      <c r="AE46" s="37">
        <v>5818</v>
      </c>
      <c r="AF46" s="37">
        <v>432246.04</v>
      </c>
      <c r="AG46" s="37">
        <v>137543.37</v>
      </c>
    </row>
    <row r="47" spans="1:35">
      <c r="A47" t="s">
        <v>1250</v>
      </c>
      <c r="B47" t="s">
        <v>1251</v>
      </c>
      <c r="C47">
        <v>1752</v>
      </c>
      <c r="D47" t="s">
        <v>1262</v>
      </c>
      <c r="E47" s="32" t="s">
        <v>1262</v>
      </c>
      <c r="F47" s="36">
        <v>76700.240000000005</v>
      </c>
      <c r="G47" s="36">
        <v>0</v>
      </c>
      <c r="H47" s="36">
        <v>78975.19</v>
      </c>
      <c r="I47" s="270">
        <v>278790.06</v>
      </c>
      <c r="J47" s="126">
        <v>42287.17</v>
      </c>
      <c r="M47" s="59">
        <v>100000</v>
      </c>
      <c r="N47" s="59">
        <v>14050</v>
      </c>
      <c r="P47" s="59">
        <v>56.7</v>
      </c>
      <c r="R47" s="126">
        <v>-319921.96999999997</v>
      </c>
      <c r="S47" s="126">
        <v>269397.42</v>
      </c>
      <c r="T47" s="126">
        <v>498635.02</v>
      </c>
      <c r="W47" s="33">
        <v>531473.51</v>
      </c>
      <c r="X47" s="33">
        <v>31750</v>
      </c>
      <c r="Y47" s="33">
        <v>416.75</v>
      </c>
      <c r="AA47" s="33">
        <v>886730</v>
      </c>
      <c r="AC47" s="37">
        <v>970061</v>
      </c>
      <c r="AD47" s="37">
        <v>10250</v>
      </c>
      <c r="AE47" s="37">
        <v>10920</v>
      </c>
      <c r="AF47" s="37">
        <v>505342.38</v>
      </c>
      <c r="AG47" s="37">
        <v>39261.39</v>
      </c>
    </row>
    <row r="48" spans="1:35">
      <c r="A48" t="s">
        <v>1250</v>
      </c>
      <c r="B48" t="s">
        <v>1251</v>
      </c>
      <c r="C48">
        <v>1882</v>
      </c>
      <c r="D48" t="s">
        <v>1263</v>
      </c>
      <c r="E48" s="32" t="s">
        <v>1263</v>
      </c>
      <c r="F48" s="36">
        <v>94663.79</v>
      </c>
      <c r="G48" s="36">
        <v>0</v>
      </c>
      <c r="H48" s="36">
        <v>172450.27</v>
      </c>
      <c r="I48" s="270">
        <v>3</v>
      </c>
      <c r="J48" s="126">
        <v>71348.039999999994</v>
      </c>
      <c r="N48" s="59">
        <v>66188</v>
      </c>
      <c r="P48" s="59">
        <v>50.45</v>
      </c>
      <c r="R48" s="126">
        <v>-11452.2</v>
      </c>
      <c r="S48" s="126">
        <v>-79622.94</v>
      </c>
      <c r="T48" s="126">
        <v>452082.82</v>
      </c>
      <c r="W48" s="33">
        <v>559580.75</v>
      </c>
      <c r="X48" s="33">
        <v>115000</v>
      </c>
      <c r="Y48" s="33">
        <v>486.39</v>
      </c>
      <c r="AA48" s="33">
        <v>611820</v>
      </c>
      <c r="AC48" s="37">
        <v>806572</v>
      </c>
      <c r="AD48" s="37">
        <v>11220</v>
      </c>
      <c r="AE48" s="37">
        <v>4578</v>
      </c>
      <c r="AF48" s="37">
        <v>522747.43</v>
      </c>
      <c r="AG48" s="37">
        <v>30550.74</v>
      </c>
    </row>
    <row r="49" spans="1:35">
      <c r="A49" t="s">
        <v>1250</v>
      </c>
      <c r="B49" t="s">
        <v>1251</v>
      </c>
      <c r="C49">
        <v>2722</v>
      </c>
      <c r="D49" t="s">
        <v>1264</v>
      </c>
      <c r="E49" s="32" t="s">
        <v>1264</v>
      </c>
      <c r="F49" s="36">
        <v>389239.12</v>
      </c>
      <c r="G49" s="36">
        <v>0</v>
      </c>
      <c r="H49" s="36">
        <v>49151.22</v>
      </c>
      <c r="I49" s="270">
        <v>2877860.5</v>
      </c>
      <c r="J49" s="126">
        <v>121901.1</v>
      </c>
      <c r="N49" s="59">
        <v>124440</v>
      </c>
      <c r="P49" s="59">
        <v>600</v>
      </c>
      <c r="S49" s="126">
        <v>-1898951.05</v>
      </c>
      <c r="T49" s="126">
        <v>5378772.1500000004</v>
      </c>
      <c r="W49" s="33">
        <v>462843.2</v>
      </c>
      <c r="X49" s="33">
        <v>108020</v>
      </c>
      <c r="Y49" s="33">
        <v>1017.97</v>
      </c>
      <c r="AA49" s="33">
        <v>730040</v>
      </c>
      <c r="AB49" s="33">
        <v>18000</v>
      </c>
      <c r="AC49" s="37">
        <v>835040</v>
      </c>
      <c r="AE49" s="37">
        <v>23714</v>
      </c>
      <c r="AF49" s="37">
        <v>423289.32</v>
      </c>
      <c r="AG49" s="37">
        <v>204587.01</v>
      </c>
    </row>
    <row r="50" spans="1:35">
      <c r="A50" t="s">
        <v>1250</v>
      </c>
      <c r="B50" t="s">
        <v>1251</v>
      </c>
      <c r="C50">
        <v>2744</v>
      </c>
      <c r="D50" t="s">
        <v>1265</v>
      </c>
      <c r="E50" s="32" t="s">
        <v>1265</v>
      </c>
      <c r="F50" s="36">
        <v>381691.13</v>
      </c>
      <c r="G50" s="36">
        <v>0</v>
      </c>
      <c r="H50" s="36">
        <v>590083.27</v>
      </c>
      <c r="I50" s="270">
        <v>-28682.33</v>
      </c>
      <c r="J50" s="126">
        <v>-49639.07</v>
      </c>
      <c r="N50" s="59">
        <v>102640</v>
      </c>
      <c r="P50" s="59">
        <v>773.94</v>
      </c>
      <c r="Q50" s="126">
        <v>4586</v>
      </c>
      <c r="S50" s="126">
        <v>-892819.02</v>
      </c>
      <c r="T50" s="126">
        <v>1780248.13</v>
      </c>
      <c r="W50" s="33">
        <v>596570.66</v>
      </c>
      <c r="X50" s="33">
        <v>112598</v>
      </c>
      <c r="Y50" s="33">
        <v>1090.8699999999999</v>
      </c>
      <c r="AA50" s="33">
        <v>819788</v>
      </c>
      <c r="AC50" s="37">
        <v>1016348</v>
      </c>
      <c r="AE50" s="37">
        <v>34054</v>
      </c>
      <c r="AF50" s="37">
        <v>380698.11</v>
      </c>
      <c r="AG50" s="37">
        <v>200923.47</v>
      </c>
    </row>
    <row r="51" spans="1:35">
      <c r="A51" t="s">
        <v>1250</v>
      </c>
      <c r="B51" t="s">
        <v>1251</v>
      </c>
      <c r="C51">
        <v>2659</v>
      </c>
      <c r="D51" t="s">
        <v>1266</v>
      </c>
      <c r="E51" s="32" t="s">
        <v>1266</v>
      </c>
      <c r="F51" s="36">
        <v>464486.19</v>
      </c>
      <c r="G51" s="36">
        <v>0</v>
      </c>
      <c r="H51" s="36">
        <v>281151.43</v>
      </c>
      <c r="I51" s="270">
        <v>858450.33</v>
      </c>
      <c r="J51" s="126">
        <v>242330.16</v>
      </c>
      <c r="P51" s="59">
        <v>421.5</v>
      </c>
      <c r="S51" s="126">
        <v>-761206.66</v>
      </c>
      <c r="T51" s="126">
        <v>2690789.95</v>
      </c>
      <c r="W51" s="33">
        <v>608264.15</v>
      </c>
      <c r="X51" s="33">
        <v>1200</v>
      </c>
      <c r="Y51" s="33">
        <v>1128.5999999999999</v>
      </c>
      <c r="AA51" s="33">
        <v>677020</v>
      </c>
      <c r="AB51" s="33">
        <v>406</v>
      </c>
      <c r="AC51" s="37">
        <v>770140.5</v>
      </c>
      <c r="AE51" s="37">
        <v>14694</v>
      </c>
      <c r="AF51" s="37">
        <v>427735.23</v>
      </c>
      <c r="AG51" s="37">
        <v>159035.70000000001</v>
      </c>
    </row>
    <row r="52" spans="1:35">
      <c r="A52" t="s">
        <v>1250</v>
      </c>
      <c r="B52" t="s">
        <v>1251</v>
      </c>
      <c r="C52">
        <v>1879</v>
      </c>
      <c r="D52" t="s">
        <v>1267</v>
      </c>
      <c r="E52" s="32" t="s">
        <v>1267</v>
      </c>
      <c r="F52" s="36">
        <v>300453.71000000002</v>
      </c>
      <c r="G52" s="36">
        <v>0</v>
      </c>
      <c r="H52" s="36">
        <v>49264.67</v>
      </c>
      <c r="I52" s="270">
        <v>594974</v>
      </c>
      <c r="J52" s="126">
        <v>4068.46</v>
      </c>
      <c r="P52" s="59">
        <v>8633.5300000000007</v>
      </c>
      <c r="S52" s="126">
        <v>-841980.72</v>
      </c>
      <c r="T52" s="126">
        <v>2057308.95</v>
      </c>
      <c r="W52" s="33">
        <v>420981.43</v>
      </c>
      <c r="Y52" s="33">
        <v>105.06</v>
      </c>
      <c r="AB52" s="33">
        <v>4000</v>
      </c>
      <c r="AC52" s="37">
        <v>82200</v>
      </c>
      <c r="AE52" s="37">
        <v>12720</v>
      </c>
      <c r="AF52" s="37">
        <v>310414.53000000003</v>
      </c>
      <c r="AG52" s="37">
        <v>100355.88</v>
      </c>
      <c r="AI52" s="37">
        <v>194597</v>
      </c>
    </row>
    <row r="53" spans="1:35">
      <c r="A53" t="s">
        <v>1250</v>
      </c>
      <c r="B53" t="s">
        <v>1251</v>
      </c>
      <c r="C53">
        <v>2446</v>
      </c>
      <c r="D53" t="s">
        <v>1268</v>
      </c>
      <c r="E53" s="32" t="s">
        <v>1268</v>
      </c>
      <c r="F53" s="36">
        <v>58159.72</v>
      </c>
      <c r="G53" s="36">
        <v>0</v>
      </c>
      <c r="H53" s="36">
        <v>319479.39</v>
      </c>
      <c r="I53" s="270">
        <v>129413.46</v>
      </c>
      <c r="J53" s="126">
        <v>159313.66</v>
      </c>
      <c r="P53" s="59">
        <v>14.39</v>
      </c>
      <c r="S53" s="126">
        <v>-1197597.3400000001</v>
      </c>
      <c r="T53" s="126">
        <v>1988049.06</v>
      </c>
      <c r="W53" s="33">
        <v>557905.32999999996</v>
      </c>
      <c r="Y53" s="33">
        <v>516.4</v>
      </c>
      <c r="AA53" s="33">
        <v>929700</v>
      </c>
      <c r="AB53" s="33">
        <v>183012</v>
      </c>
      <c r="AC53" s="37">
        <v>1119615</v>
      </c>
      <c r="AD53" s="37">
        <v>7000</v>
      </c>
      <c r="AE53" s="37">
        <v>9860</v>
      </c>
      <c r="AF53" s="37">
        <v>562098.9</v>
      </c>
      <c r="AG53" s="37">
        <v>96659.71</v>
      </c>
    </row>
    <row r="54" spans="1:35">
      <c r="A54" t="s">
        <v>1250</v>
      </c>
      <c r="B54" t="s">
        <v>1251</v>
      </c>
      <c r="C54">
        <v>1826</v>
      </c>
      <c r="D54" t="s">
        <v>1269</v>
      </c>
      <c r="E54" s="32" t="s">
        <v>1269</v>
      </c>
      <c r="F54" s="36">
        <v>67216.66</v>
      </c>
      <c r="G54" s="36">
        <v>0</v>
      </c>
      <c r="H54" s="36">
        <v>67227.490000000005</v>
      </c>
      <c r="I54" s="270">
        <v>35580.629999999997</v>
      </c>
      <c r="J54" s="126">
        <v>252023.13</v>
      </c>
      <c r="N54" s="59">
        <v>175415</v>
      </c>
      <c r="P54" s="59">
        <v>11820.27</v>
      </c>
      <c r="R54" s="126">
        <v>249356.91</v>
      </c>
      <c r="S54" s="126">
        <v>-1823516.7</v>
      </c>
      <c r="T54" s="126">
        <v>1911374.52</v>
      </c>
      <c r="W54" s="33">
        <v>480496.8</v>
      </c>
      <c r="X54" s="33">
        <v>58874</v>
      </c>
      <c r="Y54" s="33">
        <v>278.12</v>
      </c>
      <c r="AA54" s="33">
        <v>1151800</v>
      </c>
      <c r="AB54" s="33">
        <v>107000</v>
      </c>
      <c r="AC54" s="37">
        <v>1431851</v>
      </c>
      <c r="AE54" s="37">
        <v>20488</v>
      </c>
      <c r="AF54" s="37">
        <v>324841.64</v>
      </c>
      <c r="AG54" s="37">
        <v>123670.37</v>
      </c>
    </row>
    <row r="55" spans="1:35">
      <c r="A55" t="s">
        <v>1271</v>
      </c>
      <c r="B55" t="s">
        <v>1272</v>
      </c>
      <c r="C55">
        <v>2474</v>
      </c>
      <c r="D55" t="s">
        <v>1274</v>
      </c>
      <c r="E55" s="32" t="s">
        <v>1274</v>
      </c>
      <c r="F55" s="36">
        <v>650088.72</v>
      </c>
      <c r="G55" s="36">
        <v>100000</v>
      </c>
      <c r="H55" s="36">
        <v>88060.67</v>
      </c>
      <c r="I55" s="270">
        <v>168582.37</v>
      </c>
      <c r="J55" s="126">
        <v>120698.45</v>
      </c>
      <c r="N55" s="59">
        <v>19555</v>
      </c>
      <c r="P55" s="59">
        <v>0</v>
      </c>
      <c r="S55" s="126">
        <v>-825836.02</v>
      </c>
      <c r="T55" s="126">
        <v>1946410.43</v>
      </c>
      <c r="W55" s="33">
        <v>699392.21</v>
      </c>
      <c r="Y55" s="33">
        <v>1084.69</v>
      </c>
      <c r="AA55" s="33">
        <v>943640</v>
      </c>
      <c r="AB55" s="33">
        <v>4000</v>
      </c>
      <c r="AC55" s="37">
        <v>957795</v>
      </c>
      <c r="AD55" s="37">
        <v>4510</v>
      </c>
      <c r="AE55" s="37">
        <v>26082</v>
      </c>
      <c r="AF55" s="37">
        <v>544003.59</v>
      </c>
      <c r="AG55" s="37">
        <v>128425.51</v>
      </c>
    </row>
    <row r="56" spans="1:35">
      <c r="A56" t="s">
        <v>1271</v>
      </c>
      <c r="B56" t="s">
        <v>1272</v>
      </c>
      <c r="C56">
        <v>1376</v>
      </c>
      <c r="D56" t="s">
        <v>1275</v>
      </c>
      <c r="E56" s="32" t="s">
        <v>1275</v>
      </c>
      <c r="F56" s="36">
        <v>299513.76</v>
      </c>
      <c r="G56" s="36">
        <v>11598</v>
      </c>
      <c r="H56" s="36">
        <v>75776.990000000005</v>
      </c>
      <c r="I56" s="270">
        <v>937918.8</v>
      </c>
      <c r="J56" s="126">
        <v>296142.15000000002</v>
      </c>
      <c r="N56" s="59">
        <v>12150</v>
      </c>
      <c r="P56" s="59">
        <v>0</v>
      </c>
      <c r="S56" s="126">
        <v>1080375.57</v>
      </c>
      <c r="T56" s="126">
        <v>1372237.86</v>
      </c>
      <c r="W56" s="33">
        <v>294461.38</v>
      </c>
      <c r="Y56" s="33">
        <v>912.68</v>
      </c>
      <c r="AA56" s="33">
        <v>652610</v>
      </c>
      <c r="AB56" s="33">
        <v>4000</v>
      </c>
      <c r="AC56" s="37">
        <v>652610</v>
      </c>
      <c r="AD56" s="37">
        <v>23784</v>
      </c>
      <c r="AF56" s="37">
        <v>451633.9</v>
      </c>
      <c r="AG56" s="37">
        <v>667769.89</v>
      </c>
    </row>
    <row r="57" spans="1:35">
      <c r="A57" t="s">
        <v>1271</v>
      </c>
      <c r="B57" t="s">
        <v>1272</v>
      </c>
      <c r="C57">
        <v>1242</v>
      </c>
      <c r="D57" t="s">
        <v>1276</v>
      </c>
      <c r="E57" s="32" t="s">
        <v>1276</v>
      </c>
      <c r="F57" s="36">
        <v>535580.57999999996</v>
      </c>
      <c r="G57" s="36">
        <v>13838</v>
      </c>
      <c r="H57" s="36">
        <v>13397.44</v>
      </c>
      <c r="I57" s="270">
        <v>5</v>
      </c>
      <c r="J57" s="126">
        <v>53593.41</v>
      </c>
      <c r="M57" s="59">
        <v>3000</v>
      </c>
      <c r="N57" s="59">
        <v>7425</v>
      </c>
      <c r="P57" s="59">
        <v>373.04</v>
      </c>
      <c r="S57" s="126">
        <v>-233233.23</v>
      </c>
      <c r="T57" s="126">
        <v>1028783.07</v>
      </c>
      <c r="W57" s="33">
        <v>428301.1</v>
      </c>
      <c r="Y57" s="33">
        <v>1238.5899999999999</v>
      </c>
      <c r="AA57" s="33">
        <v>939270</v>
      </c>
      <c r="AB57" s="33">
        <v>4000</v>
      </c>
      <c r="AC57" s="37">
        <v>953425</v>
      </c>
      <c r="AD57" s="37">
        <v>3500</v>
      </c>
      <c r="AE57" s="37">
        <v>17817</v>
      </c>
      <c r="AF57" s="37">
        <v>555482.09</v>
      </c>
      <c r="AG57" s="37">
        <v>32519.05</v>
      </c>
    </row>
    <row r="58" spans="1:35">
      <c r="A58" t="s">
        <v>1271</v>
      </c>
      <c r="B58" t="s">
        <v>1272</v>
      </c>
      <c r="C58">
        <v>2440</v>
      </c>
      <c r="D58" t="s">
        <v>1277</v>
      </c>
      <c r="E58" s="32" t="s">
        <v>1277</v>
      </c>
      <c r="F58" s="36">
        <v>612392.34</v>
      </c>
      <c r="G58" s="36">
        <v>0</v>
      </c>
      <c r="H58" s="36">
        <v>47863.54</v>
      </c>
      <c r="I58" s="270">
        <v>138220.29</v>
      </c>
      <c r="J58" s="126">
        <v>150004.07</v>
      </c>
      <c r="N58" s="59">
        <v>165865</v>
      </c>
      <c r="P58" s="59">
        <v>0</v>
      </c>
      <c r="S58" s="126">
        <v>452086.8</v>
      </c>
      <c r="T58" s="126">
        <v>566631.65</v>
      </c>
      <c r="W58" s="33">
        <v>530247.24</v>
      </c>
      <c r="Y58" s="33">
        <v>1483.77</v>
      </c>
      <c r="AA58" s="33">
        <v>822586</v>
      </c>
      <c r="AB58" s="33">
        <v>4000</v>
      </c>
      <c r="AC58" s="37">
        <v>856541</v>
      </c>
      <c r="AD58" s="37">
        <v>54000</v>
      </c>
      <c r="AE58" s="37">
        <v>42860</v>
      </c>
      <c r="AF58" s="37">
        <v>582972.24</v>
      </c>
      <c r="AG58" s="37">
        <v>58046.98</v>
      </c>
    </row>
    <row r="59" spans="1:35">
      <c r="A59" t="s">
        <v>1271</v>
      </c>
      <c r="B59" t="s">
        <v>1272</v>
      </c>
      <c r="C59">
        <v>1389</v>
      </c>
      <c r="D59" t="s">
        <v>1278</v>
      </c>
      <c r="E59" s="32" t="s">
        <v>1278</v>
      </c>
      <c r="F59" s="36">
        <v>140535.54</v>
      </c>
      <c r="G59" s="36">
        <v>0</v>
      </c>
      <c r="H59" s="36">
        <v>34581.480000000003</v>
      </c>
      <c r="I59" s="270">
        <v>481527.99</v>
      </c>
      <c r="J59" s="126">
        <v>108870.22</v>
      </c>
      <c r="N59" s="59">
        <v>18555</v>
      </c>
      <c r="P59" s="59">
        <v>0</v>
      </c>
      <c r="S59" s="126">
        <v>-828989.77</v>
      </c>
      <c r="T59" s="126">
        <v>1787234.17</v>
      </c>
      <c r="W59" s="33">
        <v>448228.67</v>
      </c>
      <c r="X59" s="33">
        <v>93980</v>
      </c>
      <c r="Y59" s="33">
        <v>263.22000000000003</v>
      </c>
      <c r="AA59" s="33">
        <v>739170</v>
      </c>
      <c r="AB59" s="33">
        <v>24000</v>
      </c>
      <c r="AC59" s="37">
        <v>818968</v>
      </c>
      <c r="AE59" s="37">
        <v>44027</v>
      </c>
      <c r="AF59" s="37">
        <v>458500.26</v>
      </c>
      <c r="AG59" s="37">
        <v>195430.8</v>
      </c>
    </row>
    <row r="60" spans="1:35">
      <c r="A60" t="s">
        <v>1271</v>
      </c>
      <c r="B60" t="s">
        <v>1272</v>
      </c>
      <c r="C60">
        <v>2510</v>
      </c>
      <c r="D60" t="s">
        <v>1279</v>
      </c>
      <c r="E60" s="32" t="s">
        <v>1279</v>
      </c>
      <c r="F60" s="36">
        <v>308571.25</v>
      </c>
      <c r="G60" s="36">
        <v>11558</v>
      </c>
      <c r="H60" s="36">
        <v>53212.79</v>
      </c>
      <c r="I60" s="270">
        <v>2367135.9</v>
      </c>
      <c r="J60" s="126">
        <v>127967.73</v>
      </c>
      <c r="N60" s="59">
        <v>20171.5</v>
      </c>
      <c r="P60" s="59">
        <v>0</v>
      </c>
      <c r="S60" s="126">
        <v>-736299.24</v>
      </c>
      <c r="T60" s="126">
        <v>3909726.18</v>
      </c>
      <c r="W60" s="33">
        <v>502309.45</v>
      </c>
      <c r="X60" s="33">
        <v>163605</v>
      </c>
      <c r="Y60" s="33">
        <v>710.05</v>
      </c>
      <c r="AA60" s="33">
        <v>1773560</v>
      </c>
      <c r="AB60" s="33">
        <v>4000</v>
      </c>
      <c r="AC60" s="37">
        <v>1853356</v>
      </c>
      <c r="AD60" s="37">
        <v>3500</v>
      </c>
      <c r="AE60" s="37">
        <v>26516</v>
      </c>
      <c r="AF60" s="37">
        <v>642771.31000000006</v>
      </c>
      <c r="AG60" s="37">
        <v>233193.96</v>
      </c>
      <c r="AI60" s="37">
        <v>10000</v>
      </c>
    </row>
    <row r="61" spans="1:35">
      <c r="A61" t="s">
        <v>1271</v>
      </c>
      <c r="B61" t="s">
        <v>1272</v>
      </c>
      <c r="C61">
        <v>2815</v>
      </c>
      <c r="D61" t="s">
        <v>1280</v>
      </c>
      <c r="E61" s="32" t="s">
        <v>1280</v>
      </c>
      <c r="F61" s="36">
        <v>290357.56</v>
      </c>
      <c r="G61" s="36">
        <v>0</v>
      </c>
      <c r="H61" s="36">
        <v>88043.68</v>
      </c>
      <c r="I61" s="270">
        <v>283893.09999999998</v>
      </c>
      <c r="J61" s="126">
        <v>259032.4</v>
      </c>
      <c r="N61" s="59">
        <v>20234.04</v>
      </c>
      <c r="P61" s="59">
        <v>0</v>
      </c>
      <c r="S61" s="126">
        <v>-1288639.96</v>
      </c>
      <c r="T61" s="126">
        <v>2469567.41</v>
      </c>
      <c r="W61" s="33">
        <v>441931.27</v>
      </c>
      <c r="X61" s="33">
        <v>101280</v>
      </c>
      <c r="Y61" s="33">
        <v>871.77</v>
      </c>
      <c r="AA61" s="33">
        <v>750880</v>
      </c>
      <c r="AB61" s="33">
        <v>4000</v>
      </c>
      <c r="AC61" s="37">
        <v>835785</v>
      </c>
      <c r="AD61" s="37">
        <v>31520</v>
      </c>
      <c r="AE61" s="37">
        <v>43263</v>
      </c>
      <c r="AF61" s="37">
        <v>509864.21</v>
      </c>
      <c r="AG61" s="37">
        <v>158365.57999999999</v>
      </c>
    </row>
    <row r="62" spans="1:35">
      <c r="A62" t="s">
        <v>1271</v>
      </c>
      <c r="B62" t="s">
        <v>1272</v>
      </c>
      <c r="C62">
        <v>1446</v>
      </c>
      <c r="D62" t="s">
        <v>1281</v>
      </c>
      <c r="E62" s="32" t="s">
        <v>1281</v>
      </c>
      <c r="F62" s="36">
        <v>377821.91</v>
      </c>
      <c r="G62" s="36">
        <v>17808</v>
      </c>
      <c r="H62" s="36">
        <v>54957.49</v>
      </c>
      <c r="I62" s="270">
        <v>402988.32</v>
      </c>
      <c r="J62" s="126">
        <v>383427.16</v>
      </c>
      <c r="M62" s="59">
        <v>3000</v>
      </c>
      <c r="N62" s="59">
        <v>13178.04</v>
      </c>
      <c r="P62" s="59">
        <v>0</v>
      </c>
      <c r="S62" s="126">
        <v>-674397.31</v>
      </c>
      <c r="T62" s="126">
        <v>2114448.44</v>
      </c>
      <c r="W62" s="33">
        <v>470114.67</v>
      </c>
      <c r="X62" s="33">
        <v>188970</v>
      </c>
      <c r="Y62" s="33">
        <v>752.17</v>
      </c>
      <c r="AA62" s="33">
        <v>552600</v>
      </c>
      <c r="AB62" s="33">
        <v>4000</v>
      </c>
      <c r="AC62" s="37">
        <v>552600</v>
      </c>
      <c r="AD62" s="37">
        <v>460</v>
      </c>
      <c r="AE62" s="37">
        <v>15817</v>
      </c>
      <c r="AF62" s="37">
        <v>648896.43999999994</v>
      </c>
      <c r="AG62" s="37">
        <v>207889.69</v>
      </c>
      <c r="AI62" s="37">
        <v>10000</v>
      </c>
    </row>
    <row r="63" spans="1:35">
      <c r="A63" t="s">
        <v>1271</v>
      </c>
      <c r="B63" t="s">
        <v>1272</v>
      </c>
      <c r="C63">
        <v>4125</v>
      </c>
      <c r="D63" t="s">
        <v>1282</v>
      </c>
      <c r="E63" s="32" t="s">
        <v>1282</v>
      </c>
      <c r="F63" s="36">
        <v>191016.94</v>
      </c>
      <c r="G63" s="36">
        <v>0</v>
      </c>
      <c r="H63" s="36">
        <v>36990.080000000002</v>
      </c>
      <c r="I63" s="270">
        <v>1916844.34</v>
      </c>
      <c r="J63" s="126">
        <v>73250.880000000005</v>
      </c>
      <c r="N63" s="59">
        <v>19555</v>
      </c>
      <c r="P63" s="59">
        <v>0</v>
      </c>
      <c r="S63" s="126">
        <v>-371861.3</v>
      </c>
      <c r="T63" s="126">
        <v>2791483.6</v>
      </c>
      <c r="W63" s="33">
        <v>483843.49</v>
      </c>
      <c r="X63" s="33">
        <v>55590</v>
      </c>
      <c r="Y63" s="33">
        <v>399.45</v>
      </c>
      <c r="AA63" s="33">
        <v>1157290</v>
      </c>
      <c r="AB63" s="33">
        <v>4000</v>
      </c>
      <c r="AC63" s="37">
        <v>1237089</v>
      </c>
      <c r="AE63" s="37">
        <v>27056</v>
      </c>
      <c r="AF63" s="37">
        <v>514115.03</v>
      </c>
      <c r="AG63" s="37">
        <v>143937.97</v>
      </c>
    </row>
    <row r="64" spans="1:35">
      <c r="A64" t="s">
        <v>1284</v>
      </c>
      <c r="B64" t="s">
        <v>1285</v>
      </c>
      <c r="C64">
        <v>4926</v>
      </c>
      <c r="D64" t="s">
        <v>1287</v>
      </c>
      <c r="E64" s="32" t="s">
        <v>1287</v>
      </c>
      <c r="F64" s="36">
        <v>203021.34</v>
      </c>
      <c r="G64" s="36">
        <v>0</v>
      </c>
      <c r="H64" s="36">
        <v>113375.67999999999</v>
      </c>
      <c r="I64" s="270">
        <v>470409.74</v>
      </c>
      <c r="J64" s="126">
        <v>40807.43</v>
      </c>
      <c r="N64" s="59">
        <v>70768.69</v>
      </c>
      <c r="O64" s="59">
        <v>131590</v>
      </c>
      <c r="P64" s="59">
        <v>1367.34</v>
      </c>
      <c r="S64" s="126">
        <v>-973622.63</v>
      </c>
      <c r="T64" s="126">
        <v>1683662.57</v>
      </c>
      <c r="W64" s="33">
        <v>746598.57</v>
      </c>
      <c r="Y64" s="33">
        <v>270.81</v>
      </c>
      <c r="AA64" s="33">
        <v>1633152.5</v>
      </c>
      <c r="AB64" s="33">
        <v>134700</v>
      </c>
      <c r="AC64" s="37">
        <v>2132581.5</v>
      </c>
      <c r="AD64" s="37">
        <v>20860</v>
      </c>
      <c r="AF64" s="37">
        <v>356993.99</v>
      </c>
      <c r="AG64" s="37">
        <v>90438.17</v>
      </c>
    </row>
    <row r="65" spans="1:35">
      <c r="A65" t="s">
        <v>1284</v>
      </c>
      <c r="B65" t="s">
        <v>1285</v>
      </c>
      <c r="C65">
        <v>2077</v>
      </c>
      <c r="D65" t="s">
        <v>1288</v>
      </c>
      <c r="E65" s="32" t="s">
        <v>1288</v>
      </c>
      <c r="F65" s="36">
        <v>206839.74</v>
      </c>
      <c r="G65" s="36">
        <v>0</v>
      </c>
      <c r="H65" s="36">
        <v>218501.16</v>
      </c>
      <c r="I65" s="270">
        <v>2666006.2799999998</v>
      </c>
      <c r="J65" s="126">
        <v>231554.3</v>
      </c>
      <c r="N65" s="59">
        <v>6000</v>
      </c>
      <c r="O65" s="59">
        <v>80600</v>
      </c>
      <c r="P65" s="59">
        <v>1832.99</v>
      </c>
      <c r="S65" s="126">
        <v>2268675.61</v>
      </c>
      <c r="T65" s="126">
        <v>1188971.67</v>
      </c>
      <c r="W65" s="33">
        <v>777384.45</v>
      </c>
      <c r="Y65" s="33">
        <v>455.2</v>
      </c>
      <c r="AA65" s="33">
        <v>514390</v>
      </c>
      <c r="AB65" s="33">
        <v>-9400</v>
      </c>
      <c r="AC65" s="37">
        <v>844287</v>
      </c>
      <c r="AE65" s="37">
        <v>54058</v>
      </c>
      <c r="AF65" s="37">
        <v>416722.54</v>
      </c>
      <c r="AG65" s="37">
        <v>190940.9</v>
      </c>
    </row>
    <row r="66" spans="1:35">
      <c r="A66" t="s">
        <v>1284</v>
      </c>
      <c r="B66" t="s">
        <v>1285</v>
      </c>
      <c r="C66">
        <v>1722</v>
      </c>
      <c r="D66" t="s">
        <v>1289</v>
      </c>
      <c r="E66" s="32" t="s">
        <v>1289</v>
      </c>
      <c r="F66" s="36">
        <v>604420.43000000005</v>
      </c>
      <c r="G66" s="36">
        <v>0</v>
      </c>
      <c r="H66" s="36">
        <v>44379.44</v>
      </c>
      <c r="I66" s="270">
        <v>141353.44</v>
      </c>
      <c r="J66" s="126">
        <v>173977.44</v>
      </c>
      <c r="N66" s="59">
        <v>25460</v>
      </c>
      <c r="P66" s="59">
        <v>6116.09</v>
      </c>
      <c r="Q66" s="126">
        <v>998.87</v>
      </c>
      <c r="S66" s="126">
        <v>-1241940.19</v>
      </c>
      <c r="T66" s="126">
        <v>2121250.9300000002</v>
      </c>
      <c r="W66" s="33">
        <v>892296.37</v>
      </c>
      <c r="Y66" s="33">
        <v>15</v>
      </c>
      <c r="AA66" s="33">
        <v>898237</v>
      </c>
      <c r="AB66" s="33">
        <v>26800</v>
      </c>
      <c r="AC66" s="37">
        <v>1059908</v>
      </c>
      <c r="AE66" s="37">
        <v>8600</v>
      </c>
      <c r="AF66" s="37">
        <v>566310.67000000004</v>
      </c>
      <c r="AG66" s="37">
        <v>130284.65</v>
      </c>
    </row>
    <row r="67" spans="1:35">
      <c r="A67" t="s">
        <v>1284</v>
      </c>
      <c r="B67" t="s">
        <v>1285</v>
      </c>
      <c r="C67">
        <v>4601</v>
      </c>
      <c r="D67" t="s">
        <v>1290</v>
      </c>
      <c r="E67" s="32" t="s">
        <v>1290</v>
      </c>
      <c r="F67" s="36">
        <v>173338.79</v>
      </c>
      <c r="G67" s="36">
        <v>0</v>
      </c>
      <c r="H67" s="36">
        <v>47340.65</v>
      </c>
      <c r="I67" s="270">
        <v>868046.53</v>
      </c>
      <c r="J67" s="126">
        <v>68314.86</v>
      </c>
      <c r="M67" s="59">
        <v>60430</v>
      </c>
      <c r="N67" s="59">
        <v>22620</v>
      </c>
      <c r="O67" s="59">
        <v>20450</v>
      </c>
      <c r="P67" s="59">
        <v>10438.73</v>
      </c>
      <c r="S67" s="126">
        <v>82587.09</v>
      </c>
      <c r="T67" s="126">
        <v>1374864.38</v>
      </c>
      <c r="W67" s="33">
        <v>859080</v>
      </c>
      <c r="Y67" s="33">
        <v>1314.74</v>
      </c>
      <c r="AA67" s="33">
        <v>1444125.84</v>
      </c>
      <c r="AB67" s="33">
        <v>72057</v>
      </c>
      <c r="AC67" s="37">
        <v>1980590.84</v>
      </c>
      <c r="AD67" s="37">
        <v>17524</v>
      </c>
      <c r="AF67" s="37">
        <v>657974.32999999996</v>
      </c>
      <c r="AG67" s="37">
        <v>134837.78</v>
      </c>
    </row>
    <row r="68" spans="1:35">
      <c r="A68" t="s">
        <v>1284</v>
      </c>
      <c r="B68" t="s">
        <v>1285</v>
      </c>
      <c r="C68">
        <v>3977</v>
      </c>
      <c r="D68" t="s">
        <v>1291</v>
      </c>
      <c r="E68" s="32" t="s">
        <v>1291</v>
      </c>
      <c r="F68" s="36">
        <v>706691.02</v>
      </c>
      <c r="G68" s="36">
        <v>0</v>
      </c>
      <c r="H68" s="36">
        <v>33710.5</v>
      </c>
      <c r="I68" s="270">
        <v>133922.57999999999</v>
      </c>
      <c r="J68" s="126">
        <v>251399.97</v>
      </c>
      <c r="M68" s="59">
        <v>8450</v>
      </c>
      <c r="N68" s="59">
        <v>49300</v>
      </c>
      <c r="O68" s="59">
        <v>347900</v>
      </c>
      <c r="P68" s="59">
        <v>1542.04</v>
      </c>
      <c r="S68" s="126">
        <v>-1837448.4</v>
      </c>
      <c r="T68" s="126">
        <v>2680574.06</v>
      </c>
      <c r="W68" s="33">
        <v>1004541.32</v>
      </c>
      <c r="X68" s="33">
        <v>50400</v>
      </c>
      <c r="Y68" s="33">
        <v>1541.77</v>
      </c>
      <c r="AA68" s="33">
        <v>1985566.7</v>
      </c>
      <c r="AB68" s="33">
        <v>103400</v>
      </c>
      <c r="AC68" s="37">
        <v>2506916.7000000002</v>
      </c>
      <c r="AE68" s="37">
        <v>49692</v>
      </c>
      <c r="AF68" s="37">
        <v>521680.23</v>
      </c>
      <c r="AG68" s="37">
        <v>191754.49</v>
      </c>
    </row>
    <row r="69" spans="1:35">
      <c r="A69" t="s">
        <v>1284</v>
      </c>
      <c r="B69" t="s">
        <v>1285</v>
      </c>
      <c r="C69">
        <v>2317</v>
      </c>
      <c r="D69" t="s">
        <v>1292</v>
      </c>
      <c r="E69" s="32" t="s">
        <v>1292</v>
      </c>
      <c r="F69" s="36">
        <v>529339.93000000005</v>
      </c>
      <c r="G69" s="36">
        <v>5000</v>
      </c>
      <c r="H69" s="36">
        <v>159277.45000000001</v>
      </c>
      <c r="I69" s="270">
        <v>305538.95</v>
      </c>
      <c r="J69" s="126">
        <v>45265.120000000003</v>
      </c>
      <c r="N69" s="59">
        <v>15500</v>
      </c>
      <c r="P69" s="59">
        <v>7413.18</v>
      </c>
      <c r="Q69" s="126">
        <v>5000</v>
      </c>
      <c r="S69" s="126">
        <v>-1068109.8899999999</v>
      </c>
      <c r="T69" s="126">
        <v>2191965</v>
      </c>
      <c r="W69" s="33">
        <v>744267.14</v>
      </c>
      <c r="X69" s="33">
        <v>13200</v>
      </c>
      <c r="Y69" s="33">
        <v>1101.25</v>
      </c>
      <c r="AA69" s="33">
        <v>541580</v>
      </c>
      <c r="AB69" s="33">
        <v>337002</v>
      </c>
      <c r="AC69" s="37">
        <v>1285209</v>
      </c>
      <c r="AD69" s="37">
        <v>36554</v>
      </c>
      <c r="AF69" s="37">
        <v>280429.3</v>
      </c>
      <c r="AG69" s="37">
        <v>142304.93</v>
      </c>
    </row>
    <row r="70" spans="1:35">
      <c r="A70" t="s">
        <v>1284</v>
      </c>
      <c r="B70" t="s">
        <v>1285</v>
      </c>
      <c r="C70">
        <v>2733</v>
      </c>
      <c r="D70" t="s">
        <v>1293</v>
      </c>
      <c r="E70" s="32" t="s">
        <v>1293</v>
      </c>
      <c r="F70" s="36">
        <v>423589.96</v>
      </c>
      <c r="G70" s="36">
        <v>0</v>
      </c>
      <c r="H70" s="36">
        <v>64453.64</v>
      </c>
      <c r="I70" s="270">
        <v>64806.22</v>
      </c>
      <c r="J70" s="126">
        <v>369737.13</v>
      </c>
      <c r="N70" s="59">
        <v>6000</v>
      </c>
      <c r="P70" s="59">
        <v>18097.52</v>
      </c>
      <c r="S70" s="126">
        <v>-500512.88</v>
      </c>
      <c r="T70" s="126">
        <v>1298941.3500000001</v>
      </c>
      <c r="W70" s="33">
        <v>1079288.79</v>
      </c>
      <c r="X70" s="33">
        <v>16075</v>
      </c>
      <c r="AA70" s="33">
        <v>1412699.9</v>
      </c>
      <c r="AB70" s="33">
        <v>43800</v>
      </c>
      <c r="AC70" s="37">
        <v>1742624.9</v>
      </c>
      <c r="AD70" s="37">
        <v>3500</v>
      </c>
      <c r="AE70" s="37">
        <v>18751</v>
      </c>
      <c r="AF70" s="37">
        <v>576220.31999999995</v>
      </c>
      <c r="AG70" s="37">
        <v>110706.51</v>
      </c>
    </row>
    <row r="71" spans="1:35">
      <c r="A71" t="s">
        <v>1284</v>
      </c>
      <c r="B71" t="s">
        <v>1285</v>
      </c>
      <c r="C71">
        <v>5014</v>
      </c>
      <c r="D71" t="s">
        <v>1294</v>
      </c>
      <c r="E71" s="32" t="s">
        <v>1294</v>
      </c>
      <c r="F71" s="36">
        <v>271616.86</v>
      </c>
      <c r="G71" s="36">
        <v>0</v>
      </c>
      <c r="H71" s="36">
        <v>59880.800000000003</v>
      </c>
      <c r="I71" s="270">
        <v>567719.27</v>
      </c>
      <c r="J71" s="126">
        <v>155280.98000000001</v>
      </c>
      <c r="N71" s="59">
        <v>94400</v>
      </c>
      <c r="P71" s="59">
        <v>3075</v>
      </c>
      <c r="S71" s="126">
        <v>-610626.06000000006</v>
      </c>
      <c r="T71" s="126">
        <v>1726865.73</v>
      </c>
      <c r="W71" s="33">
        <v>1103837.8899999999</v>
      </c>
      <c r="X71" s="33">
        <v>210000</v>
      </c>
      <c r="Y71" s="33">
        <v>2245.5</v>
      </c>
      <c r="AA71" s="33">
        <v>710060.5</v>
      </c>
      <c r="AB71" s="33">
        <v>55000</v>
      </c>
      <c r="AC71" s="37">
        <v>1258038.5</v>
      </c>
      <c r="AE71" s="37">
        <v>16954</v>
      </c>
      <c r="AF71" s="37">
        <v>809414.98</v>
      </c>
      <c r="AG71" s="37">
        <v>155953.17000000001</v>
      </c>
    </row>
    <row r="72" spans="1:35">
      <c r="A72" t="s">
        <v>1284</v>
      </c>
      <c r="B72" t="s">
        <v>1285</v>
      </c>
      <c r="C72">
        <v>4306</v>
      </c>
      <c r="D72" t="s">
        <v>1295</v>
      </c>
      <c r="E72" s="32" t="s">
        <v>1295</v>
      </c>
      <c r="F72" s="36">
        <v>347965.8</v>
      </c>
      <c r="G72" s="36">
        <v>0</v>
      </c>
      <c r="H72" s="36">
        <v>143205.07999999999</v>
      </c>
      <c r="I72" s="270">
        <v>455424.1</v>
      </c>
      <c r="J72" s="126">
        <v>190278.24</v>
      </c>
      <c r="N72" s="59">
        <v>-86200</v>
      </c>
      <c r="O72" s="59">
        <v>164000</v>
      </c>
      <c r="P72" s="59">
        <v>505</v>
      </c>
      <c r="S72" s="126">
        <v>-24002.55</v>
      </c>
      <c r="T72" s="126">
        <v>1340923.19</v>
      </c>
      <c r="W72" s="33">
        <v>927840.73</v>
      </c>
      <c r="Y72" s="33">
        <v>1017.84</v>
      </c>
      <c r="AA72" s="33">
        <v>1764163.6</v>
      </c>
      <c r="AC72" s="37">
        <v>2268263.6</v>
      </c>
      <c r="AD72" s="37">
        <v>22117.5</v>
      </c>
      <c r="AF72" s="37">
        <v>496110.35</v>
      </c>
      <c r="AG72" s="37">
        <v>164883.14000000001</v>
      </c>
    </row>
    <row r="73" spans="1:35">
      <c r="A73" t="s">
        <v>1284</v>
      </c>
      <c r="B73" t="s">
        <v>1285</v>
      </c>
      <c r="C73">
        <v>3182</v>
      </c>
      <c r="D73" t="s">
        <v>1296</v>
      </c>
      <c r="E73" s="32" t="s">
        <v>1296</v>
      </c>
      <c r="F73" s="36">
        <v>432746.7</v>
      </c>
      <c r="G73" s="36">
        <v>0</v>
      </c>
      <c r="H73" s="36">
        <v>69038.820000000007</v>
      </c>
      <c r="I73" s="270">
        <v>693960.08</v>
      </c>
      <c r="J73" s="126">
        <v>80823.199999999997</v>
      </c>
      <c r="N73" s="59">
        <v>34184.550000000003</v>
      </c>
      <c r="O73" s="59">
        <v>210850</v>
      </c>
      <c r="P73" s="59">
        <v>11863</v>
      </c>
      <c r="R73" s="126">
        <v>-333309.95</v>
      </c>
      <c r="S73" s="126">
        <v>230000</v>
      </c>
      <c r="T73" s="126">
        <v>1529202.14</v>
      </c>
      <c r="W73" s="33">
        <v>505032.25</v>
      </c>
      <c r="X73" s="33">
        <v>89810</v>
      </c>
      <c r="Y73" s="33">
        <v>2314.89</v>
      </c>
      <c r="AA73" s="33">
        <v>1329152.7</v>
      </c>
      <c r="AC73" s="37">
        <v>1656105.7</v>
      </c>
      <c r="AD73" s="37">
        <v>18120</v>
      </c>
      <c r="AF73" s="37">
        <v>504007.81</v>
      </c>
      <c r="AG73" s="37">
        <v>154297.26999999999</v>
      </c>
    </row>
    <row r="74" spans="1:35">
      <c r="A74" t="s">
        <v>1284</v>
      </c>
      <c r="B74" t="s">
        <v>1285</v>
      </c>
      <c r="C74">
        <v>1643</v>
      </c>
      <c r="D74" t="s">
        <v>1297</v>
      </c>
      <c r="E74" s="32" t="s">
        <v>1297</v>
      </c>
      <c r="F74" s="36">
        <v>395177.67</v>
      </c>
      <c r="G74" s="36">
        <v>0</v>
      </c>
      <c r="H74" s="36">
        <v>51048.42</v>
      </c>
      <c r="I74" s="270">
        <v>1038767.14</v>
      </c>
      <c r="J74" s="126">
        <v>222899.72</v>
      </c>
      <c r="N74" s="59">
        <v>5700</v>
      </c>
      <c r="P74" s="59">
        <v>1138.73</v>
      </c>
      <c r="S74" s="126">
        <v>1568868.55</v>
      </c>
      <c r="T74" s="126">
        <v>464694.52</v>
      </c>
      <c r="W74" s="33">
        <v>460147.5</v>
      </c>
      <c r="X74" s="33">
        <v>55450</v>
      </c>
      <c r="Y74" s="33">
        <v>804.81</v>
      </c>
      <c r="AA74" s="33">
        <v>938693.5</v>
      </c>
      <c r="AB74" s="33">
        <v>78000</v>
      </c>
      <c r="AC74" s="37">
        <v>1301125.5</v>
      </c>
      <c r="AD74" s="37">
        <v>16289</v>
      </c>
      <c r="AF74" s="37">
        <v>402091.29</v>
      </c>
      <c r="AG74" s="37">
        <v>146098.87</v>
      </c>
    </row>
    <row r="75" spans="1:35">
      <c r="A75" t="s">
        <v>1284</v>
      </c>
      <c r="B75" t="s">
        <v>1285</v>
      </c>
      <c r="C75">
        <v>4314</v>
      </c>
      <c r="D75" t="s">
        <v>1298</v>
      </c>
      <c r="E75" s="32" t="s">
        <v>1298</v>
      </c>
      <c r="F75" s="36">
        <v>130002.36</v>
      </c>
      <c r="G75" s="36">
        <v>0</v>
      </c>
      <c r="H75" s="36">
        <v>276774.90999999997</v>
      </c>
      <c r="I75" s="270">
        <v>1497366.07</v>
      </c>
      <c r="J75" s="126">
        <v>313802.17</v>
      </c>
      <c r="N75" s="59">
        <v>5460</v>
      </c>
      <c r="O75" s="59">
        <v>52050</v>
      </c>
      <c r="P75" s="59">
        <v>3468.5</v>
      </c>
      <c r="S75" s="126">
        <v>1936984.52</v>
      </c>
      <c r="T75" s="126">
        <v>961521.58</v>
      </c>
      <c r="W75" s="33">
        <v>688764.37</v>
      </c>
      <c r="X75" s="33">
        <v>114030</v>
      </c>
      <c r="Y75" s="33">
        <v>846.82</v>
      </c>
      <c r="AA75" s="33">
        <v>618708.5</v>
      </c>
      <c r="AB75" s="33">
        <v>73600</v>
      </c>
      <c r="AC75" s="37">
        <v>1374624.5</v>
      </c>
      <c r="AD75" s="37">
        <v>21508</v>
      </c>
      <c r="AF75" s="37">
        <v>518501.93</v>
      </c>
      <c r="AG75" s="37">
        <v>322854.34999999998</v>
      </c>
    </row>
    <row r="76" spans="1:35">
      <c r="A76" t="s">
        <v>1284</v>
      </c>
      <c r="B76" t="s">
        <v>1285</v>
      </c>
      <c r="C76">
        <v>4173</v>
      </c>
      <c r="D76" t="s">
        <v>1299</v>
      </c>
      <c r="E76" s="32" t="s">
        <v>1299</v>
      </c>
      <c r="F76" s="36">
        <v>448711.21</v>
      </c>
      <c r="G76" s="36">
        <v>0</v>
      </c>
      <c r="H76" s="36">
        <v>118149.02</v>
      </c>
      <c r="I76" s="270">
        <v>1616218.42</v>
      </c>
      <c r="J76" s="126">
        <v>398755.88</v>
      </c>
      <c r="N76" s="59">
        <v>87600</v>
      </c>
      <c r="O76" s="59">
        <v>60850</v>
      </c>
      <c r="P76" s="59">
        <v>1777.76</v>
      </c>
      <c r="S76" s="126">
        <v>368786.71</v>
      </c>
      <c r="T76" s="126">
        <v>2317512.06</v>
      </c>
      <c r="W76" s="33">
        <v>800720.92</v>
      </c>
      <c r="Y76" s="33">
        <v>956.4</v>
      </c>
      <c r="AA76" s="33">
        <v>1023860.5</v>
      </c>
      <c r="AB76" s="33">
        <v>19500</v>
      </c>
      <c r="AC76" s="37">
        <v>1566736.5</v>
      </c>
      <c r="AD76" s="37">
        <v>9200</v>
      </c>
      <c r="AE76" s="37">
        <v>7704</v>
      </c>
      <c r="AF76" s="37">
        <v>332237.99</v>
      </c>
      <c r="AG76" s="37">
        <v>183851.33</v>
      </c>
    </row>
    <row r="77" spans="1:35">
      <c r="A77" t="s">
        <v>1284</v>
      </c>
      <c r="B77" t="s">
        <v>1285</v>
      </c>
      <c r="C77">
        <v>3211</v>
      </c>
      <c r="D77" t="s">
        <v>1300</v>
      </c>
      <c r="E77" s="32" t="s">
        <v>1300</v>
      </c>
      <c r="F77" s="36">
        <v>183865.74</v>
      </c>
      <c r="G77" s="36">
        <v>31400</v>
      </c>
      <c r="H77" s="36">
        <v>24727.64</v>
      </c>
      <c r="I77" s="270">
        <v>932426.37</v>
      </c>
      <c r="J77" s="126">
        <v>280406.46999999997</v>
      </c>
      <c r="N77" s="59">
        <v>23749.39</v>
      </c>
      <c r="O77" s="59">
        <v>128410</v>
      </c>
      <c r="P77" s="59">
        <v>169788.99</v>
      </c>
      <c r="S77" s="126">
        <v>-785012.1</v>
      </c>
      <c r="T77" s="126">
        <v>2233839.69</v>
      </c>
      <c r="W77" s="33">
        <v>1036683.71</v>
      </c>
      <c r="X77" s="33">
        <v>1200</v>
      </c>
      <c r="Y77" s="33">
        <v>576.32000000000005</v>
      </c>
      <c r="AA77" s="33">
        <v>837609</v>
      </c>
      <c r="AB77" s="33">
        <v>73700</v>
      </c>
      <c r="AC77" s="37">
        <v>1389613</v>
      </c>
      <c r="AD77" s="37">
        <v>113284</v>
      </c>
      <c r="AF77" s="37">
        <v>507548.14</v>
      </c>
      <c r="AG77" s="37">
        <v>257273.64</v>
      </c>
    </row>
    <row r="78" spans="1:35">
      <c r="A78" t="s">
        <v>1284</v>
      </c>
      <c r="B78" t="s">
        <v>1285</v>
      </c>
      <c r="C78">
        <v>2252</v>
      </c>
      <c r="D78" t="s">
        <v>1301</v>
      </c>
      <c r="E78" s="32" t="s">
        <v>1301</v>
      </c>
      <c r="F78" s="36">
        <v>520959.56</v>
      </c>
      <c r="G78" s="36">
        <v>0</v>
      </c>
      <c r="H78" s="36">
        <v>286951.40000000002</v>
      </c>
      <c r="I78" s="270">
        <v>431366.57</v>
      </c>
      <c r="J78" s="126">
        <v>384968.7</v>
      </c>
      <c r="N78" s="59">
        <v>43600</v>
      </c>
      <c r="P78" s="59">
        <v>3455.02</v>
      </c>
      <c r="S78" s="126">
        <v>-794447.94</v>
      </c>
      <c r="T78" s="126">
        <v>2560558.21</v>
      </c>
      <c r="W78" s="33">
        <v>772762.95</v>
      </c>
      <c r="Y78" s="33">
        <v>1100.2</v>
      </c>
      <c r="AA78" s="33">
        <v>952940.5</v>
      </c>
      <c r="AB78" s="33">
        <v>52000</v>
      </c>
      <c r="AC78" s="37">
        <v>1441510.5</v>
      </c>
      <c r="AD78" s="37">
        <v>7200</v>
      </c>
      <c r="AE78" s="37">
        <v>4420</v>
      </c>
      <c r="AF78" s="37">
        <v>389852.85</v>
      </c>
      <c r="AG78" s="37">
        <v>124691.27</v>
      </c>
      <c r="AI78" s="37">
        <v>48.09</v>
      </c>
    </row>
    <row r="79" spans="1:35">
      <c r="A79" t="s">
        <v>1303</v>
      </c>
      <c r="B79" t="s">
        <v>1304</v>
      </c>
      <c r="C79">
        <v>3333</v>
      </c>
      <c r="D79" t="s">
        <v>1306</v>
      </c>
      <c r="E79" s="32" t="s">
        <v>1306</v>
      </c>
      <c r="F79" s="36">
        <v>363503.69</v>
      </c>
      <c r="G79" s="36">
        <v>0</v>
      </c>
      <c r="H79" s="36">
        <v>33272.35</v>
      </c>
      <c r="I79" s="270">
        <v>417593.7</v>
      </c>
      <c r="J79" s="126">
        <v>416446.53</v>
      </c>
      <c r="N79" s="59">
        <v>26998.75</v>
      </c>
      <c r="P79" s="59">
        <v>59816.01</v>
      </c>
      <c r="R79" s="126">
        <v>-444266.54</v>
      </c>
      <c r="S79" s="126">
        <v>-854496.81</v>
      </c>
      <c r="T79" s="126">
        <v>2676550.63</v>
      </c>
      <c r="W79" s="33">
        <v>553316.62</v>
      </c>
      <c r="Y79" s="33">
        <v>1158.93</v>
      </c>
      <c r="AA79" s="33">
        <v>1615505</v>
      </c>
      <c r="AC79" s="37">
        <v>1746778</v>
      </c>
      <c r="AE79" s="37">
        <v>17630</v>
      </c>
      <c r="AF79" s="37">
        <v>478660.92</v>
      </c>
      <c r="AG79" s="37">
        <v>160697.4</v>
      </c>
    </row>
    <row r="80" spans="1:35">
      <c r="A80" t="s">
        <v>1303</v>
      </c>
      <c r="B80" t="s">
        <v>1304</v>
      </c>
      <c r="C80">
        <v>2136</v>
      </c>
      <c r="D80" t="s">
        <v>1307</v>
      </c>
      <c r="E80" s="32" t="s">
        <v>1307</v>
      </c>
      <c r="F80" s="36">
        <v>181221.92</v>
      </c>
      <c r="G80" s="36">
        <v>0</v>
      </c>
      <c r="H80" s="36">
        <v>139333.22</v>
      </c>
      <c r="I80" s="270">
        <v>336728.06</v>
      </c>
      <c r="J80" s="126">
        <v>168245.9</v>
      </c>
      <c r="N80" s="59">
        <v>9600</v>
      </c>
      <c r="O80" s="59">
        <v>169275</v>
      </c>
      <c r="P80" s="59">
        <v>0</v>
      </c>
      <c r="R80" s="126">
        <v>-385754.99</v>
      </c>
      <c r="T80" s="126">
        <v>1431387.54</v>
      </c>
      <c r="V80" s="33">
        <v>351.35</v>
      </c>
      <c r="W80" s="33">
        <v>580055.12</v>
      </c>
      <c r="Y80" s="33">
        <v>495.22</v>
      </c>
      <c r="AA80" s="33">
        <v>1257520</v>
      </c>
      <c r="AC80" s="37">
        <v>1508617</v>
      </c>
      <c r="AD80" s="37">
        <v>3500</v>
      </c>
      <c r="AE80" s="37">
        <v>8109.5</v>
      </c>
      <c r="AF80" s="37">
        <v>557924.07999999996</v>
      </c>
      <c r="AG80" s="37">
        <v>159249.56</v>
      </c>
    </row>
    <row r="81" spans="1:35">
      <c r="A81" t="s">
        <v>1303</v>
      </c>
      <c r="B81" t="s">
        <v>1304</v>
      </c>
      <c r="C81">
        <v>4115</v>
      </c>
      <c r="D81" t="s">
        <v>1308</v>
      </c>
      <c r="E81" s="32" t="s">
        <v>1308</v>
      </c>
      <c r="F81" s="36">
        <v>601008.16</v>
      </c>
      <c r="G81" s="36">
        <v>0</v>
      </c>
      <c r="H81" s="36">
        <v>17180.87</v>
      </c>
      <c r="I81" s="270">
        <v>591306.23</v>
      </c>
      <c r="J81" s="126">
        <v>677644.02</v>
      </c>
      <c r="N81" s="59">
        <v>41806.93</v>
      </c>
      <c r="P81" s="59">
        <v>77801.039999999994</v>
      </c>
      <c r="R81" s="126">
        <v>-172699.86</v>
      </c>
      <c r="T81" s="126">
        <v>2015625.01</v>
      </c>
      <c r="W81" s="33">
        <v>814965.87</v>
      </c>
      <c r="Y81" s="33">
        <v>1164.17</v>
      </c>
      <c r="AA81" s="33">
        <v>1531800</v>
      </c>
      <c r="AB81" s="33">
        <v>170958.61</v>
      </c>
      <c r="AC81" s="37">
        <v>1927199</v>
      </c>
      <c r="AE81" s="37">
        <v>1900</v>
      </c>
      <c r="AF81" s="37">
        <v>519017.55</v>
      </c>
      <c r="AG81" s="37">
        <v>146059.72</v>
      </c>
      <c r="AI81" s="37">
        <v>106.22</v>
      </c>
    </row>
    <row r="82" spans="1:35">
      <c r="A82" t="s">
        <v>1303</v>
      </c>
      <c r="B82" t="s">
        <v>1304</v>
      </c>
      <c r="C82">
        <v>2838</v>
      </c>
      <c r="D82" t="s">
        <v>1309</v>
      </c>
      <c r="E82" s="32" t="s">
        <v>1309</v>
      </c>
      <c r="F82" s="36">
        <v>62174.559999999998</v>
      </c>
      <c r="G82" s="36">
        <v>0</v>
      </c>
      <c r="H82" s="36">
        <v>37006.65</v>
      </c>
      <c r="I82" s="270">
        <v>518923.59</v>
      </c>
      <c r="J82" s="126">
        <v>336372.74</v>
      </c>
      <c r="N82" s="59">
        <v>51100</v>
      </c>
      <c r="O82" s="59">
        <v>33004</v>
      </c>
      <c r="P82" s="59">
        <v>5985</v>
      </c>
      <c r="R82" s="126">
        <v>-222001.49</v>
      </c>
      <c r="S82" s="126">
        <v>65807.679999999993</v>
      </c>
      <c r="T82" s="126">
        <v>1211911.4099999999</v>
      </c>
      <c r="W82" s="33">
        <v>795775.95</v>
      </c>
      <c r="X82" s="33">
        <v>12975</v>
      </c>
      <c r="Y82" s="33">
        <v>840.08</v>
      </c>
      <c r="AA82" s="33">
        <v>1302180</v>
      </c>
      <c r="AC82" s="37">
        <v>1706334</v>
      </c>
      <c r="AD82" s="37">
        <v>7000</v>
      </c>
      <c r="AF82" s="37">
        <v>490280.25</v>
      </c>
      <c r="AG82" s="37">
        <v>99485.84</v>
      </c>
    </row>
    <row r="83" spans="1:35">
      <c r="A83" t="s">
        <v>1303</v>
      </c>
      <c r="B83" t="s">
        <v>1304</v>
      </c>
      <c r="C83">
        <v>3064</v>
      </c>
      <c r="D83" t="s">
        <v>1310</v>
      </c>
      <c r="E83" s="32" t="s">
        <v>1310</v>
      </c>
      <c r="F83" s="36">
        <v>260676.56</v>
      </c>
      <c r="G83" s="36">
        <v>0</v>
      </c>
      <c r="H83" s="36">
        <v>3703.87</v>
      </c>
      <c r="I83" s="270">
        <v>796549</v>
      </c>
      <c r="J83" s="126">
        <v>291921.23</v>
      </c>
      <c r="N83" s="59">
        <v>0</v>
      </c>
      <c r="O83" s="59">
        <v>13270</v>
      </c>
      <c r="P83" s="59">
        <v>79.69</v>
      </c>
      <c r="R83" s="126">
        <v>-236855.16</v>
      </c>
      <c r="S83" s="126">
        <v>530.62</v>
      </c>
      <c r="T83" s="126">
        <v>1745362.84</v>
      </c>
      <c r="W83" s="33">
        <v>542267.81000000006</v>
      </c>
      <c r="X83" s="33">
        <v>86200</v>
      </c>
      <c r="Y83" s="33">
        <v>804.2</v>
      </c>
      <c r="AA83" s="33">
        <v>1915240</v>
      </c>
      <c r="AC83" s="37">
        <v>2116952</v>
      </c>
      <c r="AE83" s="37">
        <v>18118</v>
      </c>
      <c r="AF83" s="37">
        <v>454639.37</v>
      </c>
      <c r="AG83" s="37">
        <v>124339.97</v>
      </c>
    </row>
    <row r="84" spans="1:35">
      <c r="A84" t="s">
        <v>1303</v>
      </c>
      <c r="B84" t="s">
        <v>1304</v>
      </c>
      <c r="C84">
        <v>1877</v>
      </c>
      <c r="D84" t="s">
        <v>1311</v>
      </c>
      <c r="E84" s="32" t="s">
        <v>1311</v>
      </c>
      <c r="F84" s="36">
        <v>146547.82</v>
      </c>
      <c r="G84" s="36">
        <v>0</v>
      </c>
      <c r="H84" s="36">
        <v>38342.57</v>
      </c>
      <c r="I84" s="270">
        <v>1115214.24</v>
      </c>
      <c r="J84" s="126">
        <v>390708.89</v>
      </c>
      <c r="O84" s="59">
        <v>40165</v>
      </c>
      <c r="P84" s="59">
        <v>1145</v>
      </c>
      <c r="R84" s="126">
        <v>-49180.04</v>
      </c>
      <c r="T84" s="126">
        <v>1929262.58</v>
      </c>
      <c r="W84" s="33">
        <v>575419.27</v>
      </c>
      <c r="X84" s="33">
        <v>80410</v>
      </c>
      <c r="Y84" s="33">
        <v>543</v>
      </c>
      <c r="AA84" s="33">
        <v>1330300</v>
      </c>
      <c r="AB84" s="33">
        <v>7763</v>
      </c>
      <c r="AC84" s="37">
        <v>1588769</v>
      </c>
      <c r="AE84" s="37">
        <v>10614</v>
      </c>
      <c r="AF84" s="37">
        <v>414704.42</v>
      </c>
      <c r="AG84" s="37">
        <v>210926.87</v>
      </c>
    </row>
    <row r="85" spans="1:35">
      <c r="A85" t="s">
        <v>1303</v>
      </c>
      <c r="B85" t="s">
        <v>1304</v>
      </c>
      <c r="C85">
        <v>2766</v>
      </c>
      <c r="D85" t="s">
        <v>1312</v>
      </c>
      <c r="E85" s="32" t="s">
        <v>1312</v>
      </c>
      <c r="F85" s="36">
        <v>239037.01</v>
      </c>
      <c r="G85" s="36">
        <v>0</v>
      </c>
      <c r="H85" s="36">
        <v>64733.61</v>
      </c>
      <c r="I85" s="270">
        <v>385065.97</v>
      </c>
      <c r="J85" s="126">
        <v>233700.17</v>
      </c>
      <c r="O85" s="59">
        <v>64165</v>
      </c>
      <c r="P85" s="59">
        <v>28939.06</v>
      </c>
      <c r="R85" s="126">
        <v>-538452.1</v>
      </c>
      <c r="S85" s="126">
        <v>21912.83</v>
      </c>
      <c r="T85" s="126">
        <v>1851699.47</v>
      </c>
      <c r="W85" s="33">
        <v>593540.06999999995</v>
      </c>
      <c r="X85" s="33">
        <v>63175</v>
      </c>
      <c r="Y85" s="33">
        <v>762.23</v>
      </c>
      <c r="AA85" s="33">
        <v>495680</v>
      </c>
      <c r="AC85" s="37">
        <v>875188</v>
      </c>
      <c r="AE85" s="37">
        <v>7924</v>
      </c>
      <c r="AF85" s="37">
        <v>507276.2</v>
      </c>
      <c r="AG85" s="37">
        <v>268496.59999999998</v>
      </c>
    </row>
    <row r="86" spans="1:35">
      <c r="A86" t="s">
        <v>1303</v>
      </c>
      <c r="B86" t="s">
        <v>1304</v>
      </c>
      <c r="C86">
        <v>1975</v>
      </c>
      <c r="D86" t="s">
        <v>1313</v>
      </c>
      <c r="E86" s="32" t="s">
        <v>1313</v>
      </c>
      <c r="F86" s="36">
        <v>167334.19</v>
      </c>
      <c r="G86" s="36">
        <v>0</v>
      </c>
      <c r="H86" s="36">
        <v>37981.51</v>
      </c>
      <c r="I86" s="270">
        <v>645819.39</v>
      </c>
      <c r="J86" s="126">
        <v>109597.42</v>
      </c>
      <c r="O86" s="59">
        <v>62090</v>
      </c>
      <c r="P86" s="59">
        <v>30560</v>
      </c>
      <c r="R86" s="126">
        <v>-279524.71999999997</v>
      </c>
      <c r="T86" s="126">
        <v>1211766.1200000001</v>
      </c>
      <c r="W86" s="33">
        <v>498443.57</v>
      </c>
      <c r="Y86" s="33">
        <v>307.05</v>
      </c>
      <c r="AA86" s="33">
        <v>1208350</v>
      </c>
      <c r="AB86" s="33">
        <v>100000</v>
      </c>
      <c r="AC86" s="37">
        <v>1506111</v>
      </c>
      <c r="AE86" s="37">
        <v>7500</v>
      </c>
      <c r="AF86" s="37">
        <v>287636.71000000002</v>
      </c>
      <c r="AG86" s="37">
        <v>70011.8</v>
      </c>
    </row>
    <row r="87" spans="1:35">
      <c r="A87" t="s">
        <v>1303</v>
      </c>
      <c r="B87" t="s">
        <v>1304</v>
      </c>
      <c r="C87">
        <v>2929</v>
      </c>
      <c r="D87" t="s">
        <v>1314</v>
      </c>
      <c r="E87" s="32" t="s">
        <v>1314</v>
      </c>
      <c r="F87" s="36">
        <v>554745.27</v>
      </c>
      <c r="G87" s="36">
        <v>0</v>
      </c>
      <c r="H87" s="36">
        <v>115601.45</v>
      </c>
      <c r="I87" s="270">
        <v>164969.17000000001</v>
      </c>
      <c r="J87" s="126">
        <v>295020.40999999997</v>
      </c>
      <c r="N87" s="59">
        <v>1080.5999999999999</v>
      </c>
      <c r="O87" s="59">
        <v>65000</v>
      </c>
      <c r="P87" s="59">
        <v>541.03</v>
      </c>
      <c r="R87" s="126">
        <v>28274.39</v>
      </c>
      <c r="S87" s="126">
        <v>-30630.01</v>
      </c>
      <c r="T87" s="126">
        <v>907622.82</v>
      </c>
      <c r="W87" s="33">
        <v>727371.48</v>
      </c>
      <c r="X87" s="33">
        <v>5230</v>
      </c>
      <c r="Y87" s="33">
        <v>1193.1400000000001</v>
      </c>
      <c r="AA87" s="33">
        <v>1596790</v>
      </c>
      <c r="AC87" s="37">
        <v>1805440</v>
      </c>
      <c r="AD87" s="37">
        <v>7442</v>
      </c>
      <c r="AF87" s="37">
        <v>265870.76</v>
      </c>
      <c r="AG87" s="37">
        <v>93384.39</v>
      </c>
    </row>
    <row r="88" spans="1:35">
      <c r="A88" t="s">
        <v>1303</v>
      </c>
      <c r="B88" t="s">
        <v>1304</v>
      </c>
      <c r="C88">
        <v>1699</v>
      </c>
      <c r="D88" t="s">
        <v>1315</v>
      </c>
      <c r="E88" s="32" t="s">
        <v>1315</v>
      </c>
      <c r="F88" s="36">
        <v>114886.34</v>
      </c>
      <c r="G88" s="36">
        <v>0</v>
      </c>
      <c r="H88" s="36">
        <v>19771.91</v>
      </c>
      <c r="I88" s="270">
        <v>799506.21</v>
      </c>
      <c r="J88" s="126">
        <v>132805.18</v>
      </c>
      <c r="N88" s="59">
        <v>21249.52</v>
      </c>
      <c r="O88" s="59">
        <v>22050</v>
      </c>
      <c r="P88" s="59">
        <v>430</v>
      </c>
      <c r="R88" s="126">
        <v>-380007.06</v>
      </c>
      <c r="S88" s="126">
        <v>-10764.92</v>
      </c>
      <c r="T88" s="126">
        <v>1583723.57</v>
      </c>
      <c r="W88" s="33">
        <v>510321.21</v>
      </c>
      <c r="X88" s="33">
        <v>59911</v>
      </c>
      <c r="Y88" s="33">
        <v>839.34</v>
      </c>
      <c r="AA88" s="33">
        <v>1802660</v>
      </c>
      <c r="AC88" s="37">
        <v>2031409</v>
      </c>
      <c r="AE88" s="37">
        <v>7800</v>
      </c>
      <c r="AF88" s="37">
        <v>304471.59999999998</v>
      </c>
      <c r="AG88" s="37">
        <v>181639.8</v>
      </c>
      <c r="AH88" s="37">
        <v>18122.62</v>
      </c>
    </row>
    <row r="89" spans="1:35" ht="15" customHeight="1">
      <c r="A89" t="s">
        <v>1317</v>
      </c>
      <c r="B89" t="s">
        <v>1318</v>
      </c>
      <c r="C89">
        <v>3782</v>
      </c>
      <c r="D89" t="s">
        <v>1320</v>
      </c>
      <c r="E89" s="32" t="s">
        <v>1320</v>
      </c>
      <c r="F89" s="36">
        <v>178999.23</v>
      </c>
      <c r="G89" s="36">
        <v>12500</v>
      </c>
      <c r="H89" s="36">
        <v>67217.02</v>
      </c>
      <c r="I89" s="270">
        <v>296502.83</v>
      </c>
      <c r="J89" s="126">
        <v>217462.95</v>
      </c>
      <c r="N89" s="59">
        <v>72755</v>
      </c>
      <c r="O89" s="59">
        <v>2589</v>
      </c>
      <c r="P89" s="59">
        <v>973.34</v>
      </c>
      <c r="R89" s="126">
        <v>-341908.85</v>
      </c>
      <c r="S89" s="126">
        <v>-954871.91</v>
      </c>
      <c r="T89" s="126">
        <v>1990390.15</v>
      </c>
      <c r="W89" s="33">
        <v>613441.93000000005</v>
      </c>
      <c r="X89" s="33">
        <v>86500</v>
      </c>
      <c r="Y89" s="33">
        <v>228.78</v>
      </c>
      <c r="AA89" s="33">
        <v>817510</v>
      </c>
      <c r="AC89" s="37">
        <v>919473</v>
      </c>
      <c r="AD89" s="37">
        <v>19845</v>
      </c>
      <c r="AE89" s="37">
        <v>5818</v>
      </c>
      <c r="AF89" s="37">
        <v>432246.04</v>
      </c>
      <c r="AG89" s="37">
        <v>137543.37</v>
      </c>
    </row>
    <row r="90" spans="1:35">
      <c r="A90" t="s">
        <v>1317</v>
      </c>
      <c r="B90" t="s">
        <v>1318</v>
      </c>
      <c r="C90">
        <v>1430</v>
      </c>
      <c r="D90" t="s">
        <v>1321</v>
      </c>
      <c r="E90" s="32" t="s">
        <v>1321</v>
      </c>
      <c r="F90" s="36">
        <v>140535.54</v>
      </c>
      <c r="G90" s="36">
        <v>0</v>
      </c>
      <c r="H90" s="36">
        <v>34581.480000000003</v>
      </c>
      <c r="I90" s="270">
        <v>481527.99</v>
      </c>
      <c r="J90" s="126">
        <v>108870.22</v>
      </c>
      <c r="N90" s="59">
        <v>18555</v>
      </c>
      <c r="P90" s="59">
        <v>0</v>
      </c>
      <c r="S90" s="126">
        <v>-828989.77</v>
      </c>
      <c r="T90" s="126">
        <v>1787234.17</v>
      </c>
      <c r="W90" s="33">
        <v>448228.67</v>
      </c>
      <c r="X90" s="33">
        <v>93980</v>
      </c>
      <c r="Y90" s="33">
        <v>263.22000000000003</v>
      </c>
      <c r="AA90" s="33">
        <v>739170</v>
      </c>
      <c r="AB90" s="33">
        <v>24000</v>
      </c>
      <c r="AC90" s="37">
        <v>818968</v>
      </c>
      <c r="AE90" s="37">
        <v>44027</v>
      </c>
      <c r="AF90" s="37">
        <v>458500.26</v>
      </c>
      <c r="AG90" s="37">
        <v>195430.8</v>
      </c>
    </row>
    <row r="91" spans="1:35">
      <c r="A91" t="s">
        <v>1317</v>
      </c>
      <c r="B91" t="s">
        <v>1318</v>
      </c>
      <c r="C91">
        <v>3601</v>
      </c>
      <c r="D91" t="s">
        <v>1322</v>
      </c>
      <c r="E91" s="32" t="s">
        <v>1322</v>
      </c>
      <c r="F91" s="36">
        <v>205145.98</v>
      </c>
      <c r="G91" s="36">
        <v>0</v>
      </c>
      <c r="H91" s="36">
        <v>35798.03</v>
      </c>
      <c r="I91" s="270">
        <v>281357.71000000002</v>
      </c>
      <c r="J91" s="126">
        <v>87412.65</v>
      </c>
      <c r="N91" s="59">
        <v>7000</v>
      </c>
      <c r="P91" s="59">
        <v>50885.05</v>
      </c>
      <c r="S91" s="126">
        <v>-1484049.03</v>
      </c>
      <c r="T91" s="126">
        <v>2310952.34</v>
      </c>
      <c r="W91" s="33">
        <v>712864.12</v>
      </c>
      <c r="X91" s="33">
        <v>125300</v>
      </c>
      <c r="Y91" s="33">
        <v>550.57000000000005</v>
      </c>
      <c r="AA91" s="33">
        <v>756140</v>
      </c>
      <c r="AB91" s="33">
        <v>62900</v>
      </c>
      <c r="AC91" s="37">
        <v>972271</v>
      </c>
      <c r="AE91" s="37">
        <v>19674</v>
      </c>
      <c r="AF91" s="37">
        <v>830013.31</v>
      </c>
      <c r="AG91" s="37">
        <v>110870.37</v>
      </c>
    </row>
    <row r="92" spans="1:35">
      <c r="A92" t="s">
        <v>1317</v>
      </c>
      <c r="B92" t="s">
        <v>1318</v>
      </c>
      <c r="C92">
        <v>2333</v>
      </c>
      <c r="D92" t="s">
        <v>1323</v>
      </c>
      <c r="E92" s="32" t="s">
        <v>1323</v>
      </c>
      <c r="F92" s="36">
        <v>108233.02</v>
      </c>
      <c r="G92" s="36">
        <v>469.44</v>
      </c>
      <c r="H92" s="36">
        <v>46066.54</v>
      </c>
      <c r="I92" s="270">
        <v>346556.54</v>
      </c>
      <c r="J92" s="126">
        <v>435747.92</v>
      </c>
      <c r="N92" s="59">
        <v>7650</v>
      </c>
      <c r="P92" s="59">
        <v>597.24</v>
      </c>
      <c r="S92" s="126">
        <v>-839719.21</v>
      </c>
      <c r="T92" s="126">
        <v>2133398.12</v>
      </c>
      <c r="W92" s="33">
        <v>864972.4</v>
      </c>
      <c r="Y92" s="33">
        <v>585.47</v>
      </c>
      <c r="AA92" s="33">
        <v>1119186.1000000001</v>
      </c>
      <c r="AB92" s="33">
        <v>127476</v>
      </c>
      <c r="AC92" s="37">
        <v>1434152.1</v>
      </c>
      <c r="AD92" s="37">
        <v>63148</v>
      </c>
      <c r="AE92" s="37">
        <v>32680</v>
      </c>
      <c r="AF92" s="37">
        <v>711686.03</v>
      </c>
      <c r="AG92" s="37">
        <v>235406.53</v>
      </c>
    </row>
    <row r="93" spans="1:35">
      <c r="A93" t="s">
        <v>1317</v>
      </c>
      <c r="B93" t="s">
        <v>1318</v>
      </c>
      <c r="C93">
        <v>2183</v>
      </c>
      <c r="D93" t="s">
        <v>1324</v>
      </c>
      <c r="E93" s="32" t="s">
        <v>1324</v>
      </c>
      <c r="F93" s="36">
        <v>344755.78</v>
      </c>
      <c r="G93" s="36">
        <v>0</v>
      </c>
      <c r="H93" s="36">
        <v>88292.63</v>
      </c>
      <c r="I93" s="270">
        <v>220407.74</v>
      </c>
      <c r="J93" s="126">
        <v>87623.49</v>
      </c>
      <c r="N93" s="59">
        <v>12000</v>
      </c>
      <c r="P93" s="59">
        <v>682.23</v>
      </c>
      <c r="S93" s="126">
        <v>-747568.04</v>
      </c>
      <c r="T93" s="126">
        <v>1611506.92</v>
      </c>
      <c r="W93" s="33">
        <v>535175.17000000004</v>
      </c>
      <c r="X93" s="33">
        <v>67110</v>
      </c>
      <c r="Y93" s="33">
        <v>755.9</v>
      </c>
      <c r="AA93" s="33">
        <v>1086360</v>
      </c>
      <c r="AB93" s="33">
        <v>61200</v>
      </c>
      <c r="AC93" s="37">
        <v>1277589</v>
      </c>
      <c r="AD93" s="37">
        <v>2272</v>
      </c>
      <c r="AE93" s="37">
        <v>18390</v>
      </c>
      <c r="AF93" s="37">
        <v>478598.69</v>
      </c>
      <c r="AG93" s="37">
        <v>109292.85</v>
      </c>
    </row>
    <row r="94" spans="1:35">
      <c r="A94" t="s">
        <v>1317</v>
      </c>
      <c r="B94" t="s">
        <v>1318</v>
      </c>
      <c r="C94">
        <v>1728</v>
      </c>
      <c r="D94" t="s">
        <v>1325</v>
      </c>
      <c r="E94" s="32" t="s">
        <v>1325</v>
      </c>
      <c r="F94" s="36">
        <v>285426.65999999997</v>
      </c>
      <c r="G94" s="36">
        <v>4158.25</v>
      </c>
      <c r="H94" s="36">
        <v>61768.74</v>
      </c>
      <c r="I94" s="270">
        <v>2361515.0299999998</v>
      </c>
      <c r="J94" s="126">
        <v>219114.1</v>
      </c>
      <c r="K94" s="126">
        <v>2153.4499999999998</v>
      </c>
      <c r="N94" s="59">
        <v>1425</v>
      </c>
      <c r="P94" s="59">
        <v>1154.7</v>
      </c>
      <c r="S94" s="126">
        <v>2620828.54</v>
      </c>
      <c r="T94" s="126">
        <v>513834.47</v>
      </c>
      <c r="W94" s="33">
        <v>506917.85</v>
      </c>
      <c r="X94" s="33">
        <v>50200</v>
      </c>
      <c r="Y94" s="33">
        <v>819.13</v>
      </c>
      <c r="AA94" s="33">
        <v>822353.6</v>
      </c>
      <c r="AB94" s="33">
        <v>89200</v>
      </c>
      <c r="AC94" s="37">
        <v>968567.6</v>
      </c>
      <c r="AE94" s="37">
        <v>12768</v>
      </c>
      <c r="AF94" s="37">
        <v>517606.69</v>
      </c>
      <c r="AG94" s="37">
        <v>173654.77</v>
      </c>
    </row>
    <row r="95" spans="1:35">
      <c r="A95" t="s">
        <v>1317</v>
      </c>
      <c r="B95" t="s">
        <v>1318</v>
      </c>
      <c r="C95">
        <v>2698</v>
      </c>
      <c r="D95" t="s">
        <v>1326</v>
      </c>
      <c r="E95" s="32" t="s">
        <v>1326</v>
      </c>
      <c r="F95" s="36">
        <v>48158.6</v>
      </c>
      <c r="G95" s="36">
        <v>0</v>
      </c>
      <c r="H95" s="36">
        <v>44182.32</v>
      </c>
      <c r="I95" s="270">
        <v>587768.81000000006</v>
      </c>
      <c r="J95" s="126">
        <v>106277.49</v>
      </c>
      <c r="N95" s="59">
        <v>36300</v>
      </c>
      <c r="P95" s="59">
        <v>708.06</v>
      </c>
      <c r="S95" s="126">
        <v>-1427293.45</v>
      </c>
      <c r="T95" s="126">
        <v>2404357.2799999998</v>
      </c>
      <c r="W95" s="33">
        <v>540499.26</v>
      </c>
      <c r="Y95" s="33">
        <v>213.1</v>
      </c>
      <c r="AA95" s="33">
        <v>1416030</v>
      </c>
      <c r="AB95" s="33">
        <v>87915</v>
      </c>
      <c r="AC95" s="37">
        <v>1670493</v>
      </c>
      <c r="AD95" s="37">
        <v>30000</v>
      </c>
      <c r="AE95" s="37">
        <v>9308</v>
      </c>
      <c r="AF95" s="37">
        <v>462043.86</v>
      </c>
      <c r="AG95" s="37">
        <v>100497.17</v>
      </c>
    </row>
    <row r="96" spans="1:35">
      <c r="A96" t="s">
        <v>1317</v>
      </c>
      <c r="B96" t="s">
        <v>1318</v>
      </c>
      <c r="C96">
        <v>1721</v>
      </c>
      <c r="D96" t="s">
        <v>1327</v>
      </c>
      <c r="E96" s="32" t="s">
        <v>1327</v>
      </c>
      <c r="F96" s="36">
        <v>252399.63</v>
      </c>
      <c r="G96" s="36">
        <v>0</v>
      </c>
      <c r="H96" s="36">
        <v>66462.37</v>
      </c>
      <c r="I96" s="270">
        <v>568939.31999999995</v>
      </c>
      <c r="J96" s="126">
        <v>412461.58</v>
      </c>
      <c r="N96" s="59">
        <v>46150</v>
      </c>
      <c r="P96" s="59">
        <v>3641.15</v>
      </c>
      <c r="S96" s="126">
        <v>-499306.11</v>
      </c>
      <c r="T96" s="126">
        <v>1908283.93</v>
      </c>
      <c r="W96" s="33">
        <v>636193.4</v>
      </c>
      <c r="X96" s="33">
        <v>57000</v>
      </c>
      <c r="Y96" s="33">
        <v>803.32</v>
      </c>
      <c r="AA96" s="33">
        <v>1358207.1</v>
      </c>
      <c r="AB96" s="33">
        <v>131369</v>
      </c>
      <c r="AC96" s="37">
        <v>1576739.1</v>
      </c>
      <c r="AE96" s="37">
        <v>30694</v>
      </c>
      <c r="AF96" s="37">
        <v>551487.46</v>
      </c>
      <c r="AG96" s="37">
        <v>183158.33</v>
      </c>
    </row>
    <row r="97" spans="1:35">
      <c r="A97" t="s">
        <v>1317</v>
      </c>
      <c r="B97" t="s">
        <v>1318</v>
      </c>
      <c r="C97">
        <v>3253</v>
      </c>
      <c r="D97" t="s">
        <v>1328</v>
      </c>
      <c r="E97" s="32" t="s">
        <v>1328</v>
      </c>
      <c r="F97" s="36">
        <v>178349.61</v>
      </c>
      <c r="G97" s="36">
        <v>33000</v>
      </c>
      <c r="H97" s="36">
        <v>195806.17</v>
      </c>
      <c r="I97" s="270">
        <v>526245.99</v>
      </c>
      <c r="J97" s="126">
        <v>92145.21</v>
      </c>
      <c r="N97" s="59">
        <v>5000</v>
      </c>
      <c r="P97" s="59">
        <v>1099.3399999999999</v>
      </c>
      <c r="S97" s="126">
        <v>-513008.58</v>
      </c>
      <c r="T97" s="126">
        <v>1679735.01</v>
      </c>
      <c r="W97" s="33">
        <v>560131.72</v>
      </c>
      <c r="X97" s="33">
        <v>42610</v>
      </c>
      <c r="Y97" s="33">
        <v>702.52</v>
      </c>
      <c r="AA97" s="33">
        <v>422960</v>
      </c>
      <c r="AB97" s="33">
        <v>119209</v>
      </c>
      <c r="AC97" s="37">
        <v>741260</v>
      </c>
      <c r="AD97" s="37">
        <v>13160</v>
      </c>
      <c r="AE97" s="37">
        <v>33209</v>
      </c>
      <c r="AF97" s="37">
        <v>404548.84</v>
      </c>
      <c r="AG97" s="37">
        <v>100714.19</v>
      </c>
    </row>
    <row r="98" spans="1:35">
      <c r="A98" t="s">
        <v>1317</v>
      </c>
      <c r="B98" t="s">
        <v>1318</v>
      </c>
      <c r="C98">
        <v>2902</v>
      </c>
      <c r="D98" t="s">
        <v>1329</v>
      </c>
      <c r="E98" s="32" t="s">
        <v>1329</v>
      </c>
      <c r="F98" s="36">
        <v>103424.42</v>
      </c>
      <c r="G98" s="36">
        <v>0</v>
      </c>
      <c r="H98" s="36">
        <v>53104.17</v>
      </c>
      <c r="I98" s="270">
        <v>1284558.21</v>
      </c>
      <c r="J98" s="126">
        <v>221953.35</v>
      </c>
      <c r="N98" s="59">
        <v>14690</v>
      </c>
      <c r="P98" s="59">
        <v>28.89</v>
      </c>
      <c r="S98" s="126">
        <v>-162663.6</v>
      </c>
      <c r="T98" s="126">
        <v>1980426.11</v>
      </c>
      <c r="W98" s="33">
        <v>551203.53</v>
      </c>
      <c r="X98" s="33">
        <v>53000</v>
      </c>
      <c r="Y98" s="33">
        <v>373.23</v>
      </c>
      <c r="AA98" s="33">
        <v>516874.6</v>
      </c>
      <c r="AB98" s="33">
        <v>100900</v>
      </c>
      <c r="AC98" s="37">
        <v>613421.6</v>
      </c>
      <c r="AD98" s="37">
        <v>36500</v>
      </c>
      <c r="AE98" s="37">
        <v>63954.67</v>
      </c>
      <c r="AF98" s="37">
        <v>533452.35</v>
      </c>
      <c r="AG98" s="37">
        <v>144463.99</v>
      </c>
    </row>
    <row r="99" spans="1:35">
      <c r="A99" t="s">
        <v>1317</v>
      </c>
      <c r="B99" t="s">
        <v>1318</v>
      </c>
      <c r="C99">
        <v>3199</v>
      </c>
      <c r="D99" t="s">
        <v>1330</v>
      </c>
      <c r="E99" s="32" t="s">
        <v>1330</v>
      </c>
      <c r="F99" s="36">
        <v>67216.66</v>
      </c>
      <c r="G99" s="36">
        <v>0</v>
      </c>
      <c r="H99" s="36">
        <v>67227.490000000005</v>
      </c>
      <c r="I99" s="270">
        <v>35580.629999999997</v>
      </c>
      <c r="J99" s="126">
        <v>252023.13</v>
      </c>
      <c r="N99" s="59">
        <v>175415</v>
      </c>
      <c r="P99" s="59">
        <v>11820.27</v>
      </c>
      <c r="R99" s="126">
        <v>249356.91</v>
      </c>
      <c r="S99" s="126">
        <v>-1823516.7</v>
      </c>
      <c r="T99" s="126">
        <v>1911374.52</v>
      </c>
      <c r="W99" s="33">
        <v>480496.8</v>
      </c>
      <c r="X99" s="33">
        <v>58874</v>
      </c>
      <c r="Y99" s="33">
        <v>278.12</v>
      </c>
      <c r="AA99" s="33">
        <v>1151800</v>
      </c>
      <c r="AB99" s="33">
        <v>107000</v>
      </c>
      <c r="AC99" s="37">
        <v>1431851</v>
      </c>
      <c r="AE99" s="37">
        <v>20488</v>
      </c>
      <c r="AF99" s="37">
        <v>324841.64</v>
      </c>
      <c r="AG99" s="37">
        <v>123670.37</v>
      </c>
    </row>
    <row r="100" spans="1:35">
      <c r="A100" t="s">
        <v>1317</v>
      </c>
      <c r="B100" t="s">
        <v>1318</v>
      </c>
      <c r="C100">
        <v>2159</v>
      </c>
      <c r="D100" t="s">
        <v>1331</v>
      </c>
      <c r="E100" s="32" t="s">
        <v>1331</v>
      </c>
      <c r="F100" s="36">
        <v>70950.429999999993</v>
      </c>
      <c r="G100" s="36">
        <v>0</v>
      </c>
      <c r="H100" s="36">
        <v>94582.02</v>
      </c>
      <c r="I100" s="270">
        <v>865944.14</v>
      </c>
      <c r="J100" s="126">
        <v>139264.35999999999</v>
      </c>
      <c r="N100" s="59">
        <v>15132</v>
      </c>
      <c r="O100" s="59">
        <v>92760</v>
      </c>
      <c r="P100" s="59">
        <v>5666.08</v>
      </c>
      <c r="S100" s="126">
        <v>-973324.72</v>
      </c>
      <c r="T100" s="126">
        <v>2272032.2400000002</v>
      </c>
      <c r="W100" s="33">
        <v>707663.77</v>
      </c>
      <c r="Y100" s="33">
        <v>240.49</v>
      </c>
      <c r="AA100" s="33">
        <v>946841.59999999998</v>
      </c>
      <c r="AB100" s="33">
        <v>81118</v>
      </c>
      <c r="AC100" s="37">
        <v>1134830.6000000001</v>
      </c>
      <c r="AD100" s="37">
        <v>16016</v>
      </c>
      <c r="AF100" s="37">
        <v>686345.22</v>
      </c>
      <c r="AG100" s="37">
        <v>140196.69</v>
      </c>
    </row>
    <row r="101" spans="1:35">
      <c r="A101" t="s">
        <v>1317</v>
      </c>
      <c r="B101" t="s">
        <v>1318</v>
      </c>
      <c r="C101">
        <v>1892</v>
      </c>
      <c r="D101" t="s">
        <v>1332</v>
      </c>
      <c r="E101" s="32" t="s">
        <v>1332</v>
      </c>
      <c r="F101" s="36">
        <v>43591.39</v>
      </c>
      <c r="G101" s="36">
        <v>0</v>
      </c>
      <c r="H101" s="36">
        <v>41819.64</v>
      </c>
      <c r="I101" s="270">
        <v>744097.3</v>
      </c>
      <c r="J101" s="126">
        <v>52993.29</v>
      </c>
      <c r="N101" s="59">
        <v>12650</v>
      </c>
      <c r="P101" s="59">
        <v>886</v>
      </c>
      <c r="S101" s="126">
        <v>-904608.93</v>
      </c>
      <c r="T101" s="126">
        <v>1945240.49</v>
      </c>
      <c r="W101" s="33">
        <v>461755.68</v>
      </c>
      <c r="X101" s="33">
        <v>91880</v>
      </c>
      <c r="Y101" s="33">
        <v>197.04</v>
      </c>
      <c r="AA101" s="33">
        <v>1000208.3</v>
      </c>
      <c r="AB101" s="33">
        <v>189606</v>
      </c>
      <c r="AC101" s="37">
        <v>1328076.3</v>
      </c>
      <c r="AD101" s="37">
        <v>6500</v>
      </c>
      <c r="AE101" s="37">
        <v>9168</v>
      </c>
      <c r="AF101" s="37">
        <v>445514.76</v>
      </c>
      <c r="AG101" s="37">
        <v>126013.9</v>
      </c>
      <c r="AI101" s="37">
        <v>40</v>
      </c>
    </row>
    <row r="102" spans="1:35">
      <c r="A102" t="s">
        <v>1317</v>
      </c>
      <c r="B102" t="s">
        <v>1318</v>
      </c>
      <c r="C102">
        <v>2728</v>
      </c>
      <c r="D102" t="s">
        <v>1333</v>
      </c>
      <c r="E102" s="32" t="s">
        <v>1333</v>
      </c>
      <c r="F102" s="36">
        <v>267209.45</v>
      </c>
      <c r="G102" s="36">
        <v>0</v>
      </c>
      <c r="H102" s="36">
        <v>61092.2</v>
      </c>
      <c r="I102" s="270">
        <v>217369.63</v>
      </c>
      <c r="J102" s="126">
        <v>11808.11</v>
      </c>
      <c r="P102" s="59">
        <v>4656.55</v>
      </c>
      <c r="S102" s="126">
        <v>-2466100.39</v>
      </c>
      <c r="T102" s="126">
        <v>3154007.83</v>
      </c>
      <c r="W102" s="33">
        <v>573828.9</v>
      </c>
      <c r="X102" s="33">
        <v>159450</v>
      </c>
      <c r="Y102" s="33">
        <v>618.1</v>
      </c>
      <c r="AA102" s="33">
        <v>893220</v>
      </c>
      <c r="AB102" s="33">
        <v>1338</v>
      </c>
      <c r="AC102" s="37">
        <v>1025247</v>
      </c>
      <c r="AD102" s="37">
        <v>33200</v>
      </c>
      <c r="AE102" s="37">
        <v>15516</v>
      </c>
      <c r="AF102" s="37">
        <v>575201.69999999995</v>
      </c>
      <c r="AG102" s="37">
        <v>114374.9</v>
      </c>
    </row>
    <row r="103" spans="1:35">
      <c r="A103" t="s">
        <v>1317</v>
      </c>
      <c r="B103" t="s">
        <v>1318</v>
      </c>
      <c r="C103">
        <v>2919</v>
      </c>
      <c r="D103" t="s">
        <v>1334</v>
      </c>
      <c r="E103" s="32" t="s">
        <v>1334</v>
      </c>
      <c r="F103" s="36">
        <v>105632.29</v>
      </c>
      <c r="G103" s="36">
        <v>0</v>
      </c>
      <c r="H103" s="36">
        <v>311509.15999999997</v>
      </c>
      <c r="I103" s="270">
        <v>189864.01</v>
      </c>
      <c r="J103" s="126">
        <v>83875.44</v>
      </c>
      <c r="M103" s="59">
        <v>30000</v>
      </c>
      <c r="P103" s="59">
        <v>0</v>
      </c>
      <c r="R103" s="126">
        <v>251101.06</v>
      </c>
      <c r="S103" s="126">
        <v>-1394828.29</v>
      </c>
      <c r="T103" s="126">
        <v>1781769.65</v>
      </c>
      <c r="W103" s="33">
        <v>662444.03</v>
      </c>
      <c r="X103" s="33">
        <v>177560</v>
      </c>
      <c r="Y103" s="33">
        <v>638.33000000000004</v>
      </c>
      <c r="AA103" s="33">
        <v>967670</v>
      </c>
      <c r="AB103" s="33">
        <v>111</v>
      </c>
      <c r="AC103" s="37">
        <v>1142193</v>
      </c>
      <c r="AF103" s="37">
        <v>518631.54</v>
      </c>
      <c r="AG103" s="37">
        <v>124760.34</v>
      </c>
    </row>
    <row r="104" spans="1:35">
      <c r="A104" t="s">
        <v>1317</v>
      </c>
      <c r="B104" t="s">
        <v>1318</v>
      </c>
      <c r="C104">
        <v>3409</v>
      </c>
      <c r="D104" t="s">
        <v>1335</v>
      </c>
      <c r="E104" s="32" t="s">
        <v>1335</v>
      </c>
      <c r="F104" s="36">
        <v>71086.25</v>
      </c>
      <c r="G104" s="36">
        <v>0</v>
      </c>
      <c r="H104" s="36">
        <v>329080.89</v>
      </c>
      <c r="I104" s="270">
        <v>-10</v>
      </c>
      <c r="J104" s="126">
        <v>77320</v>
      </c>
      <c r="M104" s="59">
        <v>30000</v>
      </c>
      <c r="P104" s="59">
        <v>5011.0200000000004</v>
      </c>
      <c r="S104" s="126">
        <v>-622341.89</v>
      </c>
      <c r="T104" s="126">
        <v>977547.45</v>
      </c>
      <c r="W104" s="33">
        <v>559926.34</v>
      </c>
      <c r="X104" s="33">
        <v>81625</v>
      </c>
      <c r="Y104" s="33">
        <v>616.26</v>
      </c>
      <c r="AB104" s="33">
        <v>130021</v>
      </c>
      <c r="AC104" s="37">
        <v>92457</v>
      </c>
      <c r="AE104" s="37">
        <v>2648</v>
      </c>
      <c r="AF104" s="37">
        <v>589804.04</v>
      </c>
      <c r="AG104" s="37">
        <v>19</v>
      </c>
    </row>
    <row r="105" spans="1:35">
      <c r="A105" t="s">
        <v>1317</v>
      </c>
      <c r="B105" t="s">
        <v>1318</v>
      </c>
      <c r="C105">
        <v>1740</v>
      </c>
      <c r="D105" t="s">
        <v>1336</v>
      </c>
      <c r="E105" s="32" t="s">
        <v>1336</v>
      </c>
      <c r="F105" s="36">
        <v>32949.230000000003</v>
      </c>
      <c r="G105" s="36">
        <v>0</v>
      </c>
      <c r="H105" s="36">
        <v>54438.85</v>
      </c>
      <c r="I105" s="270">
        <v>814874.31</v>
      </c>
      <c r="J105" s="126">
        <v>118178.41</v>
      </c>
      <c r="K105" s="126">
        <v>4571.12</v>
      </c>
      <c r="N105" s="59">
        <v>7095</v>
      </c>
      <c r="P105" s="59">
        <v>575.66999999999996</v>
      </c>
      <c r="S105" s="126">
        <v>592490.46</v>
      </c>
      <c r="T105" s="126">
        <v>654977.96</v>
      </c>
      <c r="W105" s="33">
        <v>681971.78</v>
      </c>
      <c r="X105" s="33">
        <v>151780</v>
      </c>
      <c r="Y105" s="33">
        <v>490.5</v>
      </c>
      <c r="AA105" s="33">
        <v>512731.6</v>
      </c>
      <c r="AB105" s="33">
        <v>140000</v>
      </c>
      <c r="AC105" s="37">
        <v>829724.6</v>
      </c>
      <c r="AE105" s="37">
        <v>35634</v>
      </c>
      <c r="AF105" s="37">
        <v>734842.22</v>
      </c>
      <c r="AG105" s="37">
        <v>116900.23</v>
      </c>
    </row>
    <row r="106" spans="1:35">
      <c r="A106" t="s">
        <v>1317</v>
      </c>
      <c r="B106" t="s">
        <v>1318</v>
      </c>
      <c r="C106">
        <v>2598</v>
      </c>
      <c r="D106" t="s">
        <v>1337</v>
      </c>
      <c r="E106" s="32" t="s">
        <v>1337</v>
      </c>
      <c r="F106" s="36">
        <v>344755.78</v>
      </c>
      <c r="G106" s="36">
        <v>0</v>
      </c>
      <c r="H106" s="36">
        <v>88292.63</v>
      </c>
      <c r="I106" s="270">
        <v>220407.74</v>
      </c>
      <c r="J106" s="126">
        <v>87623.49</v>
      </c>
      <c r="N106" s="59">
        <v>12000</v>
      </c>
      <c r="P106" s="59">
        <v>682.23</v>
      </c>
      <c r="S106" s="126">
        <v>-747568.04</v>
      </c>
      <c r="T106" s="126">
        <v>1611506.92</v>
      </c>
      <c r="W106" s="33">
        <v>535175.17000000004</v>
      </c>
      <c r="X106" s="33">
        <v>67110</v>
      </c>
      <c r="Y106" s="33">
        <v>755.9</v>
      </c>
      <c r="AA106" s="33">
        <v>1086360</v>
      </c>
      <c r="AB106" s="33">
        <v>61200</v>
      </c>
      <c r="AC106" s="37">
        <v>1277589</v>
      </c>
      <c r="AD106" s="37">
        <v>2272</v>
      </c>
      <c r="AE106" s="37">
        <v>18390</v>
      </c>
      <c r="AF106" s="37">
        <v>478598.69</v>
      </c>
      <c r="AG106" s="37">
        <v>109292.85</v>
      </c>
    </row>
    <row r="107" spans="1:35">
      <c r="A107" t="s">
        <v>1317</v>
      </c>
      <c r="B107" t="s">
        <v>1318</v>
      </c>
      <c r="C107">
        <v>2058</v>
      </c>
      <c r="D107" t="s">
        <v>1338</v>
      </c>
      <c r="E107" s="32" t="s">
        <v>1338</v>
      </c>
      <c r="F107" s="36">
        <v>125675.43</v>
      </c>
      <c r="G107" s="36">
        <v>0</v>
      </c>
      <c r="H107" s="36">
        <v>436781.68</v>
      </c>
      <c r="I107" s="270">
        <v>614239.51</v>
      </c>
      <c r="J107" s="126">
        <v>445055.31</v>
      </c>
      <c r="M107" s="59">
        <v>30000</v>
      </c>
      <c r="P107" s="59">
        <v>330600</v>
      </c>
      <c r="S107" s="126">
        <v>-749387.15</v>
      </c>
      <c r="T107" s="126">
        <v>1856322.45</v>
      </c>
      <c r="W107" s="33">
        <v>756927.5</v>
      </c>
      <c r="X107" s="33">
        <v>40880</v>
      </c>
      <c r="Y107" s="33">
        <v>577.03</v>
      </c>
      <c r="AA107" s="33">
        <v>1120130</v>
      </c>
      <c r="AC107" s="37">
        <v>1328560</v>
      </c>
      <c r="AE107" s="37">
        <v>30000</v>
      </c>
      <c r="AF107" s="37">
        <v>347516.88</v>
      </c>
      <c r="AG107" s="37">
        <v>58221.02</v>
      </c>
    </row>
    <row r="108" spans="1:35">
      <c r="A108" t="s">
        <v>1340</v>
      </c>
      <c r="B108" t="s">
        <v>1341</v>
      </c>
      <c r="C108">
        <v>2939</v>
      </c>
      <c r="D108" t="s">
        <v>1343</v>
      </c>
      <c r="E108" s="32" t="s">
        <v>1343</v>
      </c>
      <c r="F108" s="36">
        <v>205145.98</v>
      </c>
      <c r="G108" s="36">
        <v>0</v>
      </c>
      <c r="H108" s="36">
        <v>35798.03</v>
      </c>
      <c r="I108" s="270">
        <v>281357.71000000002</v>
      </c>
      <c r="J108" s="126">
        <v>87412.65</v>
      </c>
      <c r="N108" s="59">
        <v>7000</v>
      </c>
      <c r="P108" s="59">
        <v>50885.05</v>
      </c>
      <c r="S108" s="126">
        <v>-1484049.03</v>
      </c>
      <c r="T108" s="126">
        <v>2310952.34</v>
      </c>
      <c r="W108" s="33">
        <v>712864.12</v>
      </c>
      <c r="X108" s="33">
        <v>125300</v>
      </c>
      <c r="Y108" s="33">
        <v>550.57000000000005</v>
      </c>
      <c r="AA108" s="33">
        <v>756140</v>
      </c>
      <c r="AB108" s="33">
        <v>62900</v>
      </c>
      <c r="AC108" s="37">
        <v>972271</v>
      </c>
      <c r="AE108" s="37">
        <v>19674</v>
      </c>
      <c r="AF108" s="37">
        <v>830013.31</v>
      </c>
      <c r="AG108" s="37">
        <v>110870.37</v>
      </c>
    </row>
    <row r="109" spans="1:35">
      <c r="A109" t="s">
        <v>1340</v>
      </c>
      <c r="B109" t="s">
        <v>1341</v>
      </c>
      <c r="C109">
        <v>2960</v>
      </c>
      <c r="D109" t="s">
        <v>1344</v>
      </c>
      <c r="E109" s="32" t="s">
        <v>1344</v>
      </c>
      <c r="F109" s="36">
        <v>533244.13</v>
      </c>
      <c r="G109" s="36">
        <v>30000</v>
      </c>
      <c r="H109" s="36">
        <v>39414.25</v>
      </c>
      <c r="I109" s="270">
        <v>1654259.05</v>
      </c>
      <c r="J109" s="126">
        <v>81746.64</v>
      </c>
      <c r="N109" s="59">
        <v>12000</v>
      </c>
      <c r="P109" s="59">
        <v>182.41</v>
      </c>
      <c r="S109" s="126">
        <v>1389992.21</v>
      </c>
      <c r="T109" s="126">
        <v>1228203.58</v>
      </c>
      <c r="W109" s="33">
        <v>580882.28</v>
      </c>
      <c r="X109" s="33">
        <v>70200</v>
      </c>
      <c r="Y109" s="33">
        <v>1585.84</v>
      </c>
      <c r="AA109" s="33">
        <v>875680</v>
      </c>
      <c r="AB109" s="33">
        <v>76800</v>
      </c>
      <c r="AC109" s="37">
        <v>1046312</v>
      </c>
      <c r="AE109" s="37">
        <v>55710</v>
      </c>
      <c r="AF109" s="37">
        <v>633226.74</v>
      </c>
      <c r="AG109" s="37">
        <v>161613.51</v>
      </c>
    </row>
    <row r="110" spans="1:35">
      <c r="A110" t="s">
        <v>1340</v>
      </c>
      <c r="B110" t="s">
        <v>1341</v>
      </c>
      <c r="C110">
        <v>4264</v>
      </c>
      <c r="D110" t="s">
        <v>1345</v>
      </c>
      <c r="E110" s="32" t="s">
        <v>1345</v>
      </c>
      <c r="F110" s="36">
        <v>10718.98</v>
      </c>
      <c r="G110" s="36">
        <v>886.77</v>
      </c>
      <c r="H110" s="36">
        <v>94516.51</v>
      </c>
      <c r="I110" s="270">
        <v>1608656.7</v>
      </c>
      <c r="J110" s="126">
        <v>73577.47</v>
      </c>
      <c r="N110" s="59">
        <v>12500</v>
      </c>
      <c r="P110" s="59">
        <v>6292.04</v>
      </c>
      <c r="S110" s="126">
        <v>612779.88</v>
      </c>
      <c r="T110" s="126">
        <v>1322855.6000000001</v>
      </c>
      <c r="W110" s="33">
        <v>640742.92000000004</v>
      </c>
      <c r="X110" s="33">
        <v>92420</v>
      </c>
      <c r="Y110" s="33">
        <v>175.34</v>
      </c>
      <c r="AA110" s="33">
        <v>878350</v>
      </c>
      <c r="AB110" s="33">
        <v>84803</v>
      </c>
      <c r="AC110" s="37">
        <v>1107663</v>
      </c>
      <c r="AD110" s="37">
        <v>8610</v>
      </c>
      <c r="AE110" s="37">
        <v>17260</v>
      </c>
      <c r="AF110" s="37">
        <v>603147.34</v>
      </c>
      <c r="AG110" s="37">
        <v>125882.01</v>
      </c>
    </row>
    <row r="111" spans="1:35">
      <c r="A111" t="s">
        <v>1340</v>
      </c>
      <c r="B111" t="s">
        <v>1341</v>
      </c>
      <c r="C111">
        <v>4699</v>
      </c>
      <c r="D111" t="s">
        <v>1346</v>
      </c>
      <c r="E111" s="32" t="s">
        <v>1346</v>
      </c>
      <c r="F111" s="36">
        <v>38120.36</v>
      </c>
      <c r="G111" s="36">
        <v>2018.5</v>
      </c>
      <c r="H111" s="36">
        <v>165685.84</v>
      </c>
      <c r="I111" s="270">
        <v>1661038.09</v>
      </c>
      <c r="J111" s="126">
        <v>367142.22</v>
      </c>
      <c r="N111" s="59">
        <v>8330</v>
      </c>
      <c r="P111" s="59">
        <v>3151.53</v>
      </c>
      <c r="S111" s="126">
        <v>236310.55</v>
      </c>
      <c r="T111" s="126">
        <v>2235714.37</v>
      </c>
      <c r="W111" s="33">
        <v>848206.82</v>
      </c>
      <c r="X111" s="33">
        <v>94400</v>
      </c>
      <c r="Y111" s="33">
        <v>325.99</v>
      </c>
      <c r="AA111" s="33">
        <v>1049797.1000000001</v>
      </c>
      <c r="AB111" s="33">
        <v>224323</v>
      </c>
      <c r="AC111" s="37">
        <v>1372863.1</v>
      </c>
      <c r="AE111" s="37">
        <v>3452</v>
      </c>
      <c r="AF111" s="37">
        <v>734551.16</v>
      </c>
      <c r="AG111" s="37">
        <v>355688.09</v>
      </c>
    </row>
    <row r="112" spans="1:35">
      <c r="A112" t="s">
        <v>1340</v>
      </c>
      <c r="B112" t="s">
        <v>1341</v>
      </c>
      <c r="C112">
        <v>2309</v>
      </c>
      <c r="D112" t="s">
        <v>1347</v>
      </c>
      <c r="E112" s="32" t="s">
        <v>1347</v>
      </c>
      <c r="F112" s="36">
        <v>106458.71</v>
      </c>
      <c r="G112" s="36">
        <v>0</v>
      </c>
      <c r="H112" s="36">
        <v>91061.72</v>
      </c>
      <c r="I112" s="270">
        <v>410243.19</v>
      </c>
      <c r="J112" s="126">
        <v>212708.09</v>
      </c>
      <c r="N112" s="59">
        <v>7650</v>
      </c>
      <c r="P112" s="59">
        <v>459.12</v>
      </c>
      <c r="S112" s="126">
        <v>-680123.5</v>
      </c>
      <c r="T112" s="126">
        <v>1762414.5</v>
      </c>
      <c r="W112" s="33">
        <v>746812.39</v>
      </c>
      <c r="Y112" s="33">
        <v>726.1</v>
      </c>
      <c r="AA112" s="33">
        <v>777783.7</v>
      </c>
      <c r="AB112" s="33">
        <v>41442</v>
      </c>
      <c r="AC112" s="37">
        <v>962857.7</v>
      </c>
      <c r="AD112" s="37">
        <v>25000</v>
      </c>
      <c r="AE112" s="37">
        <v>67995</v>
      </c>
      <c r="AF112" s="37">
        <v>633167.68000000005</v>
      </c>
      <c r="AG112" s="37">
        <v>147672.22</v>
      </c>
    </row>
    <row r="113" spans="1:35">
      <c r="A113" t="s">
        <v>1340</v>
      </c>
      <c r="B113" t="s">
        <v>1341</v>
      </c>
      <c r="C113">
        <v>695</v>
      </c>
      <c r="D113" t="s">
        <v>1348</v>
      </c>
      <c r="E113" s="32" t="s">
        <v>1348</v>
      </c>
      <c r="F113" s="36">
        <v>285426.65999999997</v>
      </c>
      <c r="G113" s="36">
        <v>4158.25</v>
      </c>
      <c r="H113" s="36">
        <v>61768.74</v>
      </c>
      <c r="I113" s="270">
        <v>2361515.0299999998</v>
      </c>
      <c r="J113" s="126">
        <v>219114.1</v>
      </c>
      <c r="K113" s="126">
        <v>2153.4499999999998</v>
      </c>
      <c r="N113" s="59">
        <v>1425</v>
      </c>
      <c r="P113" s="59">
        <v>1154.7</v>
      </c>
      <c r="S113" s="126">
        <v>2620828.54</v>
      </c>
      <c r="T113" s="126">
        <v>513834.47</v>
      </c>
      <c r="W113" s="33">
        <v>506917.85</v>
      </c>
      <c r="X113" s="33">
        <v>50200</v>
      </c>
      <c r="Y113" s="33">
        <v>819.13</v>
      </c>
      <c r="AA113" s="33">
        <v>822353.6</v>
      </c>
      <c r="AB113" s="33">
        <v>89200</v>
      </c>
      <c r="AC113" s="37">
        <v>968567.6</v>
      </c>
      <c r="AE113" s="37">
        <v>12768</v>
      </c>
      <c r="AF113" s="37">
        <v>517606.69</v>
      </c>
      <c r="AG113" s="37">
        <v>173654.77</v>
      </c>
    </row>
    <row r="114" spans="1:35">
      <c r="A114" t="s">
        <v>1340</v>
      </c>
      <c r="B114" t="s">
        <v>1341</v>
      </c>
      <c r="C114">
        <v>3575</v>
      </c>
      <c r="D114" t="s">
        <v>1349</v>
      </c>
      <c r="E114" s="32" t="s">
        <v>1349</v>
      </c>
      <c r="F114" s="36">
        <v>58581.41</v>
      </c>
      <c r="G114" s="36">
        <v>26485.7</v>
      </c>
      <c r="H114" s="36">
        <v>75864.27</v>
      </c>
      <c r="I114" s="270">
        <v>1061850.32</v>
      </c>
      <c r="J114" s="126">
        <v>170723.94</v>
      </c>
      <c r="N114" s="59">
        <v>202604.19</v>
      </c>
      <c r="O114" s="59">
        <v>47350</v>
      </c>
      <c r="P114" s="59">
        <v>1112.03</v>
      </c>
      <c r="S114" s="126">
        <v>-2271550.86</v>
      </c>
      <c r="T114" s="126">
        <v>3774792.24</v>
      </c>
      <c r="W114" s="33">
        <v>821922.01</v>
      </c>
      <c r="Y114" s="33">
        <v>296.19</v>
      </c>
      <c r="AA114" s="33">
        <v>1427692.2</v>
      </c>
      <c r="AB114" s="33">
        <v>78876</v>
      </c>
      <c r="AC114" s="37">
        <v>1683368.2</v>
      </c>
      <c r="AD114" s="37">
        <v>3000</v>
      </c>
      <c r="AE114" s="37">
        <v>50967</v>
      </c>
      <c r="AF114" s="37">
        <v>710941.56</v>
      </c>
      <c r="AG114" s="37">
        <v>241191.6</v>
      </c>
      <c r="AI114" s="37">
        <v>120</v>
      </c>
    </row>
    <row r="115" spans="1:35">
      <c r="A115" t="s">
        <v>1340</v>
      </c>
      <c r="B115" t="s">
        <v>1341</v>
      </c>
      <c r="C115">
        <v>2443</v>
      </c>
      <c r="D115" t="s">
        <v>1350</v>
      </c>
      <c r="E115" s="32" t="s">
        <v>1350</v>
      </c>
      <c r="F115" s="36">
        <v>252399.63</v>
      </c>
      <c r="G115" s="36">
        <v>0</v>
      </c>
      <c r="H115" s="36">
        <v>66462.37</v>
      </c>
      <c r="I115" s="270">
        <v>568939.31999999995</v>
      </c>
      <c r="J115" s="126">
        <v>412461.58</v>
      </c>
      <c r="N115" s="59">
        <v>46150</v>
      </c>
      <c r="P115" s="59">
        <v>3641.15</v>
      </c>
      <c r="S115" s="126">
        <v>-499306.11</v>
      </c>
      <c r="T115" s="126">
        <v>1908283.93</v>
      </c>
      <c r="W115" s="33">
        <v>636193.4</v>
      </c>
      <c r="X115" s="33">
        <v>57000</v>
      </c>
      <c r="Y115" s="33">
        <v>803.32</v>
      </c>
      <c r="AA115" s="33">
        <v>1358207.1</v>
      </c>
      <c r="AB115" s="33">
        <v>131369</v>
      </c>
      <c r="AC115" s="37">
        <v>1576739.1</v>
      </c>
      <c r="AE115" s="37">
        <v>30694</v>
      </c>
      <c r="AF115" s="37">
        <v>551487.46</v>
      </c>
      <c r="AG115" s="37">
        <v>183158.33</v>
      </c>
    </row>
    <row r="116" spans="1:35">
      <c r="A116" t="s">
        <v>1340</v>
      </c>
      <c r="B116" t="s">
        <v>1341</v>
      </c>
      <c r="C116">
        <v>1283</v>
      </c>
      <c r="D116" t="s">
        <v>1351</v>
      </c>
      <c r="E116" s="32" t="s">
        <v>1351</v>
      </c>
      <c r="F116" s="36">
        <v>103424.42</v>
      </c>
      <c r="G116" s="36">
        <v>0</v>
      </c>
      <c r="H116" s="36">
        <v>53104.17</v>
      </c>
      <c r="I116" s="270">
        <v>1284558.21</v>
      </c>
      <c r="J116" s="126">
        <v>221953.35</v>
      </c>
      <c r="N116" s="59">
        <v>14690</v>
      </c>
      <c r="P116" s="59">
        <v>28.89</v>
      </c>
      <c r="S116" s="126">
        <v>-162663.6</v>
      </c>
      <c r="T116" s="126">
        <v>1980426.11</v>
      </c>
      <c r="W116" s="33">
        <v>551203.53</v>
      </c>
      <c r="X116" s="33">
        <v>53000</v>
      </c>
      <c r="Y116" s="33">
        <v>373.23</v>
      </c>
      <c r="AA116" s="33">
        <v>516874.6</v>
      </c>
      <c r="AB116" s="33">
        <v>100900</v>
      </c>
      <c r="AC116" s="37">
        <v>613421.6</v>
      </c>
      <c r="AD116" s="37">
        <v>36500</v>
      </c>
      <c r="AE116" s="37">
        <v>63954.67</v>
      </c>
      <c r="AF116" s="37">
        <v>533452.35</v>
      </c>
      <c r="AG116" s="37">
        <v>144463.99</v>
      </c>
    </row>
    <row r="117" spans="1:35">
      <c r="A117" t="s">
        <v>1340</v>
      </c>
      <c r="B117" t="s">
        <v>1341</v>
      </c>
      <c r="C117">
        <v>3442</v>
      </c>
      <c r="D117" t="s">
        <v>1352</v>
      </c>
      <c r="E117" s="32" t="s">
        <v>1352</v>
      </c>
      <c r="F117" s="36">
        <v>108233.02</v>
      </c>
      <c r="G117" s="36">
        <v>469.44</v>
      </c>
      <c r="H117" s="36">
        <v>46066.54</v>
      </c>
      <c r="I117" s="270">
        <v>346556.54</v>
      </c>
      <c r="J117" s="126">
        <v>435747.92</v>
      </c>
      <c r="N117" s="59">
        <v>7650</v>
      </c>
      <c r="P117" s="59">
        <v>597.24</v>
      </c>
      <c r="S117" s="126">
        <v>-839719.21</v>
      </c>
      <c r="T117" s="126">
        <v>2133398.12</v>
      </c>
      <c r="W117" s="33">
        <v>864972.4</v>
      </c>
      <c r="Y117" s="33">
        <v>585.47</v>
      </c>
      <c r="AA117" s="33">
        <v>1119186.1000000001</v>
      </c>
      <c r="AB117" s="33">
        <v>127476</v>
      </c>
      <c r="AC117" s="37">
        <v>1434152.1</v>
      </c>
      <c r="AD117" s="37">
        <v>63148</v>
      </c>
      <c r="AE117" s="37">
        <v>32680</v>
      </c>
      <c r="AF117" s="37">
        <v>711686.03</v>
      </c>
      <c r="AG117" s="37">
        <v>235406.53</v>
      </c>
    </row>
    <row r="118" spans="1:35">
      <c r="A118" t="s">
        <v>1340</v>
      </c>
      <c r="B118" t="s">
        <v>1341</v>
      </c>
      <c r="C118">
        <v>1430</v>
      </c>
      <c r="D118" t="s">
        <v>1353</v>
      </c>
      <c r="E118" s="32" t="s">
        <v>1353</v>
      </c>
      <c r="F118" s="36">
        <v>43591.39</v>
      </c>
      <c r="G118" s="36">
        <v>0</v>
      </c>
      <c r="H118" s="36">
        <v>41819.64</v>
      </c>
      <c r="I118" s="270">
        <v>744097.3</v>
      </c>
      <c r="J118" s="126">
        <v>52993.29</v>
      </c>
      <c r="N118" s="59">
        <v>12650</v>
      </c>
      <c r="P118" s="59">
        <v>886</v>
      </c>
      <c r="S118" s="126">
        <v>-904608.93</v>
      </c>
      <c r="T118" s="126">
        <v>1945240.49</v>
      </c>
      <c r="W118" s="33">
        <v>461755.68</v>
      </c>
      <c r="X118" s="33">
        <v>91880</v>
      </c>
      <c r="Y118" s="33">
        <v>197.04</v>
      </c>
      <c r="AA118" s="33">
        <v>1000208.3</v>
      </c>
      <c r="AB118" s="33">
        <v>189606</v>
      </c>
      <c r="AC118" s="37">
        <v>1328076.3</v>
      </c>
      <c r="AD118" s="37">
        <v>6500</v>
      </c>
      <c r="AE118" s="37">
        <v>9168</v>
      </c>
      <c r="AF118" s="37">
        <v>445514.76</v>
      </c>
      <c r="AG118" s="37">
        <v>126013.9</v>
      </c>
      <c r="AI118" s="37">
        <v>40</v>
      </c>
    </row>
    <row r="119" spans="1:35">
      <c r="A119" t="s">
        <v>1340</v>
      </c>
      <c r="B119" t="s">
        <v>1341</v>
      </c>
      <c r="C119">
        <v>2018</v>
      </c>
      <c r="D119" t="s">
        <v>1354</v>
      </c>
      <c r="E119" s="32" t="s">
        <v>1354</v>
      </c>
      <c r="F119" s="36">
        <v>48158.6</v>
      </c>
      <c r="G119" s="36">
        <v>0</v>
      </c>
      <c r="H119" s="36">
        <v>44182.32</v>
      </c>
      <c r="I119" s="270">
        <v>587768.81000000006</v>
      </c>
      <c r="J119" s="126">
        <v>106277.49</v>
      </c>
      <c r="N119" s="59">
        <v>36300</v>
      </c>
      <c r="P119" s="59">
        <v>708.06</v>
      </c>
      <c r="S119" s="126">
        <v>-1427293.45</v>
      </c>
      <c r="T119" s="126">
        <v>2404357.2799999998</v>
      </c>
      <c r="W119" s="33">
        <v>540499.26</v>
      </c>
      <c r="Y119" s="33">
        <v>213.1</v>
      </c>
      <c r="AA119" s="33">
        <v>1416030</v>
      </c>
      <c r="AB119" s="33">
        <v>87915</v>
      </c>
      <c r="AC119" s="37">
        <v>1670493</v>
      </c>
      <c r="AD119" s="37">
        <v>30000</v>
      </c>
      <c r="AE119" s="37">
        <v>9308</v>
      </c>
      <c r="AF119" s="37">
        <v>462043.86</v>
      </c>
      <c r="AG119" s="37">
        <v>100497.17</v>
      </c>
    </row>
    <row r="120" spans="1:35">
      <c r="A120" t="s">
        <v>1340</v>
      </c>
      <c r="B120" t="s">
        <v>1341</v>
      </c>
      <c r="C120">
        <v>3034</v>
      </c>
      <c r="D120" t="s">
        <v>1355</v>
      </c>
      <c r="E120" s="32" t="s">
        <v>1355</v>
      </c>
      <c r="F120" s="36">
        <v>267209.45</v>
      </c>
      <c r="G120" s="36">
        <v>0</v>
      </c>
      <c r="H120" s="36">
        <v>61092.2</v>
      </c>
      <c r="I120" s="270">
        <v>217369.63</v>
      </c>
      <c r="J120" s="126">
        <v>11808.11</v>
      </c>
      <c r="P120" s="59">
        <v>4656.55</v>
      </c>
      <c r="S120" s="126">
        <v>-2466100.39</v>
      </c>
      <c r="T120" s="126">
        <v>3154007.83</v>
      </c>
      <c r="W120" s="33">
        <v>573828.9</v>
      </c>
      <c r="X120" s="33">
        <v>159450</v>
      </c>
      <c r="Y120" s="33">
        <v>618.1</v>
      </c>
      <c r="AA120" s="33">
        <v>893220</v>
      </c>
      <c r="AB120" s="33">
        <v>1338</v>
      </c>
      <c r="AC120" s="37">
        <v>1025247</v>
      </c>
      <c r="AD120" s="37">
        <v>33200</v>
      </c>
      <c r="AE120" s="37">
        <v>15516</v>
      </c>
      <c r="AF120" s="37">
        <v>575201.69999999995</v>
      </c>
      <c r="AG120" s="37">
        <v>114374.9</v>
      </c>
    </row>
    <row r="121" spans="1:35">
      <c r="A121" t="s">
        <v>1340</v>
      </c>
      <c r="B121" t="s">
        <v>1341</v>
      </c>
      <c r="C121">
        <v>2713</v>
      </c>
      <c r="D121" t="s">
        <v>1356</v>
      </c>
      <c r="E121" s="32" t="s">
        <v>1356</v>
      </c>
      <c r="F121" s="36">
        <v>70950.429999999993</v>
      </c>
      <c r="G121" s="36">
        <v>0</v>
      </c>
      <c r="H121" s="36">
        <v>94582.02</v>
      </c>
      <c r="I121" s="270">
        <v>865944.14</v>
      </c>
      <c r="J121" s="126">
        <v>139264.35999999999</v>
      </c>
      <c r="N121" s="59">
        <v>15132</v>
      </c>
      <c r="O121" s="59">
        <v>92760</v>
      </c>
      <c r="P121" s="59">
        <v>5666.08</v>
      </c>
      <c r="S121" s="126">
        <v>-973324.72</v>
      </c>
      <c r="T121" s="126">
        <v>2272032.2400000002</v>
      </c>
      <c r="W121" s="33">
        <v>707663.77</v>
      </c>
      <c r="Y121" s="33">
        <v>240.49</v>
      </c>
      <c r="AA121" s="33">
        <v>946841.59999999998</v>
      </c>
      <c r="AB121" s="33">
        <v>81118</v>
      </c>
      <c r="AC121" s="37">
        <v>1134830.6000000001</v>
      </c>
      <c r="AD121" s="37">
        <v>16016</v>
      </c>
      <c r="AF121" s="37">
        <v>686345.22</v>
      </c>
      <c r="AG121" s="37">
        <v>140196.69</v>
      </c>
    </row>
    <row r="122" spans="1:35">
      <c r="A122" t="s">
        <v>1340</v>
      </c>
      <c r="B122" t="s">
        <v>1341</v>
      </c>
      <c r="C122">
        <v>1977</v>
      </c>
      <c r="D122" t="s">
        <v>1357</v>
      </c>
      <c r="E122" s="32" t="s">
        <v>1357</v>
      </c>
      <c r="F122" s="36">
        <v>178349.61</v>
      </c>
      <c r="G122" s="36">
        <v>33000</v>
      </c>
      <c r="H122" s="36">
        <v>195806.17</v>
      </c>
      <c r="I122" s="270">
        <v>526245.99</v>
      </c>
      <c r="J122" s="126">
        <v>92145.21</v>
      </c>
      <c r="N122" s="59">
        <v>5000</v>
      </c>
      <c r="P122" s="59">
        <v>1099.3399999999999</v>
      </c>
      <c r="S122" s="126">
        <v>-513008.58</v>
      </c>
      <c r="T122" s="126">
        <v>1679735.01</v>
      </c>
      <c r="W122" s="33">
        <v>560131.72</v>
      </c>
      <c r="X122" s="33">
        <v>42610</v>
      </c>
      <c r="Y122" s="33">
        <v>702.52</v>
      </c>
      <c r="AA122" s="33">
        <v>422960</v>
      </c>
      <c r="AB122" s="33">
        <v>119209</v>
      </c>
      <c r="AC122" s="37">
        <v>741260</v>
      </c>
      <c r="AD122" s="37">
        <v>13160</v>
      </c>
      <c r="AE122" s="37">
        <v>33209</v>
      </c>
      <c r="AF122" s="37">
        <v>404548.84</v>
      </c>
      <c r="AG122" s="37">
        <v>100714.19</v>
      </c>
    </row>
    <row r="123" spans="1:35">
      <c r="A123" t="s">
        <v>1340</v>
      </c>
      <c r="B123" t="s">
        <v>1341</v>
      </c>
      <c r="C123">
        <v>2422</v>
      </c>
      <c r="D123" t="s">
        <v>1358</v>
      </c>
      <c r="E123" s="32" t="s">
        <v>1358</v>
      </c>
      <c r="F123" s="36">
        <v>344755.78</v>
      </c>
      <c r="G123" s="36">
        <v>0</v>
      </c>
      <c r="H123" s="36">
        <v>88292.63</v>
      </c>
      <c r="I123" s="270">
        <v>220407.74</v>
      </c>
      <c r="J123" s="126">
        <v>87623.49</v>
      </c>
      <c r="N123" s="59">
        <v>12000</v>
      </c>
      <c r="P123" s="59">
        <v>682.23</v>
      </c>
      <c r="S123" s="126">
        <v>-747568.04</v>
      </c>
      <c r="T123" s="126">
        <v>1611506.92</v>
      </c>
      <c r="W123" s="33">
        <v>535175.17000000004</v>
      </c>
      <c r="X123" s="33">
        <v>67110</v>
      </c>
      <c r="Y123" s="33">
        <v>755.9</v>
      </c>
      <c r="AA123" s="33">
        <v>1086360</v>
      </c>
      <c r="AB123" s="33">
        <v>61200</v>
      </c>
      <c r="AC123" s="37">
        <v>1277589</v>
      </c>
      <c r="AD123" s="37">
        <v>2272</v>
      </c>
      <c r="AE123" s="37">
        <v>18390</v>
      </c>
      <c r="AF123" s="37">
        <v>478598.69</v>
      </c>
      <c r="AG123" s="37">
        <v>109292.85</v>
      </c>
    </row>
    <row r="124" spans="1:35">
      <c r="A124" t="s">
        <v>1340</v>
      </c>
      <c r="B124" t="s">
        <v>1341</v>
      </c>
      <c r="C124">
        <v>1726</v>
      </c>
      <c r="D124" t="s">
        <v>1359</v>
      </c>
      <c r="E124" s="32" t="s">
        <v>1359</v>
      </c>
      <c r="F124" s="36">
        <v>90165.4</v>
      </c>
      <c r="G124" s="36">
        <v>0</v>
      </c>
      <c r="H124" s="36">
        <v>50598.6</v>
      </c>
      <c r="I124" s="270">
        <v>51397.46</v>
      </c>
      <c r="J124" s="126">
        <v>409830.22</v>
      </c>
      <c r="N124" s="59">
        <v>7650</v>
      </c>
      <c r="P124" s="59">
        <v>1999.35</v>
      </c>
      <c r="S124" s="126">
        <v>294941.34000000003</v>
      </c>
      <c r="T124" s="126">
        <v>667875.67000000004</v>
      </c>
      <c r="W124" s="33">
        <v>556190.19999999995</v>
      </c>
      <c r="X124" s="33">
        <v>82000</v>
      </c>
      <c r="Y124" s="33">
        <v>1031.07</v>
      </c>
      <c r="AA124" s="33">
        <v>711681.54</v>
      </c>
      <c r="AB124" s="33">
        <v>123700</v>
      </c>
      <c r="AC124" s="37">
        <v>972580.54</v>
      </c>
      <c r="AE124" s="37">
        <v>34736</v>
      </c>
      <c r="AF124" s="37">
        <v>781311.19</v>
      </c>
      <c r="AG124" s="37">
        <v>56449.760000000002</v>
      </c>
    </row>
    <row r="125" spans="1:35">
      <c r="A125" t="s">
        <v>1340</v>
      </c>
      <c r="B125" t="s">
        <v>1341</v>
      </c>
      <c r="C125">
        <v>2174</v>
      </c>
      <c r="D125" t="s">
        <v>1360</v>
      </c>
      <c r="E125" s="32" t="s">
        <v>1360</v>
      </c>
      <c r="F125" s="36">
        <v>32949.230000000003</v>
      </c>
      <c r="G125" s="36">
        <v>0</v>
      </c>
      <c r="H125" s="36">
        <v>54438.85</v>
      </c>
      <c r="I125" s="270">
        <v>814874.31</v>
      </c>
      <c r="J125" s="126">
        <v>118178.41</v>
      </c>
      <c r="K125" s="126">
        <v>4571.12</v>
      </c>
      <c r="N125" s="59">
        <v>7095</v>
      </c>
      <c r="P125" s="59">
        <v>575.66999999999996</v>
      </c>
      <c r="S125" s="126">
        <v>592490.46</v>
      </c>
      <c r="T125" s="126">
        <v>654977.96</v>
      </c>
      <c r="W125" s="33">
        <v>681971.78</v>
      </c>
      <c r="X125" s="33">
        <v>151780</v>
      </c>
      <c r="Y125" s="33">
        <v>490.5</v>
      </c>
      <c r="AA125" s="33">
        <v>512731.6</v>
      </c>
      <c r="AB125" s="33">
        <v>140000</v>
      </c>
      <c r="AC125" s="37">
        <v>829724.6</v>
      </c>
      <c r="AE125" s="37">
        <v>35634</v>
      </c>
      <c r="AF125" s="37">
        <v>734842.22</v>
      </c>
      <c r="AG125" s="37">
        <v>116900.23</v>
      </c>
    </row>
    <row r="126" spans="1:35">
      <c r="A126" t="s">
        <v>1362</v>
      </c>
      <c r="B126" t="s">
        <v>1363</v>
      </c>
      <c r="C126">
        <v>3891</v>
      </c>
      <c r="D126" t="s">
        <v>1365</v>
      </c>
      <c r="E126" s="32" t="s">
        <v>1365</v>
      </c>
      <c r="F126" s="36">
        <v>343740.31</v>
      </c>
      <c r="G126" s="36">
        <v>0</v>
      </c>
      <c r="H126" s="36">
        <v>194665.07</v>
      </c>
      <c r="I126" s="270">
        <v>763541.85</v>
      </c>
      <c r="J126" s="126">
        <v>139952.79999999999</v>
      </c>
      <c r="N126" s="59">
        <v>6000</v>
      </c>
      <c r="P126" s="59">
        <v>518.12</v>
      </c>
      <c r="S126" s="126">
        <v>-1434970.48</v>
      </c>
      <c r="T126" s="126">
        <v>3175397.16</v>
      </c>
      <c r="W126" s="33">
        <v>701712.51</v>
      </c>
      <c r="X126" s="33">
        <v>135900</v>
      </c>
      <c r="Y126" s="33">
        <v>730.07</v>
      </c>
      <c r="AA126" s="33">
        <v>1872090</v>
      </c>
      <c r="AC126" s="37">
        <v>2021989</v>
      </c>
      <c r="AE126" s="37">
        <v>20496</v>
      </c>
      <c r="AF126" s="37">
        <v>624534.85</v>
      </c>
      <c r="AG126" s="37">
        <v>348457.5</v>
      </c>
    </row>
    <row r="127" spans="1:35">
      <c r="A127" t="s">
        <v>1362</v>
      </c>
      <c r="B127" t="s">
        <v>1363</v>
      </c>
      <c r="C127">
        <v>1463</v>
      </c>
      <c r="D127" t="s">
        <v>1366</v>
      </c>
      <c r="E127" s="32" t="s">
        <v>1366</v>
      </c>
      <c r="F127" s="36">
        <v>298805.96999999997</v>
      </c>
      <c r="G127" s="36">
        <v>0</v>
      </c>
      <c r="H127" s="36">
        <v>4078.91</v>
      </c>
      <c r="I127" s="270">
        <v>63391.46</v>
      </c>
      <c r="J127" s="126">
        <v>125125.02</v>
      </c>
      <c r="N127" s="59">
        <v>6000</v>
      </c>
      <c r="P127" s="59">
        <v>1484.17</v>
      </c>
      <c r="S127" s="126">
        <v>-629715.56999999995</v>
      </c>
      <c r="T127" s="126">
        <v>1191484.79</v>
      </c>
      <c r="W127" s="33">
        <v>588571.61</v>
      </c>
      <c r="X127" s="33">
        <v>171012</v>
      </c>
      <c r="Y127" s="33">
        <v>588.22</v>
      </c>
      <c r="AA127" s="33">
        <v>846470</v>
      </c>
      <c r="AC127" s="37">
        <v>1081340</v>
      </c>
      <c r="AE127" s="37">
        <v>14210</v>
      </c>
      <c r="AF127" s="37">
        <v>497810.42</v>
      </c>
      <c r="AG127" s="37">
        <v>91133.440000000002</v>
      </c>
    </row>
    <row r="128" spans="1:35">
      <c r="A128" t="s">
        <v>1362</v>
      </c>
      <c r="B128" t="s">
        <v>1363</v>
      </c>
      <c r="C128">
        <v>1923</v>
      </c>
      <c r="D128" t="s">
        <v>1367</v>
      </c>
      <c r="E128" s="32" t="s">
        <v>1367</v>
      </c>
      <c r="F128" s="36">
        <v>168954.11</v>
      </c>
      <c r="G128" s="36">
        <v>0</v>
      </c>
      <c r="H128" s="36">
        <v>218743.8</v>
      </c>
      <c r="I128" s="270">
        <v>3201917.42</v>
      </c>
      <c r="J128" s="126">
        <v>154545.54999999999</v>
      </c>
      <c r="N128" s="59">
        <v>3500</v>
      </c>
      <c r="P128" s="59">
        <v>6592</v>
      </c>
      <c r="S128" s="126">
        <v>2996723.42</v>
      </c>
      <c r="T128" s="126">
        <v>918887.6</v>
      </c>
      <c r="W128" s="33">
        <v>606588.71</v>
      </c>
      <c r="X128" s="33">
        <v>157846</v>
      </c>
      <c r="Y128" s="33">
        <v>295.32</v>
      </c>
      <c r="AA128" s="33">
        <v>931570</v>
      </c>
      <c r="AB128" s="33">
        <v>4000</v>
      </c>
      <c r="AC128" s="37">
        <v>1365835</v>
      </c>
      <c r="AD128" s="37">
        <v>3000</v>
      </c>
      <c r="AE128" s="37">
        <v>1120</v>
      </c>
      <c r="AF128" s="37">
        <v>322616.87</v>
      </c>
      <c r="AG128" s="37">
        <v>189270.3</v>
      </c>
    </row>
    <row r="129" spans="1:33">
      <c r="A129" t="s">
        <v>1362</v>
      </c>
      <c r="B129" t="s">
        <v>1363</v>
      </c>
      <c r="C129">
        <v>2235</v>
      </c>
      <c r="D129" t="s">
        <v>1368</v>
      </c>
      <c r="E129" s="32" t="s">
        <v>1368</v>
      </c>
      <c r="F129" s="36">
        <v>211073.01</v>
      </c>
      <c r="G129" s="36">
        <v>9000</v>
      </c>
      <c r="H129" s="36">
        <v>99946.81</v>
      </c>
      <c r="I129" s="270">
        <v>319597.26</v>
      </c>
      <c r="J129" s="126">
        <v>131999.51999999999</v>
      </c>
      <c r="N129" s="59">
        <v>5000</v>
      </c>
      <c r="P129" s="59">
        <v>1727.78</v>
      </c>
      <c r="S129" s="126">
        <v>-997281.89</v>
      </c>
      <c r="T129" s="126">
        <v>1855787.89</v>
      </c>
      <c r="W129" s="33">
        <v>698281.01</v>
      </c>
      <c r="X129" s="33">
        <v>130200</v>
      </c>
      <c r="Y129" s="33">
        <v>338.14</v>
      </c>
      <c r="AA129" s="33">
        <v>1267690</v>
      </c>
      <c r="AB129" s="33">
        <v>4000</v>
      </c>
      <c r="AC129" s="37">
        <v>1554465</v>
      </c>
      <c r="AD129" s="37">
        <v>2200</v>
      </c>
      <c r="AE129" s="37">
        <v>16120</v>
      </c>
      <c r="AF129" s="37">
        <v>441881.48</v>
      </c>
      <c r="AG129" s="37">
        <v>179459.85</v>
      </c>
    </row>
    <row r="130" spans="1:33">
      <c r="A130" t="s">
        <v>1362</v>
      </c>
      <c r="B130" t="s">
        <v>1363</v>
      </c>
      <c r="C130">
        <v>2581</v>
      </c>
      <c r="D130" t="s">
        <v>1369</v>
      </c>
      <c r="E130" s="32" t="s">
        <v>1369</v>
      </c>
      <c r="F130" s="36">
        <v>420592.98</v>
      </c>
      <c r="G130" s="36">
        <v>0</v>
      </c>
      <c r="H130" s="36">
        <v>26025.919999999998</v>
      </c>
      <c r="I130" s="270">
        <v>608783.59</v>
      </c>
      <c r="J130" s="126">
        <v>147682.93</v>
      </c>
      <c r="N130" s="59">
        <v>4900</v>
      </c>
      <c r="P130" s="59">
        <v>48909.51</v>
      </c>
      <c r="S130" s="126">
        <v>-177634.28</v>
      </c>
      <c r="T130" s="126">
        <v>1498231.3</v>
      </c>
      <c r="W130" s="33">
        <v>692353.53</v>
      </c>
      <c r="X130" s="33">
        <v>75600</v>
      </c>
      <c r="Y130" s="33">
        <v>881.84</v>
      </c>
      <c r="AA130" s="33">
        <v>1249890</v>
      </c>
      <c r="AB130" s="33">
        <v>4000</v>
      </c>
      <c r="AC130" s="37">
        <v>1615932</v>
      </c>
      <c r="AE130" s="37">
        <v>10896</v>
      </c>
      <c r="AF130" s="37">
        <v>374877.04</v>
      </c>
      <c r="AG130" s="37">
        <v>192341.44</v>
      </c>
    </row>
    <row r="131" spans="1:33">
      <c r="A131" t="s">
        <v>1362</v>
      </c>
      <c r="B131" t="s">
        <v>1363</v>
      </c>
      <c r="C131">
        <v>3503</v>
      </c>
      <c r="D131" t="s">
        <v>1370</v>
      </c>
      <c r="E131" s="32" t="s">
        <v>1370</v>
      </c>
      <c r="F131" s="36">
        <v>25852.44</v>
      </c>
      <c r="H131" s="36">
        <v>5920.3</v>
      </c>
      <c r="I131" s="270">
        <v>553198.55000000005</v>
      </c>
      <c r="J131" s="126">
        <v>63209.03</v>
      </c>
      <c r="P131" s="59">
        <v>567.75</v>
      </c>
      <c r="S131" s="126">
        <v>-1251988.92</v>
      </c>
      <c r="T131" s="126">
        <v>2202138.41</v>
      </c>
      <c r="W131" s="33">
        <v>754496.46</v>
      </c>
      <c r="X131" s="33">
        <v>43375</v>
      </c>
      <c r="Y131" s="33">
        <v>284.52999999999997</v>
      </c>
      <c r="AA131" s="33">
        <v>1492860</v>
      </c>
      <c r="AC131" s="37">
        <v>2060550</v>
      </c>
      <c r="AE131" s="37">
        <v>784</v>
      </c>
      <c r="AF131" s="37">
        <v>276843.5</v>
      </c>
      <c r="AG131" s="37">
        <v>255375.41</v>
      </c>
    </row>
    <row r="132" spans="1:33">
      <c r="A132" t="s">
        <v>1362</v>
      </c>
      <c r="B132" t="s">
        <v>1363</v>
      </c>
      <c r="C132">
        <v>3612</v>
      </c>
      <c r="D132" t="s">
        <v>1371</v>
      </c>
      <c r="E132" s="32" t="s">
        <v>1371</v>
      </c>
      <c r="F132" s="36">
        <v>120385.18</v>
      </c>
      <c r="G132" s="36">
        <v>0</v>
      </c>
      <c r="H132" s="36">
        <v>27228.42</v>
      </c>
      <c r="I132" s="270">
        <v>2644610.96</v>
      </c>
      <c r="J132" s="126">
        <v>139856.14000000001</v>
      </c>
      <c r="N132" s="59">
        <v>5000</v>
      </c>
      <c r="P132" s="59">
        <v>1779.82</v>
      </c>
      <c r="S132" s="126">
        <v>2624898.0099999998</v>
      </c>
      <c r="T132" s="126">
        <v>655276.54</v>
      </c>
      <c r="W132" s="33">
        <v>678711.79</v>
      </c>
      <c r="X132" s="33">
        <v>45000</v>
      </c>
      <c r="Y132" s="33">
        <v>449.76</v>
      </c>
      <c r="AA132" s="33">
        <v>857270</v>
      </c>
      <c r="AB132" s="33">
        <v>4000</v>
      </c>
      <c r="AC132" s="37">
        <v>1201372</v>
      </c>
      <c r="AE132" s="37">
        <v>75990</v>
      </c>
      <c r="AF132" s="37">
        <v>414895.29</v>
      </c>
      <c r="AG132" s="37">
        <v>248047.93</v>
      </c>
    </row>
    <row r="133" spans="1:33">
      <c r="A133" t="s">
        <v>1362</v>
      </c>
      <c r="B133" t="s">
        <v>1363</v>
      </c>
      <c r="C133">
        <v>3665</v>
      </c>
      <c r="D133" t="s">
        <v>1372</v>
      </c>
      <c r="E133" s="32" t="s">
        <v>1372</v>
      </c>
      <c r="F133" s="36">
        <v>40148.06</v>
      </c>
      <c r="G133" s="36">
        <v>0</v>
      </c>
      <c r="H133" s="36">
        <v>208309.84</v>
      </c>
      <c r="I133" s="270">
        <v>1654080.46</v>
      </c>
      <c r="J133" s="126">
        <v>57574.71</v>
      </c>
      <c r="N133" s="59">
        <v>40000</v>
      </c>
      <c r="P133" s="59">
        <v>3837.68</v>
      </c>
      <c r="S133" s="126">
        <v>333804.33</v>
      </c>
      <c r="T133" s="126">
        <v>1904716.16</v>
      </c>
      <c r="W133" s="33">
        <v>936015.47</v>
      </c>
      <c r="X133" s="33">
        <v>25990</v>
      </c>
      <c r="Y133" s="33">
        <v>775.23</v>
      </c>
      <c r="AA133" s="33">
        <v>768110</v>
      </c>
      <c r="AB133" s="33">
        <v>4000</v>
      </c>
      <c r="AC133" s="37">
        <v>1232553.5</v>
      </c>
      <c r="AE133" s="37">
        <v>26076</v>
      </c>
      <c r="AF133" s="37">
        <v>589440.47</v>
      </c>
      <c r="AG133" s="37">
        <v>209065.83</v>
      </c>
    </row>
    <row r="134" spans="1:33">
      <c r="A134" t="s">
        <v>1362</v>
      </c>
      <c r="B134" t="s">
        <v>1363</v>
      </c>
      <c r="C134">
        <v>4348</v>
      </c>
      <c r="D134" t="s">
        <v>1373</v>
      </c>
      <c r="E134" s="32" t="s">
        <v>1373</v>
      </c>
      <c r="F134" s="36">
        <v>228035.33</v>
      </c>
      <c r="G134" s="36">
        <v>0</v>
      </c>
      <c r="H134" s="36">
        <v>431579.98</v>
      </c>
      <c r="I134" s="270">
        <v>319350.86</v>
      </c>
      <c r="J134" s="126">
        <v>235420.64</v>
      </c>
      <c r="N134" s="59">
        <v>9500</v>
      </c>
      <c r="P134" s="59">
        <v>652.44000000000005</v>
      </c>
      <c r="S134" s="126">
        <v>-1166344.51</v>
      </c>
      <c r="T134" s="126">
        <v>2482221.21</v>
      </c>
      <c r="W134" s="33">
        <v>798080.77</v>
      </c>
      <c r="X134" s="33">
        <v>120440</v>
      </c>
      <c r="Y134" s="33">
        <v>644.20000000000005</v>
      </c>
      <c r="AA134" s="33">
        <v>1423920</v>
      </c>
      <c r="AC134" s="37">
        <v>1619395</v>
      </c>
      <c r="AE134" s="37">
        <v>32050</v>
      </c>
      <c r="AF134" s="37">
        <v>618477.78</v>
      </c>
      <c r="AG134" s="37">
        <v>184804.52</v>
      </c>
    </row>
    <row r="135" spans="1:33">
      <c r="A135" t="s">
        <v>1375</v>
      </c>
      <c r="B135" t="s">
        <v>1376</v>
      </c>
      <c r="C135">
        <v>2229</v>
      </c>
      <c r="D135" t="s">
        <v>1378</v>
      </c>
      <c r="E135" s="32" t="s">
        <v>1378</v>
      </c>
      <c r="F135" s="36">
        <v>200063.32</v>
      </c>
      <c r="G135" s="36">
        <v>0</v>
      </c>
      <c r="H135" s="36">
        <v>523947.05</v>
      </c>
      <c r="I135" s="270">
        <v>709409.51</v>
      </c>
      <c r="J135" s="126">
        <v>78456.100000000006</v>
      </c>
      <c r="P135" s="59">
        <v>838.96</v>
      </c>
      <c r="S135" s="126">
        <v>-3912405</v>
      </c>
      <c r="T135" s="126">
        <v>5637434.2300000004</v>
      </c>
      <c r="W135" s="33">
        <v>843.96</v>
      </c>
      <c r="X135" s="33">
        <v>56910</v>
      </c>
      <c r="Y135" s="33">
        <v>820.95</v>
      </c>
      <c r="AA135" s="33">
        <v>650160</v>
      </c>
      <c r="AB135" s="33">
        <v>30000</v>
      </c>
      <c r="AC135" s="37">
        <v>744769</v>
      </c>
      <c r="AF135" s="37">
        <v>116334.88</v>
      </c>
      <c r="AG135" s="37">
        <v>91623.24</v>
      </c>
    </row>
    <row r="136" spans="1:33">
      <c r="A136" t="s">
        <v>1375</v>
      </c>
      <c r="B136" t="s">
        <v>1376</v>
      </c>
      <c r="C136">
        <v>3379</v>
      </c>
      <c r="D136" t="s">
        <v>1379</v>
      </c>
      <c r="E136" s="32" t="s">
        <v>1379</v>
      </c>
      <c r="F136" s="36">
        <v>71086.25</v>
      </c>
      <c r="G136" s="36">
        <v>0</v>
      </c>
      <c r="H136" s="36">
        <v>329080.89</v>
      </c>
      <c r="I136" s="270">
        <v>-10</v>
      </c>
      <c r="J136" s="126">
        <v>77320</v>
      </c>
      <c r="M136" s="59">
        <v>30000</v>
      </c>
      <c r="P136" s="59">
        <v>5011.0200000000004</v>
      </c>
      <c r="S136" s="126">
        <v>-622341.89</v>
      </c>
      <c r="T136" s="126">
        <v>977547.45</v>
      </c>
      <c r="W136" s="33">
        <v>559926.34</v>
      </c>
      <c r="X136" s="33">
        <v>81625</v>
      </c>
      <c r="Y136" s="33">
        <v>616.26</v>
      </c>
      <c r="AB136" s="33">
        <v>130021</v>
      </c>
      <c r="AC136" s="37">
        <v>92457</v>
      </c>
      <c r="AE136" s="37">
        <v>2648</v>
      </c>
      <c r="AF136" s="37">
        <v>589804.04</v>
      </c>
      <c r="AG136" s="37">
        <v>19</v>
      </c>
    </row>
    <row r="137" spans="1:33">
      <c r="A137" t="s">
        <v>1375</v>
      </c>
      <c r="B137" t="s">
        <v>1376</v>
      </c>
      <c r="C137">
        <v>1124</v>
      </c>
      <c r="D137" t="s">
        <v>1380</v>
      </c>
      <c r="E137" s="32" t="s">
        <v>1380</v>
      </c>
      <c r="F137" s="36">
        <v>354032.47</v>
      </c>
      <c r="G137" s="36">
        <v>38365</v>
      </c>
      <c r="H137" s="36">
        <v>78802.820000000007</v>
      </c>
      <c r="I137" s="270">
        <v>73841.67</v>
      </c>
      <c r="J137" s="126">
        <v>158634.01</v>
      </c>
      <c r="P137" s="59">
        <v>80184.179999999993</v>
      </c>
      <c r="T137" s="126">
        <v>517301.14</v>
      </c>
      <c r="W137" s="33">
        <v>395379.78</v>
      </c>
      <c r="Y137" s="33">
        <v>618.21</v>
      </c>
      <c r="AA137" s="33">
        <v>1005950</v>
      </c>
      <c r="AB137" s="33">
        <v>97000</v>
      </c>
      <c r="AC137" s="37">
        <v>1118461</v>
      </c>
      <c r="AE137" s="37">
        <v>11198</v>
      </c>
      <c r="AF137" s="37">
        <v>198299.14</v>
      </c>
      <c r="AG137" s="37">
        <v>64799.199999999997</v>
      </c>
    </row>
    <row r="138" spans="1:33">
      <c r="A138" t="s">
        <v>1375</v>
      </c>
      <c r="B138" t="s">
        <v>1376</v>
      </c>
      <c r="C138">
        <v>2111</v>
      </c>
      <c r="D138" t="s">
        <v>1381</v>
      </c>
      <c r="E138" s="32" t="s">
        <v>1381</v>
      </c>
      <c r="F138" s="36">
        <v>105632.29</v>
      </c>
      <c r="G138" s="36">
        <v>0</v>
      </c>
      <c r="H138" s="36">
        <v>311509.15999999997</v>
      </c>
      <c r="I138" s="270">
        <v>189864.01</v>
      </c>
      <c r="J138" s="126">
        <v>83875.44</v>
      </c>
      <c r="M138" s="59">
        <v>30000</v>
      </c>
      <c r="P138" s="59">
        <v>0</v>
      </c>
      <c r="R138" s="126">
        <v>251101.06</v>
      </c>
      <c r="S138" s="126">
        <v>-1394828.29</v>
      </c>
      <c r="T138" s="126">
        <v>1781769.65</v>
      </c>
      <c r="W138" s="33">
        <v>662444.03</v>
      </c>
      <c r="X138" s="33">
        <v>177560</v>
      </c>
      <c r="Y138" s="33">
        <v>638.33000000000004</v>
      </c>
      <c r="AA138" s="33">
        <v>967670</v>
      </c>
      <c r="AB138" s="33">
        <v>111</v>
      </c>
      <c r="AC138" s="37">
        <v>1142193</v>
      </c>
      <c r="AF138" s="37">
        <v>518631.54</v>
      </c>
      <c r="AG138" s="37">
        <v>124760.34</v>
      </c>
    </row>
    <row r="139" spans="1:33">
      <c r="A139" t="s">
        <v>1375</v>
      </c>
      <c r="B139" t="s">
        <v>1376</v>
      </c>
      <c r="C139">
        <v>5066</v>
      </c>
      <c r="D139" t="s">
        <v>1382</v>
      </c>
      <c r="E139" s="32" t="s">
        <v>1382</v>
      </c>
      <c r="F139" s="36">
        <v>144259.06</v>
      </c>
      <c r="G139" s="36">
        <v>0</v>
      </c>
      <c r="H139" s="36">
        <v>341229.39</v>
      </c>
      <c r="I139" s="270">
        <v>230993.5</v>
      </c>
      <c r="J139" s="126">
        <v>-9539.23</v>
      </c>
      <c r="N139" s="59">
        <v>6000</v>
      </c>
      <c r="P139" s="59">
        <v>56314</v>
      </c>
      <c r="S139" s="126">
        <v>327439.27</v>
      </c>
      <c r="T139" s="126">
        <v>343312.84</v>
      </c>
      <c r="W139" s="33">
        <v>1023233.81</v>
      </c>
      <c r="X139" s="33">
        <v>206766</v>
      </c>
      <c r="Y139" s="33">
        <v>922</v>
      </c>
      <c r="AA139" s="33">
        <v>985740</v>
      </c>
      <c r="AB139" s="33">
        <v>295072</v>
      </c>
      <c r="AC139" s="37">
        <v>1482047</v>
      </c>
      <c r="AE139" s="37">
        <v>7539</v>
      </c>
      <c r="AF139" s="37">
        <v>759219.83</v>
      </c>
      <c r="AG139" s="37">
        <v>289051.37</v>
      </c>
    </row>
    <row r="140" spans="1:33">
      <c r="A140" t="s">
        <v>1375</v>
      </c>
      <c r="B140" t="s">
        <v>1376</v>
      </c>
      <c r="C140">
        <v>4222</v>
      </c>
      <c r="D140" t="s">
        <v>1383</v>
      </c>
      <c r="E140" s="32" t="s">
        <v>1383</v>
      </c>
      <c r="F140" s="36">
        <v>125675.43</v>
      </c>
      <c r="G140" s="36">
        <v>0</v>
      </c>
      <c r="H140" s="36">
        <v>436781.68</v>
      </c>
      <c r="I140" s="270">
        <v>614239.51</v>
      </c>
      <c r="J140" s="126">
        <v>445055.31</v>
      </c>
      <c r="M140" s="59">
        <v>30000</v>
      </c>
      <c r="P140" s="59">
        <v>330600</v>
      </c>
      <c r="S140" s="126">
        <v>-749387.15</v>
      </c>
      <c r="T140" s="126">
        <v>1856322.45</v>
      </c>
      <c r="W140" s="33">
        <v>756927.5</v>
      </c>
      <c r="X140" s="33">
        <v>40880</v>
      </c>
      <c r="Y140" s="33">
        <v>577.03</v>
      </c>
      <c r="AA140" s="33">
        <v>1120130</v>
      </c>
      <c r="AC140" s="37">
        <v>1328560</v>
      </c>
      <c r="AE140" s="37">
        <v>30000</v>
      </c>
      <c r="AF140" s="37">
        <v>347516.88</v>
      </c>
      <c r="AG140" s="37">
        <v>58221.02</v>
      </c>
    </row>
    <row r="141" spans="1:33">
      <c r="A141" t="s">
        <v>1375</v>
      </c>
      <c r="B141" t="s">
        <v>1376</v>
      </c>
      <c r="C141">
        <v>4394</v>
      </c>
      <c r="D141" t="s">
        <v>1384</v>
      </c>
      <c r="E141" s="32" t="s">
        <v>1384</v>
      </c>
      <c r="F141" s="36">
        <v>448802.81</v>
      </c>
      <c r="G141" s="36">
        <v>0</v>
      </c>
      <c r="H141" s="36">
        <v>626961.43000000005</v>
      </c>
      <c r="I141" s="270">
        <v>39478.6</v>
      </c>
      <c r="J141" s="126">
        <v>132316.51999999999</v>
      </c>
      <c r="O141" s="59">
        <v>274850</v>
      </c>
      <c r="P141" s="59">
        <v>0</v>
      </c>
      <c r="S141" s="126">
        <v>-1402327.16</v>
      </c>
      <c r="T141" s="126">
        <v>2560000</v>
      </c>
      <c r="W141" s="33">
        <v>679082.84</v>
      </c>
      <c r="Y141" s="33">
        <v>1002.12</v>
      </c>
      <c r="AA141" s="33">
        <v>1084930</v>
      </c>
      <c r="AC141" s="37">
        <v>1284787</v>
      </c>
      <c r="AD141" s="37">
        <v>40960</v>
      </c>
      <c r="AE141" s="37">
        <v>46728</v>
      </c>
      <c r="AF141" s="37">
        <v>487187.25</v>
      </c>
      <c r="AG141" s="37">
        <v>90316.19</v>
      </c>
    </row>
    <row r="142" spans="1:33">
      <c r="A142" t="s">
        <v>1375</v>
      </c>
      <c r="B142" t="s">
        <v>1376</v>
      </c>
      <c r="C142">
        <v>2566</v>
      </c>
      <c r="D142" t="s">
        <v>1385</v>
      </c>
      <c r="E142" s="32" t="s">
        <v>1385</v>
      </c>
      <c r="F142" s="36">
        <v>269609.25</v>
      </c>
      <c r="G142" s="36">
        <v>0</v>
      </c>
      <c r="H142" s="36">
        <v>269494.44</v>
      </c>
      <c r="I142" s="270">
        <v>3999798.95</v>
      </c>
      <c r="J142" s="126">
        <v>167976.95</v>
      </c>
      <c r="P142" s="59">
        <v>6444</v>
      </c>
      <c r="S142" s="126">
        <v>3675481.56</v>
      </c>
      <c r="T142" s="126">
        <v>1111375.42</v>
      </c>
      <c r="W142" s="33">
        <v>446659.6</v>
      </c>
      <c r="Y142" s="33">
        <v>966.97</v>
      </c>
      <c r="AA142" s="33">
        <v>1524100</v>
      </c>
      <c r="AB142" s="33">
        <v>257620</v>
      </c>
      <c r="AC142" s="37">
        <v>1458080</v>
      </c>
      <c r="AE142" s="37">
        <v>41892</v>
      </c>
      <c r="AF142" s="37">
        <v>708616.91</v>
      </c>
      <c r="AG142" s="37">
        <v>107179.05</v>
      </c>
    </row>
    <row r="143" spans="1:33">
      <c r="A143" t="s">
        <v>1375</v>
      </c>
      <c r="B143" t="s">
        <v>1376</v>
      </c>
      <c r="C143">
        <v>3150</v>
      </c>
      <c r="D143" t="s">
        <v>1386</v>
      </c>
      <c r="E143" s="32" t="s">
        <v>1386</v>
      </c>
      <c r="F143" s="36">
        <v>297072.64000000001</v>
      </c>
      <c r="G143" s="36">
        <v>173991.78</v>
      </c>
      <c r="H143" s="36">
        <v>392214.79</v>
      </c>
      <c r="I143" s="270">
        <v>1948866.89</v>
      </c>
      <c r="J143" s="126">
        <v>181202.26</v>
      </c>
      <c r="L143" s="126">
        <v>72000</v>
      </c>
      <c r="P143" s="59">
        <v>22404.080000000002</v>
      </c>
      <c r="S143" s="126">
        <v>-530692.22</v>
      </c>
      <c r="T143" s="126">
        <v>3576322.35</v>
      </c>
      <c r="W143" s="33">
        <v>900297.3</v>
      </c>
      <c r="X143" s="33">
        <v>233000</v>
      </c>
      <c r="Y143" s="33">
        <v>975.93</v>
      </c>
      <c r="AA143" s="33">
        <v>1320278</v>
      </c>
      <c r="AB143" s="33">
        <v>28125</v>
      </c>
      <c r="AC143" s="37">
        <v>1452645</v>
      </c>
      <c r="AD143" s="37">
        <v>31416</v>
      </c>
      <c r="AE143" s="37">
        <v>32303</v>
      </c>
      <c r="AF143" s="37">
        <v>716142.65</v>
      </c>
      <c r="AG143" s="37">
        <v>252855.43</v>
      </c>
    </row>
    <row r="144" spans="1:33">
      <c r="A144" t="s">
        <v>1375</v>
      </c>
      <c r="B144" t="s">
        <v>1376</v>
      </c>
      <c r="C144">
        <v>3472</v>
      </c>
      <c r="D144" t="s">
        <v>1387</v>
      </c>
      <c r="E144" s="32" t="s">
        <v>1387</v>
      </c>
      <c r="F144" s="36">
        <v>55015.64</v>
      </c>
      <c r="G144" s="36">
        <v>30000</v>
      </c>
      <c r="H144" s="36">
        <v>504478.19</v>
      </c>
      <c r="I144" s="270">
        <v>817555.4</v>
      </c>
      <c r="J144" s="126">
        <v>333435.87</v>
      </c>
      <c r="M144" s="59">
        <v>30000</v>
      </c>
      <c r="P144" s="59">
        <v>5047.08</v>
      </c>
      <c r="S144" s="126">
        <v>-496669.96</v>
      </c>
      <c r="T144" s="126">
        <v>2266688.34</v>
      </c>
      <c r="W144" s="33">
        <v>624126.61</v>
      </c>
      <c r="Y144" s="33">
        <v>516.83000000000004</v>
      </c>
      <c r="AA144" s="33">
        <v>800000</v>
      </c>
      <c r="AB144" s="33">
        <v>73191.899999999994</v>
      </c>
      <c r="AC144" s="37">
        <v>899362</v>
      </c>
      <c r="AE144" s="37">
        <v>18378</v>
      </c>
      <c r="AF144" s="37">
        <v>416676.5</v>
      </c>
      <c r="AG144" s="37">
        <v>227999.2</v>
      </c>
    </row>
    <row r="145" spans="1:35">
      <c r="A145" t="s">
        <v>1375</v>
      </c>
      <c r="B145" t="s">
        <v>1376</v>
      </c>
      <c r="C145">
        <v>3396</v>
      </c>
      <c r="D145" t="s">
        <v>1388</v>
      </c>
      <c r="E145" s="32" t="s">
        <v>1388</v>
      </c>
      <c r="F145" s="36">
        <v>404338.27</v>
      </c>
      <c r="G145" s="36">
        <v>60250</v>
      </c>
      <c r="H145" s="36">
        <v>391886.65</v>
      </c>
      <c r="I145" s="270">
        <v>1487601.07</v>
      </c>
      <c r="J145" s="126">
        <v>232312</v>
      </c>
      <c r="P145" s="59">
        <v>140136</v>
      </c>
      <c r="S145" s="126">
        <v>-1128052.01</v>
      </c>
      <c r="T145" s="126">
        <v>3463662.27</v>
      </c>
      <c r="W145" s="33">
        <v>487849.95</v>
      </c>
      <c r="X145" s="33">
        <v>58570</v>
      </c>
      <c r="Y145" s="33">
        <v>255.56</v>
      </c>
      <c r="AA145" s="33">
        <v>1175930</v>
      </c>
      <c r="AB145" s="33">
        <v>34000</v>
      </c>
      <c r="AC145" s="37">
        <v>1288614</v>
      </c>
      <c r="AE145" s="37">
        <v>5006</v>
      </c>
      <c r="AF145" s="37">
        <v>247329.21</v>
      </c>
      <c r="AG145" s="37">
        <v>115014.57</v>
      </c>
    </row>
    <row r="146" spans="1:35">
      <c r="A146" t="s">
        <v>1390</v>
      </c>
      <c r="B146" t="s">
        <v>1391</v>
      </c>
      <c r="C146">
        <v>2291</v>
      </c>
      <c r="D146" t="s">
        <v>1393</v>
      </c>
      <c r="E146" s="32" t="s">
        <v>1393</v>
      </c>
      <c r="F146" s="36">
        <v>70919.210000000006</v>
      </c>
      <c r="G146" s="36">
        <v>20000</v>
      </c>
      <c r="H146" s="36">
        <v>502020.68</v>
      </c>
      <c r="I146" s="270">
        <v>775980.12</v>
      </c>
      <c r="J146" s="126">
        <v>85419.65</v>
      </c>
      <c r="P146" s="59">
        <v>242807.85</v>
      </c>
      <c r="S146" s="126">
        <v>-493470.16</v>
      </c>
      <c r="T146" s="126">
        <v>1849445.73</v>
      </c>
      <c r="W146" s="33">
        <v>657718.12</v>
      </c>
      <c r="X146" s="33">
        <v>97150</v>
      </c>
      <c r="Y146" s="33">
        <v>164.5</v>
      </c>
      <c r="AA146" s="33">
        <v>687280</v>
      </c>
      <c r="AC146" s="37">
        <v>792776</v>
      </c>
      <c r="AE146" s="37">
        <v>19840</v>
      </c>
      <c r="AF146" s="37">
        <v>617008.1</v>
      </c>
      <c r="AG146" s="37">
        <v>157132.28</v>
      </c>
    </row>
    <row r="147" spans="1:35">
      <c r="A147" t="s">
        <v>1390</v>
      </c>
      <c r="B147" t="s">
        <v>1391</v>
      </c>
      <c r="C147">
        <v>3595</v>
      </c>
      <c r="D147" t="s">
        <v>1394</v>
      </c>
      <c r="E147" s="32" t="s">
        <v>1394</v>
      </c>
      <c r="F147" s="36">
        <v>254981.03</v>
      </c>
      <c r="G147" s="36">
        <v>0</v>
      </c>
      <c r="H147" s="36">
        <v>481685.97</v>
      </c>
      <c r="I147" s="270">
        <v>234661.06</v>
      </c>
      <c r="J147" s="126">
        <v>305760.94</v>
      </c>
      <c r="N147" s="59">
        <v>753.33</v>
      </c>
      <c r="P147" s="59">
        <v>21171</v>
      </c>
      <c r="S147" s="126">
        <v>-1312625.3400000001</v>
      </c>
      <c r="T147" s="126">
        <v>2606531.4300000002</v>
      </c>
      <c r="W147" s="33">
        <v>1035979.87</v>
      </c>
      <c r="X147" s="33">
        <v>180000</v>
      </c>
      <c r="Y147" s="33">
        <v>58780.26</v>
      </c>
      <c r="AA147" s="33">
        <v>1346870</v>
      </c>
      <c r="AC147" s="37">
        <v>1452542</v>
      </c>
      <c r="AD147" s="37">
        <v>92267</v>
      </c>
      <c r="AF147" s="37">
        <v>1024148.54</v>
      </c>
      <c r="AG147" s="37">
        <v>91414.01</v>
      </c>
    </row>
    <row r="148" spans="1:35">
      <c r="A148" t="s">
        <v>1390</v>
      </c>
      <c r="B148" t="s">
        <v>1391</v>
      </c>
      <c r="C148">
        <v>5030</v>
      </c>
      <c r="D148" t="s">
        <v>1395</v>
      </c>
      <c r="E148" s="32" t="s">
        <v>1395</v>
      </c>
      <c r="F148" s="36">
        <v>197128.57</v>
      </c>
      <c r="G148" s="36">
        <v>64300</v>
      </c>
      <c r="H148" s="36">
        <v>114244.03</v>
      </c>
      <c r="I148" s="270">
        <v>-9763.23</v>
      </c>
      <c r="J148" s="126">
        <v>-119644.36</v>
      </c>
      <c r="P148" s="59">
        <v>95768.46</v>
      </c>
      <c r="S148" s="126">
        <v>-1014391.38</v>
      </c>
      <c r="T148" s="126">
        <v>1289115.33</v>
      </c>
      <c r="W148" s="33">
        <v>812166.58</v>
      </c>
      <c r="X148" s="33">
        <v>114000</v>
      </c>
      <c r="Y148" s="33">
        <v>1269.8399999999999</v>
      </c>
      <c r="AA148" s="33">
        <v>1168530</v>
      </c>
      <c r="AC148" s="37">
        <v>1270488</v>
      </c>
      <c r="AD148" s="37">
        <v>39761</v>
      </c>
      <c r="AF148" s="37">
        <v>689361.82</v>
      </c>
      <c r="AG148" s="37">
        <v>220583</v>
      </c>
    </row>
    <row r="149" spans="1:35">
      <c r="A149" t="s">
        <v>1390</v>
      </c>
      <c r="B149" t="s">
        <v>1391</v>
      </c>
      <c r="C149">
        <v>1995</v>
      </c>
      <c r="D149" t="s">
        <v>1397</v>
      </c>
      <c r="E149" s="32" t="s">
        <v>1397</v>
      </c>
      <c r="F149" s="36">
        <v>154060.42000000001</v>
      </c>
      <c r="G149" s="36">
        <v>0</v>
      </c>
      <c r="H149" s="36">
        <v>252130.29</v>
      </c>
      <c r="I149" s="270">
        <v>2067929.96</v>
      </c>
      <c r="J149" s="126">
        <v>1051207</v>
      </c>
      <c r="P149" s="59">
        <v>837.53</v>
      </c>
      <c r="S149" s="126">
        <v>1455001.32</v>
      </c>
      <c r="T149" s="126">
        <v>2316929.4300000002</v>
      </c>
      <c r="W149" s="33">
        <v>750387.62</v>
      </c>
      <c r="X149" s="33">
        <v>74000</v>
      </c>
      <c r="Y149" s="33">
        <v>970.18</v>
      </c>
      <c r="AA149" s="33">
        <v>744760</v>
      </c>
      <c r="AC149" s="37">
        <v>877230</v>
      </c>
      <c r="AD149" s="37">
        <v>14201</v>
      </c>
      <c r="AF149" s="37">
        <v>658525.02</v>
      </c>
      <c r="AG149" s="37">
        <v>267602.39</v>
      </c>
    </row>
    <row r="150" spans="1:35">
      <c r="A150" t="s">
        <v>1390</v>
      </c>
      <c r="B150" t="s">
        <v>1391</v>
      </c>
      <c r="C150">
        <v>1972</v>
      </c>
      <c r="D150" t="s">
        <v>1399</v>
      </c>
      <c r="E150" s="32" t="s">
        <v>1399</v>
      </c>
      <c r="F150" s="36">
        <v>200342.68</v>
      </c>
      <c r="G150" s="36">
        <v>0</v>
      </c>
      <c r="H150" s="36">
        <v>574309.72</v>
      </c>
      <c r="I150" s="270">
        <v>619755.47</v>
      </c>
      <c r="J150" s="126">
        <v>179507.67</v>
      </c>
      <c r="N150" s="59">
        <v>30000</v>
      </c>
      <c r="P150" s="59">
        <v>462.86</v>
      </c>
      <c r="S150" s="126">
        <v>-950193.67</v>
      </c>
      <c r="T150" s="126">
        <v>2601070</v>
      </c>
      <c r="W150" s="33">
        <v>778103.12</v>
      </c>
      <c r="X150" s="33">
        <v>153200</v>
      </c>
      <c r="Y150" s="33">
        <v>432.45</v>
      </c>
      <c r="AA150" s="33">
        <v>529400</v>
      </c>
      <c r="AC150" s="37">
        <v>637745</v>
      </c>
      <c r="AD150" s="37">
        <v>26376</v>
      </c>
      <c r="AF150" s="37">
        <v>761657.73</v>
      </c>
      <c r="AG150" s="37">
        <v>142780.49</v>
      </c>
    </row>
    <row r="151" spans="1:35">
      <c r="A151" t="s">
        <v>1398</v>
      </c>
      <c r="B151" t="s">
        <v>1401</v>
      </c>
      <c r="C151">
        <v>2413</v>
      </c>
      <c r="D151" t="s">
        <v>1403</v>
      </c>
      <c r="E151" s="32" t="s">
        <v>1442</v>
      </c>
      <c r="F151" s="36">
        <v>50464.23</v>
      </c>
      <c r="G151" s="36">
        <v>0</v>
      </c>
      <c r="H151" s="36">
        <v>90459.31</v>
      </c>
      <c r="I151" s="270">
        <v>477667.23</v>
      </c>
      <c r="J151" s="126">
        <v>84297.65</v>
      </c>
      <c r="O151" s="59">
        <v>15950</v>
      </c>
      <c r="P151" s="59">
        <v>1510</v>
      </c>
      <c r="T151" s="126">
        <v>840146.04</v>
      </c>
      <c r="W151" s="33">
        <v>737872.99</v>
      </c>
      <c r="X151" s="33">
        <v>134498</v>
      </c>
      <c r="Y151" s="33">
        <v>21</v>
      </c>
      <c r="AA151" s="33">
        <v>1100980</v>
      </c>
      <c r="AB151" s="33">
        <v>10000</v>
      </c>
      <c r="AC151" s="37">
        <v>1483425</v>
      </c>
      <c r="AE151" s="37">
        <v>29476</v>
      </c>
      <c r="AF151" s="37">
        <v>362436.78</v>
      </c>
      <c r="AG151" s="37">
        <v>212751.83</v>
      </c>
      <c r="AI151" s="37">
        <v>50000</v>
      </c>
    </row>
    <row r="152" spans="1:35">
      <c r="A152" t="s">
        <v>1398</v>
      </c>
      <c r="B152" t="s">
        <v>1401</v>
      </c>
      <c r="C152">
        <v>766</v>
      </c>
      <c r="D152" t="s">
        <v>1404</v>
      </c>
      <c r="E152" s="32" t="s">
        <v>1443</v>
      </c>
      <c r="F152" s="36">
        <v>86253.49</v>
      </c>
      <c r="G152" s="36">
        <v>29670</v>
      </c>
      <c r="H152" s="36">
        <v>38712</v>
      </c>
      <c r="I152" s="270">
        <v>563493.12</v>
      </c>
      <c r="J152" s="126">
        <v>166322.57</v>
      </c>
      <c r="P152" s="59">
        <v>312</v>
      </c>
      <c r="T152" s="126">
        <v>1115345.6000000001</v>
      </c>
      <c r="W152" s="33">
        <v>492069.85</v>
      </c>
      <c r="AA152" s="33">
        <v>663480</v>
      </c>
      <c r="AB152" s="33">
        <v>72840</v>
      </c>
      <c r="AC152" s="37">
        <v>807800</v>
      </c>
      <c r="AE152" s="37">
        <v>65214</v>
      </c>
      <c r="AF152" s="37">
        <v>416811.45</v>
      </c>
      <c r="AG152" s="37">
        <v>169770.82</v>
      </c>
    </row>
    <row r="153" spans="1:35">
      <c r="A153" t="s">
        <v>1398</v>
      </c>
      <c r="B153" t="s">
        <v>1401</v>
      </c>
      <c r="C153">
        <v>3544</v>
      </c>
      <c r="D153" t="s">
        <v>1405</v>
      </c>
      <c r="E153" s="32" t="s">
        <v>1444</v>
      </c>
      <c r="F153" s="36">
        <v>47813.08</v>
      </c>
      <c r="G153" s="36">
        <v>0</v>
      </c>
      <c r="H153" s="36">
        <v>148763.78</v>
      </c>
      <c r="I153" s="270">
        <v>613993.49</v>
      </c>
      <c r="J153" s="126">
        <v>154478.29999999999</v>
      </c>
      <c r="O153" s="59">
        <v>45300</v>
      </c>
      <c r="P153" s="59">
        <v>0</v>
      </c>
      <c r="T153" s="126">
        <v>1161019.07</v>
      </c>
      <c r="W153" s="33">
        <v>991743.55</v>
      </c>
      <c r="Y153" s="33">
        <v>280.67</v>
      </c>
      <c r="AA153" s="33">
        <v>1018060</v>
      </c>
      <c r="AB153" s="33">
        <v>50006</v>
      </c>
      <c r="AC153" s="37">
        <v>1486623</v>
      </c>
      <c r="AE153" s="37">
        <v>70180</v>
      </c>
      <c r="AF153" s="37">
        <v>525617.15</v>
      </c>
      <c r="AG153" s="37">
        <v>218940.49</v>
      </c>
    </row>
    <row r="154" spans="1:35">
      <c r="A154" t="s">
        <v>1398</v>
      </c>
      <c r="B154" t="s">
        <v>1401</v>
      </c>
      <c r="C154">
        <v>1646</v>
      </c>
      <c r="D154" t="s">
        <v>1406</v>
      </c>
      <c r="E154" s="32" t="s">
        <v>1445</v>
      </c>
      <c r="F154" s="36">
        <v>16016.1</v>
      </c>
      <c r="G154" s="36">
        <v>27561.63</v>
      </c>
      <c r="H154" s="36">
        <v>10863.23</v>
      </c>
      <c r="I154" s="270">
        <v>2715349.26</v>
      </c>
      <c r="J154" s="126">
        <v>56.94</v>
      </c>
      <c r="O154" s="59">
        <v>44550</v>
      </c>
      <c r="S154" s="126">
        <v>-28153.69</v>
      </c>
      <c r="T154" s="126">
        <v>2993235.29</v>
      </c>
      <c r="W154" s="33">
        <v>517278.91</v>
      </c>
      <c r="Y154" s="33">
        <v>170.59</v>
      </c>
      <c r="AA154" s="33">
        <v>1370930</v>
      </c>
      <c r="AB154" s="33">
        <v>31385</v>
      </c>
      <c r="AC154" s="37">
        <v>1472420</v>
      </c>
      <c r="AE154" s="37">
        <v>57306</v>
      </c>
      <c r="AF154" s="37">
        <v>382874.41</v>
      </c>
      <c r="AG154" s="37">
        <v>226948.53</v>
      </c>
      <c r="AI154" s="37">
        <v>20000</v>
      </c>
    </row>
    <row r="160" spans="1:35">
      <c r="B160" s="270"/>
      <c r="C160" s="270"/>
      <c r="D160" s="270"/>
      <c r="E160" s="270"/>
    </row>
    <row r="161" spans="2:5">
      <c r="B161" s="270"/>
      <c r="C161" s="270"/>
      <c r="D161" s="270"/>
      <c r="E161" s="270"/>
    </row>
    <row r="162" spans="2:5">
      <c r="B162" s="270"/>
      <c r="C162" s="270"/>
      <c r="D162" s="270"/>
      <c r="E162" s="270"/>
    </row>
    <row r="163" spans="2:5">
      <c r="B163" s="270"/>
      <c r="C163" s="270"/>
      <c r="D163" s="270"/>
      <c r="E163" s="270"/>
    </row>
    <row r="164" spans="2:5">
      <c r="B164" s="270"/>
      <c r="C164" s="270"/>
      <c r="D164" s="270"/>
      <c r="E164" s="270"/>
    </row>
    <row r="165" spans="2:5">
      <c r="B165" s="270"/>
      <c r="C165" s="270"/>
      <c r="D165" s="270"/>
      <c r="E165" s="270"/>
    </row>
    <row r="166" spans="2:5">
      <c r="B166" s="270"/>
      <c r="C166" s="270"/>
      <c r="D166" s="270"/>
      <c r="E166" s="270"/>
    </row>
    <row r="167" spans="2:5">
      <c r="B167" s="270"/>
      <c r="C167" s="270"/>
      <c r="D167" s="270"/>
      <c r="E167" s="270"/>
    </row>
    <row r="168" spans="2:5">
      <c r="B168" s="270"/>
      <c r="C168" s="270"/>
      <c r="D168" s="270"/>
      <c r="E168" s="27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59999389629810485"/>
  </sheetPr>
  <dimension ref="A1:AO154"/>
  <sheetViews>
    <sheetView workbookViewId="0">
      <pane xSplit="5" ySplit="3" topLeftCell="AL134" activePane="bottomRight" state="frozen"/>
      <selection activeCell="B12" sqref="B12"/>
      <selection pane="topRight" activeCell="B12" sqref="B12"/>
      <selection pane="bottomLeft" activeCell="B12" sqref="B12"/>
      <selection pane="bottomRight" activeCell="AL154" sqref="AL154"/>
    </sheetView>
  </sheetViews>
  <sheetFormatPr defaultRowHeight="14.25"/>
  <cols>
    <col min="2" max="2" width="17.25" customWidth="1"/>
    <col min="4" max="4" width="29.375" customWidth="1"/>
    <col min="5" max="5" width="29.125" customWidth="1"/>
    <col min="6" max="6" width="17.25" style="36" customWidth="1"/>
    <col min="7" max="7" width="13.125" style="36" bestFit="1" customWidth="1"/>
    <col min="8" max="8" width="29.375" style="36" customWidth="1"/>
    <col min="9" max="9" width="31" style="270" customWidth="1"/>
    <col min="10" max="10" width="17.25" style="126" customWidth="1"/>
    <col min="11" max="11" width="11.5" style="126" bestFit="1" customWidth="1"/>
    <col min="12" max="12" width="29.375" style="126" customWidth="1"/>
    <col min="13" max="13" width="29.625" style="59" customWidth="1"/>
    <col min="14" max="14" width="20.375" style="59" customWidth="1"/>
    <col min="15" max="15" width="13.125" style="59" bestFit="1" customWidth="1"/>
    <col min="16" max="16" width="20.375" style="59" customWidth="1"/>
    <col min="17" max="17" width="20.25" style="126" customWidth="1"/>
    <col min="18" max="18" width="11.75" style="126" customWidth="1"/>
    <col min="19" max="19" width="14.125" style="126" bestFit="1" customWidth="1"/>
    <col min="20" max="20" width="17.25" style="126" customWidth="1"/>
    <col min="21" max="22" width="20.25" style="33" customWidth="1"/>
    <col min="23" max="23" width="18.25" style="33" customWidth="1"/>
    <col min="24" max="24" width="13.875" style="33" customWidth="1"/>
    <col min="25" max="25" width="13.75" style="33" customWidth="1"/>
    <col min="26" max="26" width="29.375" style="33" customWidth="1"/>
    <col min="27" max="27" width="18.25" style="33" customWidth="1"/>
    <col min="28" max="28" width="15.375" style="33" customWidth="1"/>
    <col min="29" max="29" width="15.125" style="37" bestFit="1" customWidth="1"/>
    <col min="30" max="30" width="25.625" style="37" customWidth="1"/>
    <col min="31" max="31" width="28.75" style="37" customWidth="1"/>
    <col min="32" max="32" width="14.25" style="37" customWidth="1"/>
    <col min="33" max="33" width="15.25" style="37" bestFit="1" customWidth="1"/>
    <col min="34" max="34" width="13.625" style="37" bestFit="1" customWidth="1"/>
    <col min="35" max="35" width="15.375" style="37" bestFit="1" customWidth="1"/>
    <col min="36" max="36" width="19" style="36" bestFit="1" customWidth="1"/>
    <col min="37" max="37" width="15.5" style="59" bestFit="1" customWidth="1"/>
    <col min="38" max="38" width="15.125" style="46" bestFit="1" customWidth="1"/>
    <col min="39" max="39" width="15.125" style="35" bestFit="1" customWidth="1"/>
    <col min="40" max="40" width="15.125" style="39" bestFit="1" customWidth="1"/>
    <col min="41" max="41" width="16.875" style="46" bestFit="1" customWidth="1"/>
  </cols>
  <sheetData>
    <row r="1" spans="1:41">
      <c r="E1" t="s">
        <v>1410</v>
      </c>
      <c r="F1" s="36" t="s">
        <v>1798</v>
      </c>
      <c r="G1" s="36" t="s">
        <v>1800</v>
      </c>
      <c r="H1" s="36" t="s">
        <v>1802</v>
      </c>
      <c r="I1" s="270" t="s">
        <v>1806</v>
      </c>
      <c r="J1" s="126" t="s">
        <v>1808</v>
      </c>
      <c r="K1" s="126" t="s">
        <v>1847</v>
      </c>
      <c r="L1" s="126" t="s">
        <v>1866</v>
      </c>
      <c r="M1" s="59" t="s">
        <v>1810</v>
      </c>
      <c r="N1" s="59" t="s">
        <v>1812</v>
      </c>
      <c r="O1" s="59" t="s">
        <v>1814</v>
      </c>
      <c r="P1" s="59" t="s">
        <v>1816</v>
      </c>
      <c r="Q1" s="126" t="s">
        <v>1818</v>
      </c>
      <c r="R1" s="126" t="s">
        <v>1795</v>
      </c>
      <c r="S1" s="126" t="s">
        <v>1820</v>
      </c>
      <c r="T1" s="126" t="s">
        <v>1822</v>
      </c>
      <c r="U1" s="33" t="s">
        <v>1855</v>
      </c>
      <c r="V1" s="33" t="s">
        <v>1857</v>
      </c>
      <c r="W1" s="33" t="s">
        <v>1823</v>
      </c>
      <c r="X1" s="33" t="s">
        <v>1825</v>
      </c>
      <c r="Y1" s="33" t="s">
        <v>1827</v>
      </c>
      <c r="Z1" s="33" t="s">
        <v>1851</v>
      </c>
      <c r="AA1" s="33" t="s">
        <v>1829</v>
      </c>
      <c r="AB1" s="33" t="s">
        <v>1831</v>
      </c>
      <c r="AC1" s="37" t="s">
        <v>1833</v>
      </c>
      <c r="AD1" s="37" t="s">
        <v>1835</v>
      </c>
      <c r="AE1" s="37" t="s">
        <v>1837</v>
      </c>
      <c r="AF1" s="37" t="s">
        <v>1839</v>
      </c>
      <c r="AG1" s="37" t="s">
        <v>1841</v>
      </c>
      <c r="AH1" s="37" t="s">
        <v>1872</v>
      </c>
      <c r="AI1" s="37" t="s">
        <v>1845</v>
      </c>
      <c r="AJ1" s="36" t="s">
        <v>89</v>
      </c>
      <c r="AK1" s="59" t="s">
        <v>90</v>
      </c>
      <c r="AL1" s="46" t="s">
        <v>91</v>
      </c>
      <c r="AM1" s="35" t="s">
        <v>92</v>
      </c>
      <c r="AN1" s="39" t="s">
        <v>93</v>
      </c>
      <c r="AO1" s="46" t="s">
        <v>94</v>
      </c>
    </row>
    <row r="2" spans="1:41">
      <c r="E2" t="s">
        <v>1411</v>
      </c>
      <c r="F2" s="36" t="s">
        <v>1799</v>
      </c>
      <c r="G2" s="36" t="s">
        <v>1801</v>
      </c>
      <c r="H2" s="36" t="s">
        <v>1803</v>
      </c>
      <c r="I2" s="270" t="s">
        <v>1807</v>
      </c>
      <c r="J2" s="126" t="s">
        <v>1809</v>
      </c>
      <c r="K2" s="126" t="s">
        <v>1848</v>
      </c>
      <c r="L2" s="126" t="s">
        <v>1867</v>
      </c>
      <c r="M2" s="59" t="s">
        <v>1811</v>
      </c>
      <c r="N2" s="59" t="s">
        <v>1813</v>
      </c>
      <c r="O2" s="59" t="s">
        <v>1815</v>
      </c>
      <c r="P2" s="59" t="s">
        <v>1817</v>
      </c>
      <c r="Q2" s="126" t="s">
        <v>1819</v>
      </c>
      <c r="R2" s="126" t="s">
        <v>1796</v>
      </c>
      <c r="S2" s="126" t="s">
        <v>1821</v>
      </c>
      <c r="T2" s="126" t="s">
        <v>1797</v>
      </c>
      <c r="U2" s="33" t="s">
        <v>1856</v>
      </c>
      <c r="V2" s="33" t="s">
        <v>1858</v>
      </c>
      <c r="W2" s="33" t="s">
        <v>1824</v>
      </c>
      <c r="X2" s="33" t="s">
        <v>1826</v>
      </c>
      <c r="Y2" s="33" t="s">
        <v>1828</v>
      </c>
      <c r="Z2" s="33" t="s">
        <v>1852</v>
      </c>
      <c r="AA2" s="33" t="s">
        <v>1830</v>
      </c>
      <c r="AB2" s="33" t="s">
        <v>1832</v>
      </c>
      <c r="AC2" s="37" t="s">
        <v>1834</v>
      </c>
      <c r="AD2" s="37" t="s">
        <v>1836</v>
      </c>
      <c r="AE2" s="37" t="s">
        <v>1838</v>
      </c>
      <c r="AF2" s="37" t="s">
        <v>1840</v>
      </c>
      <c r="AG2" s="37" t="s">
        <v>1842</v>
      </c>
      <c r="AH2" s="37" t="s">
        <v>1873</v>
      </c>
      <c r="AI2" s="37" t="s">
        <v>1846</v>
      </c>
    </row>
    <row r="3" spans="1:41">
      <c r="E3" t="s">
        <v>1412</v>
      </c>
      <c r="F3" s="36">
        <v>38590531.859999999</v>
      </c>
      <c r="G3" s="36">
        <v>1159956.3899999999</v>
      </c>
      <c r="H3" s="36">
        <v>22084434.800000001</v>
      </c>
      <c r="I3" s="270">
        <v>133555073.06</v>
      </c>
      <c r="J3" s="126">
        <v>34839649.289999999</v>
      </c>
      <c r="K3" s="126">
        <v>13449.14</v>
      </c>
      <c r="L3" s="126">
        <v>266900</v>
      </c>
      <c r="M3" s="59">
        <v>639670</v>
      </c>
      <c r="N3" s="59">
        <v>3862291.58</v>
      </c>
      <c r="O3" s="59">
        <v>2284417</v>
      </c>
      <c r="P3" s="59">
        <v>3999535.71</v>
      </c>
      <c r="Q3" s="126">
        <v>10584.87</v>
      </c>
      <c r="R3" s="126">
        <v>-5206087.92</v>
      </c>
      <c r="S3" s="126">
        <v>-48314741</v>
      </c>
      <c r="T3" s="126">
        <v>297496120.97000003</v>
      </c>
      <c r="U3" s="33">
        <v>3301</v>
      </c>
      <c r="V3" s="33">
        <v>2164.9</v>
      </c>
      <c r="W3" s="33">
        <v>101275380.66</v>
      </c>
      <c r="X3" s="33">
        <v>10772937</v>
      </c>
      <c r="Y3" s="33">
        <v>265256.34000000003</v>
      </c>
      <c r="Z3" s="33">
        <v>9465</v>
      </c>
      <c r="AA3" s="33">
        <v>147032393.08000001</v>
      </c>
      <c r="AB3" s="33">
        <v>10469122.359999999</v>
      </c>
      <c r="AC3" s="37">
        <v>184952339.83000001</v>
      </c>
      <c r="AD3" s="37">
        <v>1329439.5</v>
      </c>
      <c r="AE3" s="37">
        <v>2735441.89</v>
      </c>
      <c r="AF3" s="37">
        <v>79878926.090000004</v>
      </c>
      <c r="AG3" s="37">
        <v>24531324.940000001</v>
      </c>
      <c r="AH3" s="37">
        <v>18122.62</v>
      </c>
      <c r="AI3" s="37">
        <v>646222.14</v>
      </c>
      <c r="AJ3" s="36">
        <f t="shared" ref="AJ3:AO3" si="0">SUM(AJ4:AJ154)</f>
        <v>61704853.020000011</v>
      </c>
      <c r="AK3" s="59">
        <f t="shared" si="0"/>
        <v>10785914.289999995</v>
      </c>
      <c r="AL3" s="46">
        <f t="shared" si="0"/>
        <v>50918938.729999989</v>
      </c>
      <c r="AM3" s="35">
        <f t="shared" si="0"/>
        <v>269830020.34000021</v>
      </c>
      <c r="AN3" s="39">
        <f t="shared" si="0"/>
        <v>294091817.00999999</v>
      </c>
      <c r="AO3" s="53">
        <f t="shared" si="0"/>
        <v>-24261796.670000002</v>
      </c>
    </row>
    <row r="4" spans="1:41">
      <c r="A4" t="s">
        <v>1207</v>
      </c>
      <c r="B4" t="s">
        <v>1209</v>
      </c>
      <c r="C4">
        <v>3730</v>
      </c>
      <c r="D4" t="s">
        <v>1211</v>
      </c>
      <c r="E4" t="s">
        <v>1211</v>
      </c>
      <c r="F4" s="36">
        <v>149311.07</v>
      </c>
      <c r="G4" s="36">
        <v>0</v>
      </c>
      <c r="H4" s="36">
        <v>61364.68</v>
      </c>
      <c r="I4" s="270">
        <v>415385.37</v>
      </c>
      <c r="J4" s="126">
        <v>182874.92</v>
      </c>
      <c r="N4" s="59">
        <v>13100</v>
      </c>
      <c r="P4" s="59">
        <v>70935</v>
      </c>
      <c r="S4" s="126">
        <v>-1074020.33</v>
      </c>
      <c r="T4" s="126">
        <v>2193223.69</v>
      </c>
      <c r="W4" s="33">
        <v>390345.5</v>
      </c>
      <c r="Z4" s="33">
        <v>3090</v>
      </c>
      <c r="AA4" s="33">
        <v>759550</v>
      </c>
      <c r="AC4" s="37">
        <v>871641</v>
      </c>
      <c r="AF4" s="37">
        <v>518935</v>
      </c>
      <c r="AG4" s="37">
        <v>156711.82</v>
      </c>
      <c r="AJ4" s="36">
        <f>SUM(F4:H4)</f>
        <v>210675.75</v>
      </c>
      <c r="AK4" s="59">
        <f>SUM(M4:P4)</f>
        <v>84035</v>
      </c>
      <c r="AL4" s="46">
        <f>AJ4-AK4</f>
        <v>126640.75</v>
      </c>
      <c r="AM4" s="35">
        <f>SUM(U4:AB4)</f>
        <v>1152985.5</v>
      </c>
      <c r="AN4" s="39">
        <f>SUM(AC4:AI4)</f>
        <v>1547287.82</v>
      </c>
      <c r="AO4" s="53">
        <f>AM4-AN4</f>
        <v>-394302.32000000007</v>
      </c>
    </row>
    <row r="5" spans="1:41">
      <c r="A5" t="s">
        <v>1207</v>
      </c>
      <c r="B5" t="s">
        <v>1209</v>
      </c>
      <c r="C5">
        <v>5221</v>
      </c>
      <c r="D5" t="s">
        <v>1212</v>
      </c>
      <c r="E5" t="s">
        <v>1212</v>
      </c>
      <c r="F5" s="36">
        <v>120314.51</v>
      </c>
      <c r="G5" s="36">
        <v>0</v>
      </c>
      <c r="H5" s="36">
        <v>58902.98</v>
      </c>
      <c r="I5" s="270">
        <v>936315.32</v>
      </c>
      <c r="J5" s="126">
        <v>565163.36</v>
      </c>
      <c r="N5" s="59">
        <v>35524</v>
      </c>
      <c r="P5" s="59">
        <v>1900.4</v>
      </c>
      <c r="S5" s="126">
        <v>653984.06999999995</v>
      </c>
      <c r="T5" s="126">
        <v>1265427.9099999999</v>
      </c>
      <c r="W5" s="33">
        <v>872715.32</v>
      </c>
      <c r="X5" s="33">
        <v>4000</v>
      </c>
      <c r="Y5" s="33">
        <v>694.82</v>
      </c>
      <c r="AA5" s="33">
        <v>1017220</v>
      </c>
      <c r="AB5" s="33">
        <v>76045</v>
      </c>
      <c r="AC5" s="37">
        <v>1379005</v>
      </c>
      <c r="AE5" s="37">
        <v>3000</v>
      </c>
      <c r="AF5" s="37">
        <v>731193.14</v>
      </c>
      <c r="AG5" s="37">
        <v>133617.21</v>
      </c>
      <c r="AJ5" s="36">
        <f t="shared" ref="AJ5:AJ68" si="1">SUM(F5:H5)</f>
        <v>179217.49</v>
      </c>
      <c r="AK5" s="59">
        <f t="shared" ref="AK5:AK68" si="2">SUM(M5:P5)</f>
        <v>37424.400000000001</v>
      </c>
      <c r="AL5" s="46">
        <f t="shared" ref="AL5:AL68" si="3">AJ5-AK5</f>
        <v>141793.09</v>
      </c>
      <c r="AM5" s="35">
        <f t="shared" ref="AM5:AM68" si="4">SUM(U5:AB5)</f>
        <v>1970675.14</v>
      </c>
      <c r="AN5" s="39">
        <f t="shared" ref="AN5:AN68" si="5">SUM(AC5:AI5)</f>
        <v>2246815.35</v>
      </c>
      <c r="AO5" s="53">
        <f t="shared" ref="AO5:AO68" si="6">AM5-AN5</f>
        <v>-276140.2100000002</v>
      </c>
    </row>
    <row r="6" spans="1:41">
      <c r="A6" t="s">
        <v>1207</v>
      </c>
      <c r="B6" t="s">
        <v>1209</v>
      </c>
      <c r="C6">
        <v>4708</v>
      </c>
      <c r="D6" t="s">
        <v>1213</v>
      </c>
      <c r="E6" t="s">
        <v>1213</v>
      </c>
      <c r="F6" s="36">
        <v>604584.80000000005</v>
      </c>
      <c r="G6" s="36">
        <v>0</v>
      </c>
      <c r="H6" s="36">
        <v>147605.88</v>
      </c>
      <c r="I6" s="270">
        <v>944954.97</v>
      </c>
      <c r="J6" s="126">
        <v>468438.66</v>
      </c>
      <c r="N6" s="59">
        <v>12000</v>
      </c>
      <c r="P6" s="59">
        <v>9570.94</v>
      </c>
      <c r="S6" s="126">
        <v>-1314755.1599999999</v>
      </c>
      <c r="T6" s="126">
        <v>3482828.65</v>
      </c>
      <c r="W6" s="33">
        <v>653971.76</v>
      </c>
      <c r="X6" s="33">
        <v>536805</v>
      </c>
      <c r="Y6" s="33">
        <v>915.53</v>
      </c>
      <c r="AA6" s="33">
        <v>1134620</v>
      </c>
      <c r="AB6" s="33">
        <v>82269</v>
      </c>
      <c r="AC6" s="37">
        <v>1474775</v>
      </c>
      <c r="AD6" s="37">
        <v>10500</v>
      </c>
      <c r="AE6" s="37">
        <v>19026</v>
      </c>
      <c r="AF6" s="37">
        <v>764918.36</v>
      </c>
      <c r="AG6" s="37">
        <v>163422.04999999999</v>
      </c>
      <c r="AJ6" s="36">
        <f t="shared" si="1"/>
        <v>752190.68</v>
      </c>
      <c r="AK6" s="59">
        <f t="shared" si="2"/>
        <v>21570.940000000002</v>
      </c>
      <c r="AL6" s="46">
        <f t="shared" si="3"/>
        <v>730619.74</v>
      </c>
      <c r="AM6" s="35">
        <f t="shared" si="4"/>
        <v>2408581.29</v>
      </c>
      <c r="AN6" s="39">
        <f t="shared" si="5"/>
        <v>2432641.4099999997</v>
      </c>
      <c r="AO6" s="53">
        <f t="shared" si="6"/>
        <v>-24060.119999999646</v>
      </c>
    </row>
    <row r="7" spans="1:41">
      <c r="A7" t="s">
        <v>1207</v>
      </c>
      <c r="B7" t="s">
        <v>1209</v>
      </c>
      <c r="C7">
        <v>4405</v>
      </c>
      <c r="D7" t="s">
        <v>1214</v>
      </c>
      <c r="E7" t="s">
        <v>1214</v>
      </c>
      <c r="F7" s="36">
        <v>179524.13</v>
      </c>
      <c r="G7" s="36">
        <v>0</v>
      </c>
      <c r="H7" s="36">
        <v>147744</v>
      </c>
      <c r="I7" s="270">
        <v>676789.86</v>
      </c>
      <c r="J7" s="126">
        <v>603190.68000000005</v>
      </c>
      <c r="N7" s="59">
        <v>101040</v>
      </c>
      <c r="P7" s="59">
        <v>3688.85</v>
      </c>
      <c r="S7" s="126">
        <v>-1776105.22</v>
      </c>
      <c r="T7" s="126">
        <v>3940312</v>
      </c>
      <c r="V7" s="33">
        <v>521.41</v>
      </c>
      <c r="W7" s="33">
        <v>654867.03</v>
      </c>
      <c r="X7" s="33">
        <v>117800</v>
      </c>
      <c r="AA7" s="33">
        <v>771430</v>
      </c>
      <c r="AB7" s="33">
        <v>76150</v>
      </c>
      <c r="AC7" s="37">
        <v>1076470</v>
      </c>
      <c r="AF7" s="37">
        <v>782963.87</v>
      </c>
      <c r="AG7" s="37">
        <v>393071.53</v>
      </c>
      <c r="AI7" s="37">
        <v>29950</v>
      </c>
      <c r="AJ7" s="36">
        <f t="shared" si="1"/>
        <v>327268.13</v>
      </c>
      <c r="AK7" s="59">
        <f t="shared" si="2"/>
        <v>104728.85</v>
      </c>
      <c r="AL7" s="46">
        <f t="shared" si="3"/>
        <v>222539.28</v>
      </c>
      <c r="AM7" s="35">
        <f t="shared" si="4"/>
        <v>1620768.44</v>
      </c>
      <c r="AN7" s="39">
        <f t="shared" si="5"/>
        <v>2282455.4000000004</v>
      </c>
      <c r="AO7" s="53">
        <f t="shared" si="6"/>
        <v>-661686.96000000043</v>
      </c>
    </row>
    <row r="8" spans="1:41">
      <c r="A8" t="s">
        <v>1207</v>
      </c>
      <c r="B8" t="s">
        <v>1209</v>
      </c>
      <c r="C8">
        <v>4348</v>
      </c>
      <c r="D8" t="s">
        <v>1215</v>
      </c>
      <c r="E8" t="s">
        <v>1215</v>
      </c>
      <c r="F8" s="36">
        <v>542005.97</v>
      </c>
      <c r="G8" s="36">
        <v>0</v>
      </c>
      <c r="H8" s="36">
        <v>27125.73</v>
      </c>
      <c r="I8" s="270">
        <v>460666.86</v>
      </c>
      <c r="J8" s="126">
        <v>177841.3</v>
      </c>
      <c r="L8" s="126">
        <v>194900</v>
      </c>
      <c r="N8" s="59">
        <v>12000</v>
      </c>
      <c r="P8" s="59">
        <v>1271.58</v>
      </c>
      <c r="S8" s="126">
        <v>-1111516.3</v>
      </c>
      <c r="T8" s="126">
        <v>2735240.51</v>
      </c>
      <c r="W8" s="33">
        <v>565420.11</v>
      </c>
      <c r="X8" s="33">
        <v>20000</v>
      </c>
      <c r="Y8" s="33">
        <v>1172.7</v>
      </c>
      <c r="AA8" s="33">
        <v>1077700</v>
      </c>
      <c r="AB8" s="33">
        <v>52057</v>
      </c>
      <c r="AC8" s="37">
        <v>1219470</v>
      </c>
      <c r="AD8" s="37">
        <v>3000</v>
      </c>
      <c r="AE8" s="37">
        <v>10862</v>
      </c>
      <c r="AF8" s="37">
        <v>483549.11</v>
      </c>
      <c r="AG8" s="37">
        <v>163924.63</v>
      </c>
      <c r="AI8" s="37">
        <v>70000</v>
      </c>
      <c r="AJ8" s="36">
        <f t="shared" si="1"/>
        <v>569131.69999999995</v>
      </c>
      <c r="AK8" s="59">
        <f t="shared" si="2"/>
        <v>13271.58</v>
      </c>
      <c r="AL8" s="46">
        <f t="shared" si="3"/>
        <v>555860.12</v>
      </c>
      <c r="AM8" s="35">
        <f t="shared" si="4"/>
        <v>1716349.81</v>
      </c>
      <c r="AN8" s="39">
        <f t="shared" si="5"/>
        <v>1950805.7399999998</v>
      </c>
      <c r="AO8" s="53">
        <f t="shared" si="6"/>
        <v>-234455.9299999997</v>
      </c>
    </row>
    <row r="9" spans="1:41">
      <c r="A9" t="s">
        <v>1207</v>
      </c>
      <c r="B9" t="s">
        <v>1209</v>
      </c>
      <c r="C9">
        <v>3589</v>
      </c>
      <c r="D9" t="s">
        <v>1216</v>
      </c>
      <c r="E9" t="s">
        <v>1216</v>
      </c>
      <c r="F9" s="36">
        <v>326931</v>
      </c>
      <c r="G9" s="36">
        <v>0</v>
      </c>
      <c r="H9" s="36">
        <v>89859.65</v>
      </c>
      <c r="I9" s="270">
        <v>821360.09</v>
      </c>
      <c r="J9" s="126">
        <v>1184091.1399999999</v>
      </c>
      <c r="N9" s="59">
        <v>12150</v>
      </c>
      <c r="P9" s="59">
        <v>1255</v>
      </c>
      <c r="S9" s="126">
        <v>346594.42</v>
      </c>
      <c r="T9" s="126">
        <v>2266802.89</v>
      </c>
      <c r="W9" s="33">
        <v>545286.06999999995</v>
      </c>
      <c r="Y9" s="33">
        <v>553.55999999999995</v>
      </c>
      <c r="AA9" s="33">
        <v>940140</v>
      </c>
      <c r="AB9" s="33">
        <v>50521</v>
      </c>
      <c r="AC9" s="37">
        <v>1083145</v>
      </c>
      <c r="AD9" s="37">
        <v>3500</v>
      </c>
      <c r="AE9" s="37">
        <v>2970</v>
      </c>
      <c r="AF9" s="37">
        <v>382469.85</v>
      </c>
      <c r="AG9" s="37">
        <v>268976.21000000002</v>
      </c>
      <c r="AJ9" s="36">
        <f t="shared" si="1"/>
        <v>416790.65</v>
      </c>
      <c r="AK9" s="59">
        <f t="shared" si="2"/>
        <v>13405</v>
      </c>
      <c r="AL9" s="46">
        <f t="shared" si="3"/>
        <v>403385.65</v>
      </c>
      <c r="AM9" s="35">
        <f t="shared" si="4"/>
        <v>1536500.63</v>
      </c>
      <c r="AN9" s="39">
        <f t="shared" si="5"/>
        <v>1741061.06</v>
      </c>
      <c r="AO9" s="53">
        <f t="shared" si="6"/>
        <v>-204560.43000000017</v>
      </c>
    </row>
    <row r="10" spans="1:41">
      <c r="A10" t="s">
        <v>1207</v>
      </c>
      <c r="B10" t="s">
        <v>1209</v>
      </c>
      <c r="C10">
        <v>2636</v>
      </c>
      <c r="D10" t="s">
        <v>1217</v>
      </c>
      <c r="E10" t="s">
        <v>1217</v>
      </c>
      <c r="F10" s="36">
        <v>145582.06</v>
      </c>
      <c r="G10" s="36">
        <v>0</v>
      </c>
      <c r="H10" s="36">
        <v>128639.18</v>
      </c>
      <c r="I10" s="270">
        <v>1010218.54</v>
      </c>
      <c r="J10" s="126">
        <v>213755.7</v>
      </c>
      <c r="M10" s="59">
        <v>0</v>
      </c>
      <c r="N10" s="59">
        <v>21224</v>
      </c>
      <c r="P10" s="59">
        <v>39458.129999999997</v>
      </c>
      <c r="S10" s="126">
        <v>-902258.77</v>
      </c>
      <c r="T10" s="126">
        <v>2678016.84</v>
      </c>
      <c r="W10" s="33">
        <v>569930.55000000005</v>
      </c>
      <c r="Y10" s="33">
        <v>427.61</v>
      </c>
      <c r="AA10" s="33">
        <v>1123770</v>
      </c>
      <c r="AB10" s="33">
        <v>53000</v>
      </c>
      <c r="AC10" s="37">
        <v>1284907</v>
      </c>
      <c r="AF10" s="37">
        <v>608977.56000000006</v>
      </c>
      <c r="AG10" s="37">
        <v>191488.32</v>
      </c>
      <c r="AJ10" s="36">
        <f t="shared" si="1"/>
        <v>274221.24</v>
      </c>
      <c r="AK10" s="59">
        <f t="shared" si="2"/>
        <v>60682.13</v>
      </c>
      <c r="AL10" s="46">
        <f t="shared" si="3"/>
        <v>213539.11</v>
      </c>
      <c r="AM10" s="35">
        <f t="shared" si="4"/>
        <v>1747128.1600000001</v>
      </c>
      <c r="AN10" s="39">
        <f t="shared" si="5"/>
        <v>2085372.8800000001</v>
      </c>
      <c r="AO10" s="53">
        <f t="shared" si="6"/>
        <v>-338244.72</v>
      </c>
    </row>
    <row r="11" spans="1:41">
      <c r="A11" t="s">
        <v>1207</v>
      </c>
      <c r="B11" t="s">
        <v>1209</v>
      </c>
      <c r="C11">
        <v>2321</v>
      </c>
      <c r="D11" t="s">
        <v>1218</v>
      </c>
      <c r="E11" t="s">
        <v>1218</v>
      </c>
      <c r="F11" s="36">
        <v>104666.4</v>
      </c>
      <c r="G11" s="36">
        <v>0</v>
      </c>
      <c r="H11" s="36">
        <v>142058.87</v>
      </c>
      <c r="I11" s="270">
        <v>2205168.4900000002</v>
      </c>
      <c r="J11" s="126">
        <v>210629.48</v>
      </c>
      <c r="N11" s="59">
        <v>40886</v>
      </c>
      <c r="P11" s="59">
        <v>3347.73</v>
      </c>
      <c r="S11" s="126">
        <v>1791630.73</v>
      </c>
      <c r="T11" s="126">
        <v>585220.22</v>
      </c>
      <c r="W11" s="33">
        <v>1173242.48</v>
      </c>
      <c r="X11" s="33">
        <v>4000</v>
      </c>
      <c r="Y11" s="33">
        <v>850.55</v>
      </c>
      <c r="AA11" s="33">
        <v>637960</v>
      </c>
      <c r="AB11" s="33">
        <v>49681</v>
      </c>
      <c r="AC11" s="37">
        <v>981931</v>
      </c>
      <c r="AE11" s="37">
        <v>6330</v>
      </c>
      <c r="AF11" s="37">
        <v>425551.13</v>
      </c>
      <c r="AG11" s="37">
        <v>210483.34</v>
      </c>
      <c r="AJ11" s="36">
        <f t="shared" si="1"/>
        <v>246725.27</v>
      </c>
      <c r="AK11" s="59">
        <f t="shared" si="2"/>
        <v>44233.73</v>
      </c>
      <c r="AL11" s="46">
        <f t="shared" si="3"/>
        <v>202491.53999999998</v>
      </c>
      <c r="AM11" s="35">
        <f t="shared" si="4"/>
        <v>1865734.03</v>
      </c>
      <c r="AN11" s="39">
        <f t="shared" si="5"/>
        <v>1624295.47</v>
      </c>
      <c r="AO11" s="53">
        <f t="shared" si="6"/>
        <v>241438.56000000006</v>
      </c>
    </row>
    <row r="12" spans="1:41">
      <c r="A12" t="s">
        <v>1207</v>
      </c>
      <c r="B12" t="s">
        <v>1209</v>
      </c>
      <c r="C12">
        <v>2128</v>
      </c>
      <c r="D12" t="s">
        <v>1219</v>
      </c>
      <c r="E12" t="s">
        <v>1219</v>
      </c>
      <c r="F12" s="36">
        <v>333752.96999999997</v>
      </c>
      <c r="G12" s="36">
        <v>0</v>
      </c>
      <c r="H12" s="36">
        <v>57822.89</v>
      </c>
      <c r="I12" s="270">
        <v>578033.96</v>
      </c>
      <c r="J12" s="126">
        <v>1162526.24</v>
      </c>
      <c r="M12" s="59">
        <v>0</v>
      </c>
      <c r="N12" s="59">
        <v>17000</v>
      </c>
      <c r="P12" s="59">
        <v>467.37</v>
      </c>
      <c r="S12" s="126">
        <v>-375474.13</v>
      </c>
      <c r="T12" s="126">
        <v>1804328.64</v>
      </c>
      <c r="W12" s="33">
        <v>1399309.17</v>
      </c>
      <c r="X12" s="33">
        <v>57200</v>
      </c>
      <c r="Y12" s="33">
        <v>717.53</v>
      </c>
      <c r="AA12" s="33">
        <v>3059370</v>
      </c>
      <c r="AB12" s="33">
        <v>101820</v>
      </c>
      <c r="AC12" s="37">
        <v>3184790</v>
      </c>
      <c r="AD12" s="37">
        <v>3500</v>
      </c>
      <c r="AE12" s="37">
        <v>2439</v>
      </c>
      <c r="AF12" s="37">
        <v>431480.65</v>
      </c>
      <c r="AG12" s="37">
        <v>265392.87</v>
      </c>
      <c r="AI12" s="37">
        <v>45000</v>
      </c>
      <c r="AJ12" s="36">
        <f t="shared" si="1"/>
        <v>391575.86</v>
      </c>
      <c r="AK12" s="59">
        <f t="shared" si="2"/>
        <v>17467.37</v>
      </c>
      <c r="AL12" s="46">
        <f t="shared" si="3"/>
        <v>374108.49</v>
      </c>
      <c r="AM12" s="35">
        <f t="shared" si="4"/>
        <v>4618416.7</v>
      </c>
      <c r="AN12" s="39">
        <f t="shared" si="5"/>
        <v>3932602.52</v>
      </c>
      <c r="AO12" s="53">
        <f t="shared" si="6"/>
        <v>685814.18000000017</v>
      </c>
    </row>
    <row r="13" spans="1:41">
      <c r="A13" t="s">
        <v>1207</v>
      </c>
      <c r="B13" t="s">
        <v>1209</v>
      </c>
      <c r="C13">
        <v>2356</v>
      </c>
      <c r="D13" t="s">
        <v>1220</v>
      </c>
      <c r="E13" t="s">
        <v>1220</v>
      </c>
      <c r="F13" s="36">
        <v>9434.58</v>
      </c>
      <c r="G13" s="36">
        <v>0</v>
      </c>
      <c r="H13" s="36">
        <v>27818.37</v>
      </c>
      <c r="I13" s="270">
        <v>204410.97</v>
      </c>
      <c r="J13" s="126">
        <v>346854.07</v>
      </c>
      <c r="M13" s="59">
        <v>4790</v>
      </c>
      <c r="N13" s="59">
        <v>34534</v>
      </c>
      <c r="P13" s="59">
        <v>2793.66</v>
      </c>
      <c r="S13" s="126">
        <v>183467.57</v>
      </c>
      <c r="T13" s="126">
        <v>667029.63</v>
      </c>
      <c r="W13" s="33">
        <v>462114.48</v>
      </c>
      <c r="X13" s="33">
        <v>143850</v>
      </c>
      <c r="Y13" s="33">
        <v>235.52</v>
      </c>
      <c r="AA13" s="33">
        <v>1031670</v>
      </c>
      <c r="AB13" s="33">
        <v>53831</v>
      </c>
      <c r="AC13" s="37">
        <v>1365709</v>
      </c>
      <c r="AD13" s="37">
        <v>2200</v>
      </c>
      <c r="AE13" s="37">
        <v>3028</v>
      </c>
      <c r="AF13" s="37">
        <v>550965.38</v>
      </c>
      <c r="AG13" s="37">
        <v>73894.66</v>
      </c>
      <c r="AI13" s="37">
        <v>0.83</v>
      </c>
      <c r="AJ13" s="36">
        <f t="shared" si="1"/>
        <v>37252.949999999997</v>
      </c>
      <c r="AK13" s="59">
        <f t="shared" si="2"/>
        <v>42117.66</v>
      </c>
      <c r="AL13" s="46">
        <f t="shared" si="3"/>
        <v>-4864.7100000000064</v>
      </c>
      <c r="AM13" s="35">
        <f t="shared" si="4"/>
        <v>1691701</v>
      </c>
      <c r="AN13" s="39">
        <f t="shared" si="5"/>
        <v>1995797.8699999999</v>
      </c>
      <c r="AO13" s="53">
        <f t="shared" si="6"/>
        <v>-304096.86999999988</v>
      </c>
    </row>
    <row r="14" spans="1:41">
      <c r="A14" t="s">
        <v>1207</v>
      </c>
      <c r="B14" t="s">
        <v>1209</v>
      </c>
      <c r="C14">
        <v>2750</v>
      </c>
      <c r="D14" t="s">
        <v>1221</v>
      </c>
      <c r="E14" t="s">
        <v>1221</v>
      </c>
      <c r="F14" s="36">
        <v>132158.17000000001</v>
      </c>
      <c r="G14" s="36">
        <v>0</v>
      </c>
      <c r="H14" s="36">
        <v>101308.61</v>
      </c>
      <c r="I14" s="270">
        <v>3</v>
      </c>
      <c r="J14" s="126">
        <v>384835.48</v>
      </c>
      <c r="M14" s="59">
        <v>0</v>
      </c>
      <c r="N14" s="59">
        <v>34524</v>
      </c>
      <c r="P14" s="59">
        <v>7574.48</v>
      </c>
      <c r="S14" s="126">
        <v>-260375.47</v>
      </c>
      <c r="T14" s="126">
        <v>818351.54</v>
      </c>
      <c r="W14" s="33">
        <v>939631.95</v>
      </c>
      <c r="Y14" s="33">
        <v>432.12</v>
      </c>
      <c r="AA14" s="33">
        <v>595210</v>
      </c>
      <c r="AB14" s="33">
        <v>285620</v>
      </c>
      <c r="AC14" s="37">
        <v>926705</v>
      </c>
      <c r="AD14" s="37">
        <v>2200</v>
      </c>
      <c r="AE14" s="37">
        <v>1624</v>
      </c>
      <c r="AF14" s="37">
        <v>796043.73</v>
      </c>
      <c r="AG14" s="37">
        <v>76090.63</v>
      </c>
      <c r="AJ14" s="36">
        <f t="shared" si="1"/>
        <v>233466.78000000003</v>
      </c>
      <c r="AK14" s="59">
        <f t="shared" si="2"/>
        <v>42098.479999999996</v>
      </c>
      <c r="AL14" s="46">
        <f t="shared" si="3"/>
        <v>191368.30000000005</v>
      </c>
      <c r="AM14" s="35">
        <f t="shared" si="4"/>
        <v>1820894.0699999998</v>
      </c>
      <c r="AN14" s="39">
        <f t="shared" si="5"/>
        <v>1802663.3599999999</v>
      </c>
      <c r="AO14" s="53">
        <f t="shared" si="6"/>
        <v>18230.709999999963</v>
      </c>
    </row>
    <row r="15" spans="1:41">
      <c r="A15" t="s">
        <v>1207</v>
      </c>
      <c r="B15" t="s">
        <v>1209</v>
      </c>
      <c r="C15">
        <v>3490</v>
      </c>
      <c r="D15" t="s">
        <v>1222</v>
      </c>
      <c r="E15" t="s">
        <v>1222</v>
      </c>
      <c r="F15" s="36">
        <v>45455.31</v>
      </c>
      <c r="G15" s="36">
        <v>0</v>
      </c>
      <c r="H15" s="36">
        <v>140121.34</v>
      </c>
      <c r="I15" s="270">
        <v>2011293.01</v>
      </c>
      <c r="J15" s="126">
        <v>310589.74</v>
      </c>
      <c r="M15" s="59">
        <v>0</v>
      </c>
      <c r="N15" s="59">
        <v>40669</v>
      </c>
      <c r="P15" s="59">
        <v>44827.77</v>
      </c>
      <c r="S15" s="126">
        <v>-1057240.83</v>
      </c>
      <c r="T15" s="126">
        <v>3873985.05</v>
      </c>
      <c r="W15" s="33">
        <v>641707.88</v>
      </c>
      <c r="X15" s="33">
        <v>116000</v>
      </c>
      <c r="Y15" s="33">
        <v>382.68</v>
      </c>
      <c r="AA15" s="33">
        <v>1558210</v>
      </c>
      <c r="AB15" s="33">
        <v>84745</v>
      </c>
      <c r="AC15" s="37">
        <v>1891956</v>
      </c>
      <c r="AD15" s="37">
        <v>7000</v>
      </c>
      <c r="AE15" s="37">
        <v>7765</v>
      </c>
      <c r="AF15" s="37">
        <v>637883.85</v>
      </c>
      <c r="AG15" s="37">
        <v>243722.3</v>
      </c>
      <c r="AI15" s="37">
        <v>7500</v>
      </c>
      <c r="AJ15" s="36">
        <f t="shared" si="1"/>
        <v>185576.65</v>
      </c>
      <c r="AK15" s="59">
        <f t="shared" si="2"/>
        <v>85496.76999999999</v>
      </c>
      <c r="AL15" s="46">
        <f t="shared" si="3"/>
        <v>100079.88</v>
      </c>
      <c r="AM15" s="35">
        <f t="shared" si="4"/>
        <v>2401045.56</v>
      </c>
      <c r="AN15" s="39">
        <f t="shared" si="5"/>
        <v>2795827.15</v>
      </c>
      <c r="AO15" s="53">
        <f t="shared" si="6"/>
        <v>-394781.58999999985</v>
      </c>
    </row>
    <row r="16" spans="1:41">
      <c r="A16" t="s">
        <v>1207</v>
      </c>
      <c r="B16" t="s">
        <v>1209</v>
      </c>
      <c r="C16">
        <v>2589</v>
      </c>
      <c r="D16" t="s">
        <v>1223</v>
      </c>
      <c r="E16" t="s">
        <v>1223</v>
      </c>
      <c r="F16" s="36">
        <v>70070.14</v>
      </c>
      <c r="G16" s="36">
        <v>0</v>
      </c>
      <c r="H16" s="36">
        <v>78268.509999999995</v>
      </c>
      <c r="I16" s="270">
        <v>1604727.92</v>
      </c>
      <c r="J16" s="126">
        <v>236692.65</v>
      </c>
      <c r="N16" s="59">
        <v>33389</v>
      </c>
      <c r="P16" s="59">
        <v>2368.6999999999998</v>
      </c>
      <c r="S16" s="126">
        <v>12876.03</v>
      </c>
      <c r="T16" s="126">
        <v>2037072.22</v>
      </c>
      <c r="W16" s="33">
        <v>713818.78</v>
      </c>
      <c r="X16" s="33">
        <v>32540</v>
      </c>
      <c r="Y16" s="33">
        <v>266.49</v>
      </c>
      <c r="AA16" s="33">
        <v>761870</v>
      </c>
      <c r="AB16" s="33">
        <v>52024.3</v>
      </c>
      <c r="AC16" s="37">
        <v>1077495</v>
      </c>
      <c r="AE16" s="37">
        <v>3824</v>
      </c>
      <c r="AF16" s="37">
        <v>416019.05</v>
      </c>
      <c r="AG16" s="37">
        <v>159128.25</v>
      </c>
      <c r="AJ16" s="36">
        <f t="shared" si="1"/>
        <v>148338.65</v>
      </c>
      <c r="AK16" s="59">
        <f t="shared" si="2"/>
        <v>35757.699999999997</v>
      </c>
      <c r="AL16" s="46">
        <f t="shared" si="3"/>
        <v>112580.95</v>
      </c>
      <c r="AM16" s="35">
        <f t="shared" si="4"/>
        <v>1560519.57</v>
      </c>
      <c r="AN16" s="39">
        <f t="shared" si="5"/>
        <v>1656466.3</v>
      </c>
      <c r="AO16" s="53">
        <f t="shared" si="6"/>
        <v>-95946.729999999981</v>
      </c>
    </row>
    <row r="17" spans="1:41">
      <c r="A17" t="s">
        <v>1207</v>
      </c>
      <c r="B17" t="s">
        <v>1209</v>
      </c>
      <c r="C17">
        <v>1475</v>
      </c>
      <c r="D17" t="s">
        <v>1224</v>
      </c>
      <c r="E17" t="s">
        <v>1224</v>
      </c>
      <c r="F17" s="36">
        <v>1260484.1100000001</v>
      </c>
      <c r="H17" s="36">
        <v>536625.42000000004</v>
      </c>
      <c r="I17" s="270">
        <v>293730.21999999997</v>
      </c>
      <c r="J17" s="126">
        <v>528039.36</v>
      </c>
      <c r="N17" s="59">
        <v>17345</v>
      </c>
      <c r="P17" s="59">
        <v>823.12</v>
      </c>
      <c r="S17" s="126">
        <v>-498942.51</v>
      </c>
      <c r="T17" s="126">
        <v>2706524.69</v>
      </c>
      <c r="W17" s="33">
        <v>1164500</v>
      </c>
      <c r="Y17" s="33">
        <v>1217.0999999999999</v>
      </c>
      <c r="AA17" s="33">
        <v>744260</v>
      </c>
      <c r="AC17" s="37">
        <v>859544</v>
      </c>
      <c r="AE17" s="37">
        <v>24224</v>
      </c>
      <c r="AF17" s="37">
        <v>469077</v>
      </c>
      <c r="AG17" s="37">
        <v>164003.29</v>
      </c>
      <c r="AJ17" s="36">
        <f t="shared" si="1"/>
        <v>1797109.5300000003</v>
      </c>
      <c r="AK17" s="59">
        <f t="shared" si="2"/>
        <v>18168.12</v>
      </c>
      <c r="AL17" s="46">
        <f t="shared" si="3"/>
        <v>1778941.4100000001</v>
      </c>
      <c r="AM17" s="35">
        <f t="shared" si="4"/>
        <v>1909977.1</v>
      </c>
      <c r="AN17" s="39">
        <f t="shared" si="5"/>
        <v>1516848.29</v>
      </c>
      <c r="AO17" s="53">
        <f t="shared" si="6"/>
        <v>393128.81000000006</v>
      </c>
    </row>
    <row r="18" spans="1:41">
      <c r="A18" t="s">
        <v>1207</v>
      </c>
      <c r="B18" t="s">
        <v>1209</v>
      </c>
      <c r="C18">
        <v>2248</v>
      </c>
      <c r="D18" t="s">
        <v>1225</v>
      </c>
      <c r="E18" t="s">
        <v>1225</v>
      </c>
      <c r="F18" s="36">
        <v>459468.67</v>
      </c>
      <c r="G18" s="36">
        <v>17840</v>
      </c>
      <c r="H18" s="36">
        <v>570542.06000000006</v>
      </c>
      <c r="I18" s="270">
        <v>88441.34</v>
      </c>
      <c r="J18" s="126">
        <v>332431.90999999997</v>
      </c>
      <c r="N18" s="59">
        <v>11900</v>
      </c>
      <c r="P18" s="59">
        <v>103758.58</v>
      </c>
      <c r="S18" s="126">
        <v>118049.74</v>
      </c>
      <c r="T18" s="126">
        <v>865508.28</v>
      </c>
      <c r="W18" s="33">
        <v>1348984.1</v>
      </c>
      <c r="Y18" s="33">
        <v>435.61</v>
      </c>
      <c r="Z18" s="33">
        <v>510</v>
      </c>
      <c r="AA18" s="33">
        <v>1177860</v>
      </c>
      <c r="AC18" s="37">
        <v>1283566</v>
      </c>
      <c r="AD18" s="37">
        <v>5120</v>
      </c>
      <c r="AE18" s="37">
        <v>2600</v>
      </c>
      <c r="AF18" s="37">
        <v>694767.7</v>
      </c>
      <c r="AG18" s="37">
        <v>171478.63</v>
      </c>
      <c r="AI18" s="37">
        <v>750</v>
      </c>
      <c r="AJ18" s="36">
        <f t="shared" si="1"/>
        <v>1047850.73</v>
      </c>
      <c r="AK18" s="59">
        <f t="shared" si="2"/>
        <v>115658.58</v>
      </c>
      <c r="AL18" s="46">
        <f t="shared" si="3"/>
        <v>932192.15</v>
      </c>
      <c r="AM18" s="35">
        <f t="shared" si="4"/>
        <v>2527789.71</v>
      </c>
      <c r="AN18" s="39">
        <f t="shared" si="5"/>
        <v>2158282.33</v>
      </c>
      <c r="AO18" s="53">
        <f t="shared" si="6"/>
        <v>369507.37999999989</v>
      </c>
    </row>
    <row r="19" spans="1:41">
      <c r="A19" t="s">
        <v>1207</v>
      </c>
      <c r="B19" t="s">
        <v>1209</v>
      </c>
      <c r="C19">
        <v>3985</v>
      </c>
      <c r="D19" t="s">
        <v>1226</v>
      </c>
      <c r="E19" t="s">
        <v>1226</v>
      </c>
      <c r="F19" s="36">
        <v>435613.87</v>
      </c>
      <c r="G19" s="36">
        <v>0</v>
      </c>
      <c r="H19" s="36" t="s">
        <v>1447</v>
      </c>
      <c r="I19" s="270">
        <v>48150.15</v>
      </c>
      <c r="J19" s="126">
        <v>213427.23</v>
      </c>
      <c r="M19" s="59">
        <v>0</v>
      </c>
      <c r="N19" s="59">
        <v>6700</v>
      </c>
      <c r="P19" s="59">
        <v>369310.49</v>
      </c>
      <c r="S19" s="126">
        <v>-1915956.32</v>
      </c>
      <c r="T19" s="126">
        <v>2831701.19</v>
      </c>
      <c r="W19" s="33">
        <v>653369.5</v>
      </c>
      <c r="AA19" s="33">
        <v>654500</v>
      </c>
      <c r="AC19" s="37">
        <v>838552</v>
      </c>
      <c r="AF19" s="37">
        <v>828623.68</v>
      </c>
      <c r="AG19" s="37">
        <v>105187.9</v>
      </c>
      <c r="AJ19" s="36">
        <f t="shared" si="1"/>
        <v>435613.87</v>
      </c>
      <c r="AK19" s="59">
        <f t="shared" si="2"/>
        <v>376010.49</v>
      </c>
      <c r="AL19" s="46">
        <f t="shared" si="3"/>
        <v>59603.380000000005</v>
      </c>
      <c r="AM19" s="35">
        <f t="shared" si="4"/>
        <v>1307869.5</v>
      </c>
      <c r="AN19" s="39">
        <f t="shared" si="5"/>
        <v>1772363.58</v>
      </c>
      <c r="AO19" s="53">
        <f t="shared" si="6"/>
        <v>-464494.08000000007</v>
      </c>
    </row>
    <row r="20" spans="1:41">
      <c r="A20" t="s">
        <v>1207</v>
      </c>
      <c r="B20" t="s">
        <v>1209</v>
      </c>
      <c r="C20">
        <v>2900</v>
      </c>
      <c r="D20" t="s">
        <v>1227</v>
      </c>
      <c r="E20" t="s">
        <v>1227</v>
      </c>
      <c r="F20" s="36">
        <v>386453.31</v>
      </c>
      <c r="G20" s="36">
        <v>0</v>
      </c>
      <c r="H20" s="36">
        <v>59137.17</v>
      </c>
      <c r="I20" s="270">
        <v>2620266.91</v>
      </c>
      <c r="J20" s="126">
        <v>474740.97</v>
      </c>
      <c r="N20" s="59">
        <v>6000</v>
      </c>
      <c r="P20" s="59">
        <v>203.96</v>
      </c>
      <c r="S20" s="126">
        <v>-1842343.23</v>
      </c>
      <c r="T20" s="126">
        <v>5546813.3099999996</v>
      </c>
      <c r="W20" s="33">
        <v>687845.61</v>
      </c>
      <c r="Y20" s="33">
        <v>998.81</v>
      </c>
      <c r="AA20" s="33">
        <v>651200</v>
      </c>
      <c r="AB20" s="33">
        <v>61800</v>
      </c>
      <c r="AC20" s="37">
        <v>819364</v>
      </c>
      <c r="AE20" s="37">
        <v>23779</v>
      </c>
      <c r="AF20" s="37">
        <v>525106.77</v>
      </c>
      <c r="AG20" s="37">
        <v>203320.33</v>
      </c>
      <c r="AI20" s="37">
        <v>350</v>
      </c>
      <c r="AJ20" s="36">
        <f t="shared" si="1"/>
        <v>445590.48</v>
      </c>
      <c r="AK20" s="59">
        <f t="shared" si="2"/>
        <v>6203.96</v>
      </c>
      <c r="AL20" s="46">
        <f t="shared" si="3"/>
        <v>439386.51999999996</v>
      </c>
      <c r="AM20" s="35">
        <f t="shared" si="4"/>
        <v>1401844.42</v>
      </c>
      <c r="AN20" s="39">
        <f t="shared" si="5"/>
        <v>1571920.1</v>
      </c>
      <c r="AO20" s="53">
        <f t="shared" si="6"/>
        <v>-170075.68000000017</v>
      </c>
    </row>
    <row r="21" spans="1:41">
      <c r="A21" t="s">
        <v>1207</v>
      </c>
      <c r="B21" t="s">
        <v>1209</v>
      </c>
      <c r="C21">
        <v>4136</v>
      </c>
      <c r="D21" t="s">
        <v>1228</v>
      </c>
      <c r="E21" t="s">
        <v>1228</v>
      </c>
      <c r="F21" s="36">
        <v>288287.34999999998</v>
      </c>
      <c r="G21" s="36">
        <v>0</v>
      </c>
      <c r="H21" s="36">
        <v>228918.1</v>
      </c>
      <c r="I21" s="270">
        <v>2626158.86</v>
      </c>
      <c r="J21" s="126">
        <v>1225090.06</v>
      </c>
      <c r="N21" s="59">
        <v>23208</v>
      </c>
      <c r="P21" s="59">
        <v>77799.990000000005</v>
      </c>
      <c r="S21" s="126">
        <v>2660263.1800000002</v>
      </c>
      <c r="T21" s="126">
        <v>1606327.04</v>
      </c>
      <c r="W21" s="33">
        <v>1341954.94</v>
      </c>
      <c r="X21" s="33">
        <v>504550</v>
      </c>
      <c r="Y21" s="33">
        <v>315.02</v>
      </c>
      <c r="AA21" s="33">
        <v>850840</v>
      </c>
      <c r="AB21" s="33">
        <v>193300</v>
      </c>
      <c r="AC21" s="37">
        <v>1579465</v>
      </c>
      <c r="AD21" s="37">
        <v>7000</v>
      </c>
      <c r="AE21" s="37">
        <v>18516.5</v>
      </c>
      <c r="AF21" s="37">
        <v>1039841.78</v>
      </c>
      <c r="AG21" s="37">
        <v>245280.52</v>
      </c>
      <c r="AJ21" s="36">
        <f t="shared" si="1"/>
        <v>517205.44999999995</v>
      </c>
      <c r="AK21" s="59">
        <f t="shared" si="2"/>
        <v>101007.99</v>
      </c>
      <c r="AL21" s="46">
        <f t="shared" si="3"/>
        <v>416197.45999999996</v>
      </c>
      <c r="AM21" s="35">
        <f t="shared" si="4"/>
        <v>2890959.96</v>
      </c>
      <c r="AN21" s="39">
        <f t="shared" si="5"/>
        <v>2890103.8000000003</v>
      </c>
      <c r="AO21" s="53">
        <f t="shared" si="6"/>
        <v>856.15999999968335</v>
      </c>
    </row>
    <row r="22" spans="1:41">
      <c r="A22" t="s">
        <v>1207</v>
      </c>
      <c r="B22" t="s">
        <v>1209</v>
      </c>
      <c r="C22">
        <v>3628</v>
      </c>
      <c r="D22" t="s">
        <v>1229</v>
      </c>
      <c r="E22" t="s">
        <v>1229</v>
      </c>
      <c r="F22" s="36">
        <v>228551.37</v>
      </c>
      <c r="G22" s="36">
        <v>0</v>
      </c>
      <c r="H22" s="36">
        <v>93309.17</v>
      </c>
      <c r="I22" s="270">
        <v>2004723.35</v>
      </c>
      <c r="J22" s="126">
        <v>579111.05000000005</v>
      </c>
      <c r="M22" s="59">
        <v>0</v>
      </c>
      <c r="N22" s="59">
        <v>11000</v>
      </c>
      <c r="P22" s="59">
        <v>1644.71</v>
      </c>
      <c r="S22" s="126">
        <v>1785273.58</v>
      </c>
      <c r="T22" s="126">
        <v>1373222.93</v>
      </c>
      <c r="W22" s="33">
        <v>492598.75</v>
      </c>
      <c r="Y22" s="33">
        <v>477.7</v>
      </c>
      <c r="AA22" s="33">
        <v>1192580</v>
      </c>
      <c r="AB22" s="33">
        <v>128812</v>
      </c>
      <c r="AC22" s="37">
        <v>1355824</v>
      </c>
      <c r="AD22" s="37">
        <v>2200</v>
      </c>
      <c r="AE22" s="37">
        <v>13488</v>
      </c>
      <c r="AF22" s="37">
        <v>454468.84</v>
      </c>
      <c r="AG22" s="37">
        <v>253933.89</v>
      </c>
      <c r="AJ22" s="36">
        <f t="shared" si="1"/>
        <v>321860.53999999998</v>
      </c>
      <c r="AK22" s="59">
        <f t="shared" si="2"/>
        <v>12644.71</v>
      </c>
      <c r="AL22" s="46">
        <f t="shared" si="3"/>
        <v>309215.82999999996</v>
      </c>
      <c r="AM22" s="35">
        <f t="shared" si="4"/>
        <v>1814468.45</v>
      </c>
      <c r="AN22" s="39">
        <f t="shared" si="5"/>
        <v>2079914.73</v>
      </c>
      <c r="AO22" s="53">
        <f t="shared" si="6"/>
        <v>-265446.28000000003</v>
      </c>
    </row>
    <row r="23" spans="1:41">
      <c r="A23" t="s">
        <v>1207</v>
      </c>
      <c r="B23" t="s">
        <v>1209</v>
      </c>
      <c r="C23">
        <v>2180</v>
      </c>
      <c r="D23" t="s">
        <v>1230</v>
      </c>
      <c r="E23" t="s">
        <v>1230</v>
      </c>
      <c r="F23" s="36">
        <v>791488.06</v>
      </c>
      <c r="G23" s="36">
        <v>0</v>
      </c>
      <c r="H23" s="36">
        <v>73626.559999999998</v>
      </c>
      <c r="I23" s="270">
        <v>2621438.96</v>
      </c>
      <c r="J23" s="126">
        <v>250775.99</v>
      </c>
      <c r="N23" s="59">
        <v>41791</v>
      </c>
      <c r="P23" s="59">
        <v>53134.86</v>
      </c>
      <c r="S23" s="126">
        <v>3618833.23</v>
      </c>
      <c r="T23" s="126">
        <v>466379.49</v>
      </c>
      <c r="W23" s="33">
        <v>564780.06999999995</v>
      </c>
      <c r="Y23" s="33">
        <v>111390.93</v>
      </c>
      <c r="Z23" s="33">
        <v>270</v>
      </c>
      <c r="AA23" s="33">
        <v>406460</v>
      </c>
      <c r="AC23" s="37">
        <v>794340</v>
      </c>
      <c r="AF23" s="37">
        <v>533814.63</v>
      </c>
      <c r="AG23" s="37">
        <v>197555.38</v>
      </c>
      <c r="AJ23" s="36">
        <f t="shared" si="1"/>
        <v>865114.62000000011</v>
      </c>
      <c r="AK23" s="59">
        <f t="shared" si="2"/>
        <v>94925.86</v>
      </c>
      <c r="AL23" s="46">
        <f t="shared" si="3"/>
        <v>770188.76000000013</v>
      </c>
      <c r="AM23" s="35">
        <f t="shared" si="4"/>
        <v>1082901</v>
      </c>
      <c r="AN23" s="39">
        <f t="shared" si="5"/>
        <v>1525710.0099999998</v>
      </c>
      <c r="AO23" s="53">
        <f t="shared" si="6"/>
        <v>-442809.00999999978</v>
      </c>
    </row>
    <row r="24" spans="1:41">
      <c r="A24" t="s">
        <v>1207</v>
      </c>
      <c r="B24" t="s">
        <v>1209</v>
      </c>
      <c r="C24">
        <v>2720</v>
      </c>
      <c r="D24" t="s">
        <v>1231</v>
      </c>
      <c r="E24" t="s">
        <v>1231</v>
      </c>
      <c r="F24" s="36">
        <v>499448.29</v>
      </c>
      <c r="G24" s="36">
        <v>0</v>
      </c>
      <c r="H24" s="36">
        <v>127503.12</v>
      </c>
      <c r="I24" s="270">
        <v>350840.17</v>
      </c>
      <c r="J24" s="126">
        <v>399926.01</v>
      </c>
      <c r="N24" s="59">
        <v>19582</v>
      </c>
      <c r="P24" s="59">
        <v>42506.64</v>
      </c>
      <c r="S24" s="126">
        <v>-689367.71</v>
      </c>
      <c r="T24" s="126">
        <v>1804328.64</v>
      </c>
      <c r="W24" s="33">
        <v>823815.36</v>
      </c>
      <c r="X24" s="33">
        <v>189200</v>
      </c>
      <c r="Y24" s="33">
        <v>232.54</v>
      </c>
      <c r="AA24" s="33">
        <v>766300</v>
      </c>
      <c r="AB24" s="33">
        <v>556</v>
      </c>
      <c r="AC24" s="37">
        <v>872878</v>
      </c>
      <c r="AF24" s="37">
        <v>588202.14</v>
      </c>
      <c r="AG24" s="37">
        <v>118355.74</v>
      </c>
      <c r="AJ24" s="36">
        <f t="shared" si="1"/>
        <v>626951.40999999992</v>
      </c>
      <c r="AK24" s="59">
        <f t="shared" si="2"/>
        <v>62088.639999999999</v>
      </c>
      <c r="AL24" s="46">
        <f t="shared" si="3"/>
        <v>564862.7699999999</v>
      </c>
      <c r="AM24" s="35">
        <f t="shared" si="4"/>
        <v>1780103.9</v>
      </c>
      <c r="AN24" s="39">
        <f t="shared" si="5"/>
        <v>1579435.8800000001</v>
      </c>
      <c r="AO24" s="53">
        <f t="shared" si="6"/>
        <v>200668.01999999979</v>
      </c>
    </row>
    <row r="25" spans="1:41">
      <c r="A25" t="s">
        <v>1207</v>
      </c>
      <c r="B25" t="s">
        <v>1209</v>
      </c>
      <c r="C25">
        <v>6257</v>
      </c>
      <c r="D25" t="s">
        <v>1232</v>
      </c>
      <c r="E25" t="s">
        <v>1232</v>
      </c>
      <c r="F25" s="36">
        <v>316033.78000000003</v>
      </c>
      <c r="G25" s="36">
        <v>4560</v>
      </c>
      <c r="H25" s="36">
        <v>292978.31</v>
      </c>
      <c r="I25" s="270">
        <v>488510.98</v>
      </c>
      <c r="J25" s="126">
        <v>171568.66</v>
      </c>
      <c r="N25" s="59">
        <v>48176</v>
      </c>
      <c r="P25" s="59">
        <v>5050.26</v>
      </c>
      <c r="S25" s="126">
        <v>-91506.5</v>
      </c>
      <c r="T25" s="126">
        <v>1601555.91</v>
      </c>
      <c r="W25" s="33">
        <v>1247515.8500000001</v>
      </c>
      <c r="AA25" s="33">
        <v>724350</v>
      </c>
      <c r="AC25" s="37">
        <v>1172250</v>
      </c>
      <c r="AE25" s="37">
        <v>11054.05</v>
      </c>
      <c r="AF25" s="37">
        <v>878175.16</v>
      </c>
      <c r="AG25" s="37">
        <v>200010.58</v>
      </c>
      <c r="AJ25" s="36">
        <f t="shared" si="1"/>
        <v>613572.09000000008</v>
      </c>
      <c r="AK25" s="59">
        <f t="shared" si="2"/>
        <v>53226.26</v>
      </c>
      <c r="AL25" s="46">
        <f t="shared" si="3"/>
        <v>560345.83000000007</v>
      </c>
      <c r="AM25" s="35">
        <f t="shared" si="4"/>
        <v>1971865.85</v>
      </c>
      <c r="AN25" s="39">
        <f t="shared" si="5"/>
        <v>2261489.79</v>
      </c>
      <c r="AO25" s="53">
        <f t="shared" si="6"/>
        <v>-289623.93999999994</v>
      </c>
    </row>
    <row r="26" spans="1:41">
      <c r="A26" t="s">
        <v>1207</v>
      </c>
      <c r="B26" t="s">
        <v>1209</v>
      </c>
      <c r="C26">
        <v>5202</v>
      </c>
      <c r="D26" t="s">
        <v>1233</v>
      </c>
      <c r="E26" t="s">
        <v>1233</v>
      </c>
      <c r="F26" s="36">
        <v>553259.78</v>
      </c>
      <c r="G26" s="36">
        <v>0</v>
      </c>
      <c r="H26" s="36">
        <v>86312.960000000006</v>
      </c>
      <c r="I26" s="270">
        <v>128700.22</v>
      </c>
      <c r="J26" s="126">
        <v>295247.77</v>
      </c>
      <c r="M26" s="59">
        <v>0</v>
      </c>
      <c r="N26" s="59">
        <v>5700</v>
      </c>
      <c r="P26" s="59">
        <v>247403.56</v>
      </c>
      <c r="S26" s="126">
        <v>-262604.89</v>
      </c>
      <c r="T26" s="126">
        <v>1188537.31</v>
      </c>
      <c r="W26" s="33">
        <v>1109932.44</v>
      </c>
      <c r="X26" s="33">
        <v>182400</v>
      </c>
      <c r="Y26" s="33">
        <v>725</v>
      </c>
      <c r="Z26" s="33">
        <v>5595</v>
      </c>
      <c r="AA26" s="33">
        <v>898150</v>
      </c>
      <c r="AB26" s="33">
        <v>33</v>
      </c>
      <c r="AC26" s="37">
        <v>1381365</v>
      </c>
      <c r="AE26" s="37">
        <v>3612</v>
      </c>
      <c r="AF26" s="37">
        <v>794537.56</v>
      </c>
      <c r="AG26" s="37">
        <v>132836.13</v>
      </c>
      <c r="AJ26" s="36">
        <f t="shared" si="1"/>
        <v>639572.74</v>
      </c>
      <c r="AK26" s="59">
        <f t="shared" si="2"/>
        <v>253103.56</v>
      </c>
      <c r="AL26" s="46">
        <f t="shared" si="3"/>
        <v>386469.18</v>
      </c>
      <c r="AM26" s="35">
        <f t="shared" si="4"/>
        <v>2196835.44</v>
      </c>
      <c r="AN26" s="39">
        <f t="shared" si="5"/>
        <v>2312350.69</v>
      </c>
      <c r="AO26" s="53">
        <f t="shared" si="6"/>
        <v>-115515.25</v>
      </c>
    </row>
    <row r="27" spans="1:41">
      <c r="A27" t="s">
        <v>1207</v>
      </c>
      <c r="B27" t="s">
        <v>1209</v>
      </c>
      <c r="C27">
        <v>2753</v>
      </c>
      <c r="D27" t="s">
        <v>1234</v>
      </c>
      <c r="E27" t="s">
        <v>1234</v>
      </c>
      <c r="F27" s="36">
        <v>366789.7</v>
      </c>
      <c r="G27" s="36">
        <v>0</v>
      </c>
      <c r="H27" s="36">
        <v>120373.05</v>
      </c>
      <c r="I27" s="270">
        <v>766449.56</v>
      </c>
      <c r="J27" s="126">
        <v>440164.19</v>
      </c>
      <c r="N27" s="59">
        <v>20254</v>
      </c>
      <c r="P27" s="59">
        <v>190441.11</v>
      </c>
      <c r="S27" s="126">
        <v>-1582279.25</v>
      </c>
      <c r="T27" s="126">
        <v>3378480.39</v>
      </c>
      <c r="W27" s="33">
        <v>710744.8</v>
      </c>
      <c r="Y27" s="33">
        <v>450.97</v>
      </c>
      <c r="AA27" s="33">
        <v>846030</v>
      </c>
      <c r="AC27" s="37">
        <v>999778</v>
      </c>
      <c r="AE27" s="37">
        <v>1950</v>
      </c>
      <c r="AF27" s="37">
        <v>510971.65</v>
      </c>
      <c r="AG27" s="37">
        <v>357645.87</v>
      </c>
      <c r="AJ27" s="36">
        <f t="shared" si="1"/>
        <v>487162.75</v>
      </c>
      <c r="AK27" s="59">
        <f t="shared" si="2"/>
        <v>210695.11</v>
      </c>
      <c r="AL27" s="46">
        <f t="shared" si="3"/>
        <v>276467.64</v>
      </c>
      <c r="AM27" s="35">
        <f t="shared" si="4"/>
        <v>1557225.77</v>
      </c>
      <c r="AN27" s="39">
        <f t="shared" si="5"/>
        <v>1870345.52</v>
      </c>
      <c r="AO27" s="53">
        <f t="shared" si="6"/>
        <v>-313119.75</v>
      </c>
    </row>
    <row r="28" spans="1:41">
      <c r="A28" t="s">
        <v>1207</v>
      </c>
      <c r="B28" t="s">
        <v>1209</v>
      </c>
      <c r="C28">
        <v>2931</v>
      </c>
      <c r="D28" t="s">
        <v>1235</v>
      </c>
      <c r="E28" t="s">
        <v>1235</v>
      </c>
      <c r="F28" s="36">
        <v>155627.73000000001</v>
      </c>
      <c r="G28" s="36">
        <v>0</v>
      </c>
      <c r="H28" s="36">
        <v>39510.93</v>
      </c>
      <c r="I28" s="270">
        <v>3535598.88</v>
      </c>
      <c r="J28" s="126">
        <v>310847.40999999997</v>
      </c>
      <c r="N28" s="59">
        <v>21372</v>
      </c>
      <c r="P28" s="59">
        <v>35494.99</v>
      </c>
      <c r="S28" s="126">
        <v>-436482.16</v>
      </c>
      <c r="T28" s="126">
        <v>4652638.84</v>
      </c>
      <c r="W28" s="33">
        <v>443513.3</v>
      </c>
      <c r="Y28" s="33">
        <v>248.65</v>
      </c>
      <c r="AA28" s="33">
        <v>591800</v>
      </c>
      <c r="AB28" s="33">
        <v>38027</v>
      </c>
      <c r="AC28" s="37">
        <v>736070</v>
      </c>
      <c r="AE28" s="37">
        <v>3820</v>
      </c>
      <c r="AF28" s="37">
        <v>385413.84</v>
      </c>
      <c r="AG28" s="37">
        <v>179723.83</v>
      </c>
      <c r="AJ28" s="36">
        <f t="shared" si="1"/>
        <v>195138.66</v>
      </c>
      <c r="AK28" s="59">
        <f t="shared" si="2"/>
        <v>56866.99</v>
      </c>
      <c r="AL28" s="46">
        <f t="shared" si="3"/>
        <v>138271.67000000001</v>
      </c>
      <c r="AM28" s="35">
        <f t="shared" si="4"/>
        <v>1073588.95</v>
      </c>
      <c r="AN28" s="39">
        <f t="shared" si="5"/>
        <v>1305027.6700000002</v>
      </c>
      <c r="AO28" s="53">
        <f t="shared" si="6"/>
        <v>-231438.7200000002</v>
      </c>
    </row>
    <row r="29" spans="1:41">
      <c r="A29" t="s">
        <v>1237</v>
      </c>
      <c r="B29" t="s">
        <v>1238</v>
      </c>
      <c r="C29">
        <v>4011</v>
      </c>
      <c r="D29" t="s">
        <v>1240</v>
      </c>
      <c r="E29" t="s">
        <v>1240</v>
      </c>
      <c r="F29" s="36">
        <v>177037.41</v>
      </c>
      <c r="G29" s="36">
        <v>0</v>
      </c>
      <c r="H29" s="36">
        <v>39056.85</v>
      </c>
      <c r="I29" s="270">
        <v>2534339.17</v>
      </c>
      <c r="J29" s="126">
        <v>290433.28000000003</v>
      </c>
      <c r="N29" s="59">
        <v>11905.05</v>
      </c>
      <c r="P29" s="59">
        <v>-775.09</v>
      </c>
      <c r="S29" s="126">
        <v>-883846.74</v>
      </c>
      <c r="T29" s="126">
        <v>3908830.71</v>
      </c>
      <c r="U29" s="33">
        <v>3301</v>
      </c>
      <c r="V29" s="33">
        <v>508.7</v>
      </c>
      <c r="W29" s="33">
        <v>330</v>
      </c>
      <c r="X29" s="33">
        <v>302000</v>
      </c>
      <c r="Y29" s="33">
        <v>128.31</v>
      </c>
      <c r="AA29" s="33">
        <v>1285000</v>
      </c>
      <c r="AB29" s="33">
        <v>993672.7</v>
      </c>
      <c r="AC29" s="37">
        <v>2003062</v>
      </c>
      <c r="AE29" s="37">
        <v>42602</v>
      </c>
      <c r="AF29" s="37">
        <v>335805.91</v>
      </c>
      <c r="AG29" s="37">
        <v>198718.02</v>
      </c>
      <c r="AJ29" s="36">
        <f t="shared" si="1"/>
        <v>216094.26</v>
      </c>
      <c r="AK29" s="59">
        <f t="shared" si="2"/>
        <v>11129.96</v>
      </c>
      <c r="AL29" s="46">
        <f t="shared" si="3"/>
        <v>204964.30000000002</v>
      </c>
      <c r="AM29" s="35">
        <f t="shared" si="4"/>
        <v>2584940.71</v>
      </c>
      <c r="AN29" s="39">
        <f t="shared" si="5"/>
        <v>2580187.9300000002</v>
      </c>
      <c r="AO29" s="53">
        <f t="shared" si="6"/>
        <v>4752.7799999997951</v>
      </c>
    </row>
    <row r="30" spans="1:41">
      <c r="A30" t="s">
        <v>1237</v>
      </c>
      <c r="B30" t="s">
        <v>1238</v>
      </c>
      <c r="C30">
        <v>5215</v>
      </c>
      <c r="D30" t="s">
        <v>1241</v>
      </c>
      <c r="E30" t="s">
        <v>1241</v>
      </c>
      <c r="F30" s="36">
        <v>889148.1</v>
      </c>
      <c r="G30" s="36">
        <v>148794.89000000001</v>
      </c>
      <c r="H30" s="36">
        <v>57069.78</v>
      </c>
      <c r="I30" s="270">
        <v>1102704</v>
      </c>
      <c r="J30" s="126">
        <v>313103</v>
      </c>
      <c r="P30" s="59">
        <v>492321.27</v>
      </c>
      <c r="S30" s="126">
        <v>-2078196.93</v>
      </c>
      <c r="T30" s="126">
        <v>3967213.3</v>
      </c>
      <c r="W30" s="33">
        <v>843422.34</v>
      </c>
      <c r="X30" s="33">
        <v>360450</v>
      </c>
      <c r="Y30" s="33">
        <v>2244.86</v>
      </c>
      <c r="AA30" s="33">
        <v>1419330</v>
      </c>
      <c r="AB30" s="33">
        <v>325483</v>
      </c>
      <c r="AC30" s="37">
        <v>1767830</v>
      </c>
      <c r="AE30" s="37">
        <v>12240</v>
      </c>
      <c r="AF30" s="37">
        <v>911818.07</v>
      </c>
      <c r="AG30" s="37">
        <v>129560</v>
      </c>
      <c r="AJ30" s="36">
        <f t="shared" si="1"/>
        <v>1095012.77</v>
      </c>
      <c r="AK30" s="59">
        <f t="shared" si="2"/>
        <v>492321.27</v>
      </c>
      <c r="AL30" s="46">
        <f t="shared" si="3"/>
        <v>602691.5</v>
      </c>
      <c r="AM30" s="35">
        <f t="shared" si="4"/>
        <v>2950930.2</v>
      </c>
      <c r="AN30" s="39">
        <f t="shared" si="5"/>
        <v>2821448.07</v>
      </c>
      <c r="AO30" s="53">
        <f t="shared" si="6"/>
        <v>129482.13000000035</v>
      </c>
    </row>
    <row r="31" spans="1:41">
      <c r="A31" t="s">
        <v>1237</v>
      </c>
      <c r="B31" t="s">
        <v>1238</v>
      </c>
      <c r="C31">
        <v>2879</v>
      </c>
      <c r="D31" t="s">
        <v>1242</v>
      </c>
      <c r="E31" t="s">
        <v>1242</v>
      </c>
      <c r="F31" s="36">
        <v>342925.75</v>
      </c>
      <c r="G31" s="36">
        <v>0</v>
      </c>
      <c r="H31" s="36">
        <v>18461.14</v>
      </c>
      <c r="I31" s="270">
        <v>127918.33</v>
      </c>
      <c r="J31" s="126">
        <v>404009.19</v>
      </c>
      <c r="P31" s="59">
        <v>454</v>
      </c>
      <c r="S31" s="126">
        <v>-770836.77</v>
      </c>
      <c r="T31" s="126">
        <v>1728640.99</v>
      </c>
      <c r="W31" s="33">
        <v>847378.03</v>
      </c>
      <c r="Y31" s="33">
        <v>742.83</v>
      </c>
      <c r="AA31" s="33">
        <v>806780</v>
      </c>
      <c r="AB31" s="33">
        <v>46029</v>
      </c>
      <c r="AC31" s="37">
        <v>950807</v>
      </c>
      <c r="AE31" s="37">
        <v>25965</v>
      </c>
      <c r="AF31" s="37">
        <v>610456.11</v>
      </c>
      <c r="AG31" s="37">
        <v>168645.56</v>
      </c>
      <c r="AI31" s="37">
        <v>10000</v>
      </c>
      <c r="AJ31" s="36">
        <f t="shared" si="1"/>
        <v>361386.89</v>
      </c>
      <c r="AK31" s="59">
        <f t="shared" si="2"/>
        <v>454</v>
      </c>
      <c r="AL31" s="46">
        <f t="shared" si="3"/>
        <v>360932.89</v>
      </c>
      <c r="AM31" s="35">
        <f t="shared" si="4"/>
        <v>1700929.8599999999</v>
      </c>
      <c r="AN31" s="39">
        <f t="shared" si="5"/>
        <v>1765873.67</v>
      </c>
      <c r="AO31" s="53">
        <f t="shared" si="6"/>
        <v>-64943.810000000056</v>
      </c>
    </row>
    <row r="32" spans="1:41">
      <c r="A32" t="s">
        <v>1237</v>
      </c>
      <c r="B32" t="s">
        <v>1238</v>
      </c>
      <c r="C32">
        <v>3429</v>
      </c>
      <c r="D32" t="s">
        <v>1243</v>
      </c>
      <c r="E32" t="s">
        <v>1243</v>
      </c>
      <c r="F32" s="36">
        <v>277498.27</v>
      </c>
      <c r="G32" s="36">
        <v>28740</v>
      </c>
      <c r="H32" s="36">
        <v>89410.23</v>
      </c>
      <c r="I32" s="270">
        <v>127745.56</v>
      </c>
      <c r="J32" s="126">
        <v>340765.11</v>
      </c>
      <c r="P32" s="59">
        <v>93575.63</v>
      </c>
      <c r="S32" s="126">
        <v>-1487889.74</v>
      </c>
      <c r="T32" s="126">
        <v>2399403.2599999998</v>
      </c>
      <c r="W32" s="33">
        <v>639346</v>
      </c>
      <c r="AB32" s="33">
        <v>179687.36</v>
      </c>
      <c r="AC32" s="37">
        <v>353300.75</v>
      </c>
      <c r="AD32" s="37">
        <v>3120</v>
      </c>
      <c r="AE32" s="37">
        <v>34786</v>
      </c>
      <c r="AF32" s="37">
        <v>385865.47</v>
      </c>
      <c r="AG32" s="37">
        <v>182891.12</v>
      </c>
      <c r="AJ32" s="36">
        <f t="shared" si="1"/>
        <v>395648.5</v>
      </c>
      <c r="AK32" s="59">
        <f t="shared" si="2"/>
        <v>93575.63</v>
      </c>
      <c r="AL32" s="46">
        <f t="shared" si="3"/>
        <v>302072.87</v>
      </c>
      <c r="AM32" s="35">
        <f t="shared" si="4"/>
        <v>819033.36</v>
      </c>
      <c r="AN32" s="39">
        <f t="shared" si="5"/>
        <v>959963.34</v>
      </c>
      <c r="AO32" s="53">
        <f t="shared" si="6"/>
        <v>-140929.97999999998</v>
      </c>
    </row>
    <row r="33" spans="1:41">
      <c r="A33" t="s">
        <v>1237</v>
      </c>
      <c r="B33" t="s">
        <v>1238</v>
      </c>
      <c r="C33">
        <v>4031</v>
      </c>
      <c r="D33" t="s">
        <v>1244</v>
      </c>
      <c r="E33" t="s">
        <v>1244</v>
      </c>
      <c r="F33" s="36">
        <v>297339.21000000002</v>
      </c>
      <c r="G33" s="36">
        <v>0</v>
      </c>
      <c r="H33" s="36">
        <v>72430.600000000006</v>
      </c>
      <c r="I33" s="270">
        <v>11473789.699999999</v>
      </c>
      <c r="J33" s="126">
        <v>369155.52</v>
      </c>
      <c r="P33" s="59">
        <v>2641.14</v>
      </c>
      <c r="S33" s="126">
        <v>10155899.41</v>
      </c>
      <c r="T33" s="126">
        <v>2042047.88</v>
      </c>
      <c r="W33" s="33">
        <v>1105048.47</v>
      </c>
      <c r="X33" s="33">
        <v>175000</v>
      </c>
      <c r="Y33" s="33">
        <v>438.37</v>
      </c>
      <c r="AA33" s="33">
        <v>730300</v>
      </c>
      <c r="AB33" s="33">
        <v>120030</v>
      </c>
      <c r="AC33" s="37">
        <v>1383214</v>
      </c>
      <c r="AE33" s="37">
        <v>73411.5</v>
      </c>
      <c r="AF33" s="37">
        <v>488672.01</v>
      </c>
      <c r="AG33" s="37">
        <v>173392.73</v>
      </c>
      <c r="AJ33" s="36">
        <f t="shared" si="1"/>
        <v>369769.81000000006</v>
      </c>
      <c r="AK33" s="59">
        <f t="shared" si="2"/>
        <v>2641.14</v>
      </c>
      <c r="AL33" s="46">
        <f t="shared" si="3"/>
        <v>367128.67000000004</v>
      </c>
      <c r="AM33" s="35">
        <f t="shared" si="4"/>
        <v>2130816.84</v>
      </c>
      <c r="AN33" s="39">
        <f t="shared" si="5"/>
        <v>2118690.2400000002</v>
      </c>
      <c r="AO33" s="53">
        <f t="shared" si="6"/>
        <v>12126.599999999627</v>
      </c>
    </row>
    <row r="34" spans="1:41">
      <c r="A34" t="s">
        <v>1237</v>
      </c>
      <c r="B34" t="s">
        <v>1238</v>
      </c>
      <c r="C34">
        <v>4404</v>
      </c>
      <c r="D34" t="s">
        <v>1245</v>
      </c>
      <c r="E34" t="s">
        <v>1245</v>
      </c>
      <c r="F34" s="36">
        <v>150056.09</v>
      </c>
      <c r="G34" s="36">
        <v>0</v>
      </c>
      <c r="H34" s="36">
        <v>126459.81</v>
      </c>
      <c r="I34" s="270">
        <v>2265855.79</v>
      </c>
      <c r="J34" s="126">
        <v>131631.37</v>
      </c>
      <c r="S34" s="126">
        <v>800590.79</v>
      </c>
      <c r="T34" s="126">
        <v>2109112.34</v>
      </c>
      <c r="W34" s="33">
        <v>695804.22</v>
      </c>
      <c r="Y34" s="33">
        <v>1334.45</v>
      </c>
      <c r="AA34" s="33">
        <v>1151150</v>
      </c>
      <c r="AB34" s="33">
        <v>370540</v>
      </c>
      <c r="AC34" s="37">
        <v>1687376</v>
      </c>
      <c r="AD34" s="37">
        <v>47742</v>
      </c>
      <c r="AF34" s="37">
        <v>481908.58</v>
      </c>
      <c r="AG34" s="37">
        <v>205582.16</v>
      </c>
      <c r="AI34" s="37">
        <v>31920</v>
      </c>
      <c r="AJ34" s="36">
        <f t="shared" si="1"/>
        <v>276515.90000000002</v>
      </c>
      <c r="AK34" s="59">
        <f t="shared" si="2"/>
        <v>0</v>
      </c>
      <c r="AL34" s="46">
        <f t="shared" si="3"/>
        <v>276515.90000000002</v>
      </c>
      <c r="AM34" s="35">
        <f t="shared" si="4"/>
        <v>2218828.67</v>
      </c>
      <c r="AN34" s="39">
        <f t="shared" si="5"/>
        <v>2454528.7400000002</v>
      </c>
      <c r="AO34" s="53">
        <f t="shared" si="6"/>
        <v>-235700.0700000003</v>
      </c>
    </row>
    <row r="35" spans="1:41">
      <c r="A35" t="s">
        <v>1237</v>
      </c>
      <c r="B35" t="s">
        <v>1238</v>
      </c>
      <c r="C35">
        <v>2133</v>
      </c>
      <c r="D35" t="s">
        <v>1246</v>
      </c>
      <c r="E35" t="s">
        <v>1246</v>
      </c>
      <c r="F35" s="36">
        <v>239769.11</v>
      </c>
      <c r="G35" s="36">
        <v>23180</v>
      </c>
      <c r="H35" s="36">
        <v>68789.22</v>
      </c>
      <c r="I35" s="270">
        <v>2428169.86</v>
      </c>
      <c r="J35" s="126">
        <v>179561.21</v>
      </c>
      <c r="N35" s="59">
        <v>0</v>
      </c>
      <c r="P35" s="59">
        <v>7444</v>
      </c>
      <c r="S35" s="126">
        <v>1088573.82</v>
      </c>
      <c r="T35" s="126">
        <v>2000000</v>
      </c>
      <c r="V35" s="33">
        <v>783.44</v>
      </c>
      <c r="W35" s="33">
        <v>672822.46</v>
      </c>
      <c r="AA35" s="33">
        <v>44780</v>
      </c>
      <c r="AB35" s="33">
        <v>12700</v>
      </c>
      <c r="AC35" s="37">
        <v>274978</v>
      </c>
      <c r="AE35" s="37">
        <v>15644</v>
      </c>
      <c r="AF35" s="37">
        <v>422984.72</v>
      </c>
      <c r="AG35" s="37">
        <v>164027.6</v>
      </c>
      <c r="AI35" s="37">
        <v>10000</v>
      </c>
      <c r="AJ35" s="36">
        <f t="shared" si="1"/>
        <v>331738.32999999996</v>
      </c>
      <c r="AK35" s="59">
        <f t="shared" si="2"/>
        <v>7444</v>
      </c>
      <c r="AL35" s="46">
        <f t="shared" si="3"/>
        <v>324294.32999999996</v>
      </c>
      <c r="AM35" s="35">
        <f t="shared" si="4"/>
        <v>731085.89999999991</v>
      </c>
      <c r="AN35" s="39">
        <f t="shared" si="5"/>
        <v>887634.32</v>
      </c>
      <c r="AO35" s="53">
        <f t="shared" si="6"/>
        <v>-156548.42000000004</v>
      </c>
    </row>
    <row r="36" spans="1:41">
      <c r="A36" t="s">
        <v>1237</v>
      </c>
      <c r="B36" t="s">
        <v>1238</v>
      </c>
      <c r="C36">
        <v>2756</v>
      </c>
      <c r="D36" t="s">
        <v>1247</v>
      </c>
      <c r="E36" t="s">
        <v>1247</v>
      </c>
      <c r="F36" s="36">
        <v>302714.61</v>
      </c>
      <c r="G36" s="36">
        <v>0</v>
      </c>
      <c r="H36" s="36">
        <v>160604.79999999999</v>
      </c>
      <c r="I36" s="270">
        <v>1373214.25</v>
      </c>
      <c r="J36" s="126">
        <v>189548.82</v>
      </c>
      <c r="P36" s="59">
        <v>-40000</v>
      </c>
      <c r="T36" s="126">
        <v>2067007.72</v>
      </c>
      <c r="W36" s="33">
        <v>929696.01</v>
      </c>
      <c r="X36" s="33">
        <v>4000</v>
      </c>
      <c r="Y36" s="33">
        <v>782.52</v>
      </c>
      <c r="AB36" s="33">
        <v>33</v>
      </c>
      <c r="AC36" s="37">
        <v>278035</v>
      </c>
      <c r="AE36" s="37">
        <v>37496</v>
      </c>
      <c r="AF36" s="37">
        <v>495535.15</v>
      </c>
      <c r="AG36" s="37">
        <v>124370.62</v>
      </c>
      <c r="AJ36" s="36">
        <f t="shared" si="1"/>
        <v>463319.41</v>
      </c>
      <c r="AK36" s="59">
        <f t="shared" si="2"/>
        <v>-40000</v>
      </c>
      <c r="AL36" s="46">
        <f t="shared" si="3"/>
        <v>503319.41</v>
      </c>
      <c r="AM36" s="35">
        <f t="shared" si="4"/>
        <v>934511.53</v>
      </c>
      <c r="AN36" s="39">
        <f t="shared" si="5"/>
        <v>935436.77</v>
      </c>
      <c r="AO36" s="53">
        <f t="shared" si="6"/>
        <v>-925.23999999999069</v>
      </c>
    </row>
    <row r="37" spans="1:41">
      <c r="A37" t="s">
        <v>1237</v>
      </c>
      <c r="B37" t="s">
        <v>1238</v>
      </c>
      <c r="C37">
        <v>2482</v>
      </c>
      <c r="D37" t="s">
        <v>1248</v>
      </c>
      <c r="E37" t="s">
        <v>1248</v>
      </c>
      <c r="F37" s="36">
        <v>187299.39</v>
      </c>
      <c r="G37" s="36">
        <v>32854.74</v>
      </c>
      <c r="H37" s="36">
        <v>36062.82</v>
      </c>
      <c r="I37" s="270">
        <v>594448.56999999995</v>
      </c>
      <c r="J37" s="126">
        <v>230136</v>
      </c>
      <c r="N37" s="59">
        <v>-15965</v>
      </c>
      <c r="P37" s="59">
        <v>15394.29</v>
      </c>
      <c r="S37" s="126">
        <v>-1405695.55</v>
      </c>
      <c r="T37" s="126">
        <v>2721924.84</v>
      </c>
      <c r="W37" s="33">
        <v>404290.8</v>
      </c>
      <c r="AA37" s="33">
        <v>1111000</v>
      </c>
      <c r="AB37" s="33">
        <v>628247.49</v>
      </c>
      <c r="AC37" s="37">
        <v>1485527</v>
      </c>
      <c r="AD37" s="37">
        <v>24840</v>
      </c>
      <c r="AF37" s="37">
        <v>663302.57999999996</v>
      </c>
      <c r="AG37" s="37">
        <v>204725.77</v>
      </c>
      <c r="AJ37" s="36">
        <f t="shared" si="1"/>
        <v>256216.95</v>
      </c>
      <c r="AK37" s="59">
        <f t="shared" si="2"/>
        <v>-570.70999999999913</v>
      </c>
      <c r="AL37" s="46">
        <f t="shared" si="3"/>
        <v>256787.66</v>
      </c>
      <c r="AM37" s="35">
        <f t="shared" si="4"/>
        <v>2143538.29</v>
      </c>
      <c r="AN37" s="39">
        <f t="shared" si="5"/>
        <v>2378395.35</v>
      </c>
      <c r="AO37" s="53">
        <f t="shared" si="6"/>
        <v>-234857.06000000006</v>
      </c>
    </row>
    <row r="38" spans="1:41">
      <c r="A38" t="s">
        <v>1250</v>
      </c>
      <c r="B38" t="s">
        <v>1251</v>
      </c>
      <c r="C38">
        <v>3608</v>
      </c>
      <c r="D38" t="s">
        <v>1253</v>
      </c>
      <c r="E38" t="s">
        <v>1253</v>
      </c>
      <c r="F38" s="36">
        <v>512594.7</v>
      </c>
      <c r="G38" s="36">
        <v>0</v>
      </c>
      <c r="H38" s="36">
        <v>96707.15</v>
      </c>
      <c r="I38" s="270">
        <v>3</v>
      </c>
      <c r="J38" s="126">
        <v>67282</v>
      </c>
      <c r="N38" s="59">
        <v>57500</v>
      </c>
      <c r="P38" s="59">
        <v>94</v>
      </c>
      <c r="R38" s="126">
        <v>109826.84</v>
      </c>
      <c r="S38" s="126">
        <v>-800365.28</v>
      </c>
      <c r="T38" s="126">
        <v>1153430.04</v>
      </c>
      <c r="W38" s="33">
        <v>753192.05</v>
      </c>
      <c r="X38" s="33">
        <v>159990</v>
      </c>
      <c r="Y38" s="33">
        <v>821.89</v>
      </c>
      <c r="AA38" s="33">
        <v>936810</v>
      </c>
      <c r="AB38" s="33">
        <v>76500</v>
      </c>
      <c r="AC38" s="37">
        <v>1321247</v>
      </c>
      <c r="AE38" s="37">
        <v>18577</v>
      </c>
      <c r="AF38" s="37">
        <v>350402.55</v>
      </c>
      <c r="AG38" s="37">
        <v>80986.14</v>
      </c>
      <c r="AJ38" s="36">
        <f t="shared" si="1"/>
        <v>609301.85</v>
      </c>
      <c r="AK38" s="59">
        <f t="shared" si="2"/>
        <v>57594</v>
      </c>
      <c r="AL38" s="46">
        <f t="shared" si="3"/>
        <v>551707.85</v>
      </c>
      <c r="AM38" s="35">
        <f t="shared" si="4"/>
        <v>1927313.94</v>
      </c>
      <c r="AN38" s="39">
        <f t="shared" si="5"/>
        <v>1771212.69</v>
      </c>
      <c r="AO38" s="53">
        <f t="shared" si="6"/>
        <v>156101.25</v>
      </c>
    </row>
    <row r="39" spans="1:41">
      <c r="A39" t="s">
        <v>1250</v>
      </c>
      <c r="B39" t="s">
        <v>1251</v>
      </c>
      <c r="C39">
        <v>4330</v>
      </c>
      <c r="D39" t="s">
        <v>1254</v>
      </c>
      <c r="E39" t="s">
        <v>1254</v>
      </c>
      <c r="F39" s="36">
        <v>212050.32</v>
      </c>
      <c r="G39" s="36">
        <v>0</v>
      </c>
      <c r="H39" s="36">
        <v>117840.26</v>
      </c>
      <c r="I39" s="270">
        <v>-277329.44</v>
      </c>
      <c r="J39" s="126">
        <v>187007.96</v>
      </c>
      <c r="N39" s="59">
        <v>136700</v>
      </c>
      <c r="P39" s="59">
        <v>179.23</v>
      </c>
      <c r="R39" s="126">
        <v>-2304521.69</v>
      </c>
      <c r="S39" s="126">
        <v>-200597.9</v>
      </c>
      <c r="T39" s="126">
        <v>2737074.7</v>
      </c>
      <c r="W39" s="33">
        <v>705016.22</v>
      </c>
      <c r="X39" s="33">
        <v>229788</v>
      </c>
      <c r="Y39" s="33">
        <v>219.94</v>
      </c>
      <c r="AA39" s="33">
        <v>845020</v>
      </c>
      <c r="AB39" s="33">
        <v>28000</v>
      </c>
      <c r="AC39" s="37">
        <v>1093708</v>
      </c>
      <c r="AE39" s="37">
        <v>49078</v>
      </c>
      <c r="AF39" s="37">
        <v>573179.84</v>
      </c>
      <c r="AG39" s="37">
        <v>221343.56</v>
      </c>
      <c r="AJ39" s="36">
        <f t="shared" si="1"/>
        <v>329890.58</v>
      </c>
      <c r="AK39" s="59">
        <f t="shared" si="2"/>
        <v>136879.23000000001</v>
      </c>
      <c r="AL39" s="46">
        <f t="shared" si="3"/>
        <v>193011.35</v>
      </c>
      <c r="AM39" s="35">
        <f t="shared" si="4"/>
        <v>1808044.16</v>
      </c>
      <c r="AN39" s="39">
        <f t="shared" si="5"/>
        <v>1937309.4</v>
      </c>
      <c r="AO39" s="53">
        <f t="shared" si="6"/>
        <v>-129265.23999999999</v>
      </c>
    </row>
    <row r="40" spans="1:41">
      <c r="A40" t="s">
        <v>1250</v>
      </c>
      <c r="B40" t="s">
        <v>1251</v>
      </c>
      <c r="C40">
        <v>1035</v>
      </c>
      <c r="D40" t="s">
        <v>1255</v>
      </c>
      <c r="E40" t="s">
        <v>1255</v>
      </c>
      <c r="F40" s="36">
        <v>422133.56</v>
      </c>
      <c r="G40" s="36">
        <v>0</v>
      </c>
      <c r="H40" s="36">
        <v>100089.51</v>
      </c>
      <c r="I40" s="270">
        <v>267416.67</v>
      </c>
      <c r="J40" s="126">
        <v>182510.59</v>
      </c>
      <c r="N40" s="59">
        <v>6300</v>
      </c>
      <c r="P40" s="59">
        <v>258.31</v>
      </c>
      <c r="S40" s="126">
        <v>-624425.54</v>
      </c>
      <c r="T40" s="126">
        <v>1656318.18</v>
      </c>
      <c r="W40" s="33">
        <v>442587.24</v>
      </c>
      <c r="X40" s="33">
        <v>46770</v>
      </c>
      <c r="Y40" s="33">
        <v>955.7</v>
      </c>
      <c r="AA40" s="33">
        <v>1069490</v>
      </c>
      <c r="AB40" s="33">
        <v>18000</v>
      </c>
      <c r="AC40" s="37">
        <v>1171356</v>
      </c>
      <c r="AD40" s="37">
        <v>4330</v>
      </c>
      <c r="AE40" s="37">
        <v>9660</v>
      </c>
      <c r="AF40" s="37">
        <v>330611.39</v>
      </c>
      <c r="AG40" s="37">
        <v>128146.17</v>
      </c>
      <c r="AJ40" s="36">
        <f t="shared" si="1"/>
        <v>522223.07</v>
      </c>
      <c r="AK40" s="59">
        <f t="shared" si="2"/>
        <v>6558.31</v>
      </c>
      <c r="AL40" s="46">
        <f t="shared" si="3"/>
        <v>515664.76</v>
      </c>
      <c r="AM40" s="35">
        <f t="shared" si="4"/>
        <v>1577802.94</v>
      </c>
      <c r="AN40" s="39">
        <f t="shared" si="5"/>
        <v>1644103.56</v>
      </c>
      <c r="AO40" s="53">
        <f t="shared" si="6"/>
        <v>-66300.620000000112</v>
      </c>
    </row>
    <row r="41" spans="1:41">
      <c r="A41" t="s">
        <v>1250</v>
      </c>
      <c r="B41" t="s">
        <v>1251</v>
      </c>
      <c r="C41">
        <v>2157</v>
      </c>
      <c r="D41" t="s">
        <v>1256</v>
      </c>
      <c r="E41" t="s">
        <v>1256</v>
      </c>
      <c r="F41" s="36">
        <v>110544.95</v>
      </c>
      <c r="G41" s="36">
        <v>0</v>
      </c>
      <c r="H41" s="36">
        <v>64401.22</v>
      </c>
      <c r="I41" s="270">
        <v>234838.42</v>
      </c>
      <c r="J41" s="126">
        <v>39884.400000000001</v>
      </c>
      <c r="N41" s="59">
        <v>306654</v>
      </c>
      <c r="P41" s="59">
        <v>2286.08</v>
      </c>
      <c r="S41" s="126">
        <v>-359671.78</v>
      </c>
      <c r="T41" s="126">
        <v>1118559.83</v>
      </c>
      <c r="W41" s="33">
        <v>489241.88</v>
      </c>
      <c r="X41" s="33">
        <v>51580</v>
      </c>
      <c r="AA41" s="33">
        <v>1336460</v>
      </c>
      <c r="AB41" s="33">
        <v>52500</v>
      </c>
      <c r="AC41" s="37">
        <v>1619516</v>
      </c>
      <c r="AE41" s="37">
        <v>27304</v>
      </c>
      <c r="AF41" s="37">
        <v>757886.96</v>
      </c>
      <c r="AG41" s="37">
        <v>140934.06</v>
      </c>
      <c r="AI41" s="37">
        <v>2300</v>
      </c>
      <c r="AJ41" s="36">
        <f t="shared" si="1"/>
        <v>174946.16999999998</v>
      </c>
      <c r="AK41" s="59">
        <f t="shared" si="2"/>
        <v>308940.08</v>
      </c>
      <c r="AL41" s="46">
        <f t="shared" si="3"/>
        <v>-133993.91000000003</v>
      </c>
      <c r="AM41" s="35">
        <f t="shared" si="4"/>
        <v>1929781.88</v>
      </c>
      <c r="AN41" s="39">
        <f t="shared" si="5"/>
        <v>2547941.02</v>
      </c>
      <c r="AO41" s="53">
        <f t="shared" si="6"/>
        <v>-618159.14000000013</v>
      </c>
    </row>
    <row r="42" spans="1:41">
      <c r="A42" t="s">
        <v>1250</v>
      </c>
      <c r="B42" t="s">
        <v>1251</v>
      </c>
      <c r="C42">
        <v>2614</v>
      </c>
      <c r="D42" t="s">
        <v>1257</v>
      </c>
      <c r="E42" t="s">
        <v>1257</v>
      </c>
      <c r="F42" s="36">
        <v>139370.67000000001</v>
      </c>
      <c r="G42" s="36">
        <v>0</v>
      </c>
      <c r="H42" s="36">
        <v>697671.99</v>
      </c>
      <c r="I42" s="270">
        <v>-388475.16</v>
      </c>
      <c r="J42" s="126">
        <v>5873.18</v>
      </c>
      <c r="M42" s="59">
        <v>150000</v>
      </c>
      <c r="N42" s="59">
        <v>12650</v>
      </c>
      <c r="P42" s="59">
        <v>867</v>
      </c>
      <c r="S42" s="126">
        <v>-929415.84</v>
      </c>
      <c r="T42" s="126">
        <v>1381244.13</v>
      </c>
      <c r="W42" s="33">
        <v>578168.06999999995</v>
      </c>
      <c r="X42" s="33">
        <v>65300</v>
      </c>
      <c r="Y42" s="33">
        <v>305.94</v>
      </c>
      <c r="AA42" s="33">
        <v>1074370</v>
      </c>
      <c r="AC42" s="37">
        <v>1279367</v>
      </c>
      <c r="AE42" s="37">
        <v>27764</v>
      </c>
      <c r="AF42" s="37">
        <v>412803.33</v>
      </c>
      <c r="AG42" s="37">
        <v>159114.29</v>
      </c>
      <c r="AJ42" s="36">
        <f t="shared" si="1"/>
        <v>837042.66</v>
      </c>
      <c r="AK42" s="59">
        <f t="shared" si="2"/>
        <v>163517</v>
      </c>
      <c r="AL42" s="46">
        <f t="shared" si="3"/>
        <v>673525.66</v>
      </c>
      <c r="AM42" s="35">
        <f t="shared" si="4"/>
        <v>1718144.0099999998</v>
      </c>
      <c r="AN42" s="39">
        <f t="shared" si="5"/>
        <v>1879048.62</v>
      </c>
      <c r="AO42" s="53">
        <f t="shared" si="6"/>
        <v>-160904.61000000034</v>
      </c>
    </row>
    <row r="43" spans="1:41">
      <c r="A43" t="s">
        <v>1250</v>
      </c>
      <c r="B43" t="s">
        <v>1251</v>
      </c>
      <c r="C43">
        <v>2353</v>
      </c>
      <c r="D43" t="s">
        <v>1258</v>
      </c>
      <c r="E43" t="s">
        <v>1258</v>
      </c>
      <c r="F43" s="36">
        <v>337060.69</v>
      </c>
      <c r="G43" s="36">
        <v>0</v>
      </c>
      <c r="H43" s="36">
        <v>750985.49</v>
      </c>
      <c r="I43" s="270">
        <v>551532.81000000006</v>
      </c>
      <c r="J43" s="126">
        <v>-56937.45</v>
      </c>
      <c r="N43" s="59">
        <v>144138</v>
      </c>
      <c r="P43" s="59">
        <v>55468</v>
      </c>
      <c r="S43" s="126">
        <v>226261.86</v>
      </c>
      <c r="T43" s="126">
        <v>1240631.49</v>
      </c>
      <c r="W43" s="33">
        <v>581240.76</v>
      </c>
      <c r="X43" s="33">
        <v>232750</v>
      </c>
      <c r="Y43" s="33">
        <v>754.49</v>
      </c>
      <c r="AA43" s="33">
        <v>1108155</v>
      </c>
      <c r="AC43" s="37">
        <v>1319285</v>
      </c>
      <c r="AE43" s="37">
        <v>12268</v>
      </c>
      <c r="AF43" s="37">
        <v>434484.96</v>
      </c>
      <c r="AG43" s="37">
        <v>240720.1</v>
      </c>
      <c r="AJ43" s="36">
        <f t="shared" si="1"/>
        <v>1088046.18</v>
      </c>
      <c r="AK43" s="59">
        <f t="shared" si="2"/>
        <v>199606</v>
      </c>
      <c r="AL43" s="46">
        <f t="shared" si="3"/>
        <v>888440.17999999993</v>
      </c>
      <c r="AM43" s="35">
        <f t="shared" si="4"/>
        <v>1922900.25</v>
      </c>
      <c r="AN43" s="39">
        <f t="shared" si="5"/>
        <v>2006758.06</v>
      </c>
      <c r="AO43" s="53">
        <f t="shared" si="6"/>
        <v>-83857.810000000056</v>
      </c>
    </row>
    <row r="44" spans="1:41">
      <c r="A44" t="s">
        <v>1250</v>
      </c>
      <c r="B44" t="s">
        <v>1251</v>
      </c>
      <c r="C44">
        <v>2077</v>
      </c>
      <c r="D44" t="s">
        <v>1259</v>
      </c>
      <c r="E44" t="s">
        <v>1259</v>
      </c>
      <c r="F44" s="36">
        <v>264719.56</v>
      </c>
      <c r="G44" s="36">
        <v>100000</v>
      </c>
      <c r="H44" s="36">
        <v>425060.18</v>
      </c>
      <c r="I44" s="270">
        <v>32445.37</v>
      </c>
      <c r="J44" s="126">
        <v>28842.240000000002</v>
      </c>
      <c r="M44" s="59">
        <v>100000</v>
      </c>
      <c r="N44" s="59">
        <v>168350</v>
      </c>
      <c r="P44" s="59">
        <v>880.09</v>
      </c>
      <c r="S44" s="126">
        <v>-2267212.61</v>
      </c>
      <c r="T44" s="126">
        <v>2770050.54</v>
      </c>
      <c r="W44" s="33">
        <v>509064.81</v>
      </c>
      <c r="X44" s="33">
        <v>117200</v>
      </c>
      <c r="Y44" s="33">
        <v>1366.15</v>
      </c>
      <c r="AC44" s="37">
        <v>178768</v>
      </c>
      <c r="AD44" s="37">
        <v>11800</v>
      </c>
      <c r="AE44" s="37">
        <v>9580</v>
      </c>
      <c r="AF44" s="37">
        <v>329262.02</v>
      </c>
      <c r="AG44" s="37">
        <v>19221.61</v>
      </c>
      <c r="AJ44" s="36">
        <f t="shared" si="1"/>
        <v>789779.74</v>
      </c>
      <c r="AK44" s="59">
        <f t="shared" si="2"/>
        <v>269230.09000000003</v>
      </c>
      <c r="AL44" s="46">
        <f t="shared" si="3"/>
        <v>520549.64999999997</v>
      </c>
      <c r="AM44" s="35">
        <f t="shared" si="4"/>
        <v>627630.96000000008</v>
      </c>
      <c r="AN44" s="39">
        <f t="shared" si="5"/>
        <v>548631.63</v>
      </c>
      <c r="AO44" s="53">
        <f t="shared" si="6"/>
        <v>78999.330000000075</v>
      </c>
    </row>
    <row r="45" spans="1:41">
      <c r="A45" t="s">
        <v>1250</v>
      </c>
      <c r="B45" t="s">
        <v>1251</v>
      </c>
      <c r="C45">
        <v>2893</v>
      </c>
      <c r="D45" t="s">
        <v>1260</v>
      </c>
      <c r="E45" t="s">
        <v>1260</v>
      </c>
      <c r="F45" s="36">
        <v>372529.12</v>
      </c>
      <c r="G45" s="36">
        <v>0</v>
      </c>
      <c r="H45" s="36">
        <v>35426</v>
      </c>
      <c r="I45" s="270">
        <v>45097.31</v>
      </c>
      <c r="J45" s="126">
        <v>231435.7</v>
      </c>
      <c r="N45" s="59">
        <v>8540</v>
      </c>
      <c r="P45" s="59">
        <v>1158.45</v>
      </c>
      <c r="R45" s="126">
        <v>16660.38</v>
      </c>
      <c r="S45" s="126">
        <v>-1534305.91</v>
      </c>
      <c r="T45" s="126">
        <v>2356118.79</v>
      </c>
      <c r="W45" s="33">
        <v>503047.92</v>
      </c>
      <c r="X45" s="33">
        <v>88600</v>
      </c>
      <c r="Y45" s="33">
        <v>1181.31</v>
      </c>
      <c r="AA45" s="33">
        <v>1242820</v>
      </c>
      <c r="AB45" s="33">
        <v>4000</v>
      </c>
      <c r="AC45" s="37">
        <v>1355631</v>
      </c>
      <c r="AD45" s="37">
        <v>7200</v>
      </c>
      <c r="AE45" s="37">
        <v>6164</v>
      </c>
      <c r="AF45" s="37">
        <v>431019.23</v>
      </c>
      <c r="AG45" s="37">
        <v>49818.58</v>
      </c>
      <c r="AI45" s="37">
        <v>153500</v>
      </c>
      <c r="AJ45" s="36">
        <f t="shared" si="1"/>
        <v>407955.12</v>
      </c>
      <c r="AK45" s="59">
        <f t="shared" si="2"/>
        <v>9698.4500000000007</v>
      </c>
      <c r="AL45" s="46">
        <f t="shared" si="3"/>
        <v>398256.67</v>
      </c>
      <c r="AM45" s="35">
        <f t="shared" si="4"/>
        <v>1839649.23</v>
      </c>
      <c r="AN45" s="39">
        <f t="shared" si="5"/>
        <v>2003332.81</v>
      </c>
      <c r="AO45" s="53">
        <f t="shared" si="6"/>
        <v>-163683.58000000007</v>
      </c>
    </row>
    <row r="46" spans="1:41">
      <c r="A46" t="s">
        <v>1250</v>
      </c>
      <c r="B46" t="s">
        <v>1251</v>
      </c>
      <c r="C46">
        <v>2053</v>
      </c>
      <c r="D46" t="s">
        <v>1261</v>
      </c>
      <c r="E46" t="s">
        <v>1261</v>
      </c>
      <c r="F46" s="36">
        <v>178999.23</v>
      </c>
      <c r="G46" s="36">
        <v>12500</v>
      </c>
      <c r="H46" s="36">
        <v>67217.02</v>
      </c>
      <c r="I46" s="270">
        <v>296502.83</v>
      </c>
      <c r="J46" s="126">
        <v>217462.95</v>
      </c>
      <c r="N46" s="59">
        <v>72755</v>
      </c>
      <c r="O46" s="59">
        <v>2589</v>
      </c>
      <c r="P46" s="59">
        <v>973.34</v>
      </c>
      <c r="R46" s="126">
        <v>-341908.85</v>
      </c>
      <c r="S46" s="126">
        <v>-954871.91</v>
      </c>
      <c r="T46" s="126">
        <v>1990390.15</v>
      </c>
      <c r="W46" s="33">
        <v>613441.93000000005</v>
      </c>
      <c r="X46" s="33">
        <v>86500</v>
      </c>
      <c r="Y46" s="33">
        <v>228.78</v>
      </c>
      <c r="AA46" s="33">
        <v>817510</v>
      </c>
      <c r="AC46" s="37">
        <v>919473</v>
      </c>
      <c r="AD46" s="37">
        <v>19845</v>
      </c>
      <c r="AE46" s="37">
        <v>5818</v>
      </c>
      <c r="AF46" s="37">
        <v>432246.04</v>
      </c>
      <c r="AG46" s="37">
        <v>137543.37</v>
      </c>
      <c r="AJ46" s="36">
        <f t="shared" si="1"/>
        <v>258716.25</v>
      </c>
      <c r="AK46" s="59">
        <f t="shared" si="2"/>
        <v>76317.34</v>
      </c>
      <c r="AL46" s="46">
        <f t="shared" si="3"/>
        <v>182398.91</v>
      </c>
      <c r="AM46" s="35">
        <f t="shared" si="4"/>
        <v>1517680.71</v>
      </c>
      <c r="AN46" s="39">
        <f t="shared" si="5"/>
        <v>1514925.4100000001</v>
      </c>
      <c r="AO46" s="53">
        <f t="shared" si="6"/>
        <v>2755.2999999998137</v>
      </c>
    </row>
    <row r="47" spans="1:41">
      <c r="A47" t="s">
        <v>1250</v>
      </c>
      <c r="B47" t="s">
        <v>1251</v>
      </c>
      <c r="C47">
        <v>1752</v>
      </c>
      <c r="D47" t="s">
        <v>1262</v>
      </c>
      <c r="E47" t="s">
        <v>1262</v>
      </c>
      <c r="F47" s="36">
        <v>76700.240000000005</v>
      </c>
      <c r="G47" s="36">
        <v>0</v>
      </c>
      <c r="H47" s="36">
        <v>78975.19</v>
      </c>
      <c r="I47" s="270">
        <v>278790.06</v>
      </c>
      <c r="J47" s="126">
        <v>42287.17</v>
      </c>
      <c r="M47" s="59">
        <v>100000</v>
      </c>
      <c r="N47" s="59">
        <v>14050</v>
      </c>
      <c r="P47" s="59">
        <v>56.7</v>
      </c>
      <c r="R47" s="126">
        <v>-319921.96999999997</v>
      </c>
      <c r="S47" s="126">
        <v>269397.42</v>
      </c>
      <c r="T47" s="126">
        <v>498635.02</v>
      </c>
      <c r="W47" s="33">
        <v>531473.51</v>
      </c>
      <c r="X47" s="33">
        <v>31750</v>
      </c>
      <c r="Y47" s="33">
        <v>416.75</v>
      </c>
      <c r="AA47" s="33">
        <v>886730</v>
      </c>
      <c r="AC47" s="37">
        <v>970061</v>
      </c>
      <c r="AD47" s="37">
        <v>10250</v>
      </c>
      <c r="AE47" s="37">
        <v>10920</v>
      </c>
      <c r="AF47" s="37">
        <v>505342.38</v>
      </c>
      <c r="AG47" s="37">
        <v>39261.39</v>
      </c>
      <c r="AJ47" s="36">
        <f t="shared" si="1"/>
        <v>155675.43</v>
      </c>
      <c r="AK47" s="59">
        <f t="shared" si="2"/>
        <v>114106.7</v>
      </c>
      <c r="AL47" s="46">
        <f t="shared" si="3"/>
        <v>41568.729999999996</v>
      </c>
      <c r="AM47" s="35">
        <f t="shared" si="4"/>
        <v>1450370.26</v>
      </c>
      <c r="AN47" s="39">
        <f t="shared" si="5"/>
        <v>1535834.7699999998</v>
      </c>
      <c r="AO47" s="53">
        <f t="shared" si="6"/>
        <v>-85464.509999999776</v>
      </c>
    </row>
    <row r="48" spans="1:41">
      <c r="A48" t="s">
        <v>1250</v>
      </c>
      <c r="B48" t="s">
        <v>1251</v>
      </c>
      <c r="C48">
        <v>1882</v>
      </c>
      <c r="D48" t="s">
        <v>1263</v>
      </c>
      <c r="E48" t="s">
        <v>1263</v>
      </c>
      <c r="F48" s="36">
        <v>94663.79</v>
      </c>
      <c r="G48" s="36">
        <v>0</v>
      </c>
      <c r="H48" s="36">
        <v>172450.27</v>
      </c>
      <c r="I48" s="270">
        <v>3</v>
      </c>
      <c r="J48" s="126">
        <v>71348.039999999994</v>
      </c>
      <c r="N48" s="59">
        <v>66188</v>
      </c>
      <c r="P48" s="59">
        <v>50.45</v>
      </c>
      <c r="R48" s="126">
        <v>-11452.2</v>
      </c>
      <c r="S48" s="126">
        <v>-79622.94</v>
      </c>
      <c r="T48" s="126">
        <v>452082.82</v>
      </c>
      <c r="W48" s="33">
        <v>559580.75</v>
      </c>
      <c r="X48" s="33">
        <v>115000</v>
      </c>
      <c r="Y48" s="33">
        <v>486.39</v>
      </c>
      <c r="AA48" s="33">
        <v>611820</v>
      </c>
      <c r="AC48" s="37">
        <v>806572</v>
      </c>
      <c r="AD48" s="37">
        <v>11220</v>
      </c>
      <c r="AE48" s="37">
        <v>4578</v>
      </c>
      <c r="AF48" s="37">
        <v>522747.43</v>
      </c>
      <c r="AG48" s="37">
        <v>30550.74</v>
      </c>
      <c r="AJ48" s="36">
        <f t="shared" si="1"/>
        <v>267114.06</v>
      </c>
      <c r="AK48" s="59">
        <f t="shared" si="2"/>
        <v>66238.45</v>
      </c>
      <c r="AL48" s="46">
        <f t="shared" si="3"/>
        <v>200875.61</v>
      </c>
      <c r="AM48" s="35">
        <f t="shared" si="4"/>
        <v>1286887.1400000001</v>
      </c>
      <c r="AN48" s="39">
        <f t="shared" si="5"/>
        <v>1375668.17</v>
      </c>
      <c r="AO48" s="53">
        <f t="shared" si="6"/>
        <v>-88781.029999999795</v>
      </c>
    </row>
    <row r="49" spans="1:41">
      <c r="A49" t="s">
        <v>1250</v>
      </c>
      <c r="B49" t="s">
        <v>1251</v>
      </c>
      <c r="C49">
        <v>2722</v>
      </c>
      <c r="D49" t="s">
        <v>1264</v>
      </c>
      <c r="E49" t="s">
        <v>1264</v>
      </c>
      <c r="F49" s="36">
        <v>389239.12</v>
      </c>
      <c r="G49" s="36">
        <v>0</v>
      </c>
      <c r="H49" s="36">
        <v>49151.22</v>
      </c>
      <c r="I49" s="270">
        <v>2877860.5</v>
      </c>
      <c r="J49" s="126">
        <v>121901.1</v>
      </c>
      <c r="N49" s="59">
        <v>124440</v>
      </c>
      <c r="P49" s="59">
        <v>600</v>
      </c>
      <c r="S49" s="126">
        <v>-1898951.05</v>
      </c>
      <c r="T49" s="126">
        <v>5378772.1500000004</v>
      </c>
      <c r="W49" s="33">
        <v>462843.2</v>
      </c>
      <c r="X49" s="33">
        <v>108020</v>
      </c>
      <c r="Y49" s="33">
        <v>1017.97</v>
      </c>
      <c r="AA49" s="33">
        <v>730040</v>
      </c>
      <c r="AB49" s="33">
        <v>18000</v>
      </c>
      <c r="AC49" s="37">
        <v>835040</v>
      </c>
      <c r="AE49" s="37">
        <v>23714</v>
      </c>
      <c r="AF49" s="37">
        <v>423289.32</v>
      </c>
      <c r="AG49" s="37">
        <v>204587.01</v>
      </c>
      <c r="AJ49" s="36">
        <f t="shared" si="1"/>
        <v>438390.33999999997</v>
      </c>
      <c r="AK49" s="59">
        <f t="shared" si="2"/>
        <v>125040</v>
      </c>
      <c r="AL49" s="46">
        <f t="shared" si="3"/>
        <v>313350.33999999997</v>
      </c>
      <c r="AM49" s="35">
        <f t="shared" si="4"/>
        <v>1319921.17</v>
      </c>
      <c r="AN49" s="39">
        <f t="shared" si="5"/>
        <v>1486630.33</v>
      </c>
      <c r="AO49" s="53">
        <f t="shared" si="6"/>
        <v>-166709.16000000015</v>
      </c>
    </row>
    <row r="50" spans="1:41">
      <c r="A50" t="s">
        <v>1250</v>
      </c>
      <c r="B50" t="s">
        <v>1251</v>
      </c>
      <c r="C50">
        <v>2744</v>
      </c>
      <c r="D50" t="s">
        <v>1265</v>
      </c>
      <c r="E50" t="s">
        <v>1265</v>
      </c>
      <c r="F50" s="36">
        <v>381691.13</v>
      </c>
      <c r="G50" s="36">
        <v>0</v>
      </c>
      <c r="H50" s="36">
        <v>590083.27</v>
      </c>
      <c r="I50" s="270">
        <v>-28682.33</v>
      </c>
      <c r="J50" s="126">
        <v>-49639.07</v>
      </c>
      <c r="N50" s="59">
        <v>102640</v>
      </c>
      <c r="P50" s="59">
        <v>773.94</v>
      </c>
      <c r="Q50" s="126">
        <v>4586</v>
      </c>
      <c r="S50" s="126">
        <v>-892819.02</v>
      </c>
      <c r="T50" s="126">
        <v>1780248.13</v>
      </c>
      <c r="W50" s="33">
        <v>596570.66</v>
      </c>
      <c r="X50" s="33">
        <v>112598</v>
      </c>
      <c r="Y50" s="33">
        <v>1090.8699999999999</v>
      </c>
      <c r="AA50" s="33">
        <v>819788</v>
      </c>
      <c r="AC50" s="37">
        <v>1016348</v>
      </c>
      <c r="AE50" s="37">
        <v>34054</v>
      </c>
      <c r="AF50" s="37">
        <v>380698.11</v>
      </c>
      <c r="AG50" s="37">
        <v>200923.47</v>
      </c>
      <c r="AJ50" s="36">
        <f t="shared" si="1"/>
        <v>971774.4</v>
      </c>
      <c r="AK50" s="59">
        <f t="shared" si="2"/>
        <v>103413.94</v>
      </c>
      <c r="AL50" s="46">
        <f t="shared" si="3"/>
        <v>868360.46</v>
      </c>
      <c r="AM50" s="35">
        <f t="shared" si="4"/>
        <v>1530047.53</v>
      </c>
      <c r="AN50" s="39">
        <f t="shared" si="5"/>
        <v>1632023.5799999998</v>
      </c>
      <c r="AO50" s="53">
        <f t="shared" si="6"/>
        <v>-101976.04999999981</v>
      </c>
    </row>
    <row r="51" spans="1:41">
      <c r="A51" t="s">
        <v>1250</v>
      </c>
      <c r="B51" t="s">
        <v>1251</v>
      </c>
      <c r="C51">
        <v>2659</v>
      </c>
      <c r="D51" t="s">
        <v>1266</v>
      </c>
      <c r="E51" t="s">
        <v>1266</v>
      </c>
      <c r="F51" s="36">
        <v>464486.19</v>
      </c>
      <c r="G51" s="36">
        <v>0</v>
      </c>
      <c r="H51" s="36">
        <v>281151.43</v>
      </c>
      <c r="I51" s="270">
        <v>858450.33</v>
      </c>
      <c r="J51" s="126">
        <v>242330.16</v>
      </c>
      <c r="P51" s="59">
        <v>421.5</v>
      </c>
      <c r="S51" s="126">
        <v>-761206.66</v>
      </c>
      <c r="T51" s="126">
        <v>2690789.95</v>
      </c>
      <c r="W51" s="33">
        <v>608264.15</v>
      </c>
      <c r="X51" s="33">
        <v>1200</v>
      </c>
      <c r="Y51" s="33">
        <v>1128.5999999999999</v>
      </c>
      <c r="AA51" s="33">
        <v>677020</v>
      </c>
      <c r="AB51" s="33">
        <v>406</v>
      </c>
      <c r="AC51" s="37">
        <v>770140.5</v>
      </c>
      <c r="AE51" s="37">
        <v>14694</v>
      </c>
      <c r="AF51" s="37">
        <v>427735.23</v>
      </c>
      <c r="AG51" s="37">
        <v>159035.70000000001</v>
      </c>
      <c r="AJ51" s="36">
        <f t="shared" si="1"/>
        <v>745637.62</v>
      </c>
      <c r="AK51" s="59">
        <f t="shared" si="2"/>
        <v>421.5</v>
      </c>
      <c r="AL51" s="46">
        <f t="shared" si="3"/>
        <v>745216.12</v>
      </c>
      <c r="AM51" s="35">
        <f t="shared" si="4"/>
        <v>1288018.75</v>
      </c>
      <c r="AN51" s="39">
        <f t="shared" si="5"/>
        <v>1371605.43</v>
      </c>
      <c r="AO51" s="53">
        <f t="shared" si="6"/>
        <v>-83586.679999999935</v>
      </c>
    </row>
    <row r="52" spans="1:41">
      <c r="A52" t="s">
        <v>1250</v>
      </c>
      <c r="B52" t="s">
        <v>1251</v>
      </c>
      <c r="C52">
        <v>1879</v>
      </c>
      <c r="D52" t="s">
        <v>1267</v>
      </c>
      <c r="E52" t="s">
        <v>1455</v>
      </c>
      <c r="F52" s="36">
        <v>300453.71000000002</v>
      </c>
      <c r="G52" s="36">
        <v>0</v>
      </c>
      <c r="H52" s="36">
        <v>49264.67</v>
      </c>
      <c r="I52" s="270">
        <v>594974</v>
      </c>
      <c r="J52" s="126">
        <v>4068.46</v>
      </c>
      <c r="P52" s="59">
        <v>8633.5300000000007</v>
      </c>
      <c r="S52" s="126">
        <v>-841980.72</v>
      </c>
      <c r="T52" s="126">
        <v>2057308.95</v>
      </c>
      <c r="W52" s="33">
        <v>420981.43</v>
      </c>
      <c r="Y52" s="33">
        <v>105.06</v>
      </c>
      <c r="AB52" s="33">
        <v>4000</v>
      </c>
      <c r="AC52" s="37">
        <v>82200</v>
      </c>
      <c r="AE52" s="37">
        <v>12720</v>
      </c>
      <c r="AF52" s="37">
        <v>310414.53000000003</v>
      </c>
      <c r="AG52" s="37">
        <v>100355.88</v>
      </c>
      <c r="AI52" s="37">
        <v>194597</v>
      </c>
      <c r="AJ52" s="36">
        <f t="shared" si="1"/>
        <v>349718.38</v>
      </c>
      <c r="AK52" s="59">
        <f t="shared" si="2"/>
        <v>8633.5300000000007</v>
      </c>
      <c r="AL52" s="46">
        <f t="shared" si="3"/>
        <v>341084.85</v>
      </c>
      <c r="AM52" s="35">
        <f t="shared" si="4"/>
        <v>425086.49</v>
      </c>
      <c r="AN52" s="39">
        <f t="shared" si="5"/>
        <v>700287.41</v>
      </c>
      <c r="AO52" s="53">
        <f t="shared" si="6"/>
        <v>-275200.92000000004</v>
      </c>
    </row>
    <row r="53" spans="1:41">
      <c r="A53" t="s">
        <v>1250</v>
      </c>
      <c r="B53" t="s">
        <v>1251</v>
      </c>
      <c r="C53">
        <v>2446</v>
      </c>
      <c r="D53" t="s">
        <v>1268</v>
      </c>
      <c r="E53" t="s">
        <v>1268</v>
      </c>
      <c r="F53" s="36">
        <v>58159.72</v>
      </c>
      <c r="G53" s="36">
        <v>0</v>
      </c>
      <c r="H53" s="36">
        <v>319479.39</v>
      </c>
      <c r="I53" s="270">
        <v>129413.46</v>
      </c>
      <c r="J53" s="126">
        <v>159313.66</v>
      </c>
      <c r="P53" s="59">
        <v>14.39</v>
      </c>
      <c r="S53" s="126">
        <v>-1197597.3400000001</v>
      </c>
      <c r="T53" s="126">
        <v>1988049.06</v>
      </c>
      <c r="W53" s="33">
        <v>557905.32999999996</v>
      </c>
      <c r="Y53" s="33">
        <v>516.4</v>
      </c>
      <c r="AA53" s="33">
        <v>929700</v>
      </c>
      <c r="AB53" s="33">
        <v>183012</v>
      </c>
      <c r="AC53" s="37">
        <v>1119615</v>
      </c>
      <c r="AD53" s="37">
        <v>7000</v>
      </c>
      <c r="AE53" s="37">
        <v>9860</v>
      </c>
      <c r="AF53" s="37">
        <v>562098.9</v>
      </c>
      <c r="AG53" s="37">
        <v>96659.71</v>
      </c>
      <c r="AJ53" s="36">
        <f t="shared" si="1"/>
        <v>377639.11</v>
      </c>
      <c r="AK53" s="59">
        <f t="shared" si="2"/>
        <v>14.39</v>
      </c>
      <c r="AL53" s="46">
        <f t="shared" si="3"/>
        <v>377624.72</v>
      </c>
      <c r="AM53" s="35">
        <f t="shared" si="4"/>
        <v>1671133.73</v>
      </c>
      <c r="AN53" s="39">
        <f t="shared" si="5"/>
        <v>1795233.6099999999</v>
      </c>
      <c r="AO53" s="53">
        <f t="shared" si="6"/>
        <v>-124099.87999999989</v>
      </c>
    </row>
    <row r="54" spans="1:41">
      <c r="A54" t="s">
        <v>1250</v>
      </c>
      <c r="B54" t="s">
        <v>1251</v>
      </c>
      <c r="C54">
        <v>1826</v>
      </c>
      <c r="D54" t="s">
        <v>1269</v>
      </c>
      <c r="E54" t="s">
        <v>1269</v>
      </c>
      <c r="F54" s="36">
        <v>67216.66</v>
      </c>
      <c r="G54" s="36">
        <v>0</v>
      </c>
      <c r="H54" s="36">
        <v>67227.490000000005</v>
      </c>
      <c r="I54" s="270">
        <v>35580.629999999997</v>
      </c>
      <c r="J54" s="126">
        <v>252023.13</v>
      </c>
      <c r="N54" s="59">
        <v>175415</v>
      </c>
      <c r="P54" s="59">
        <v>11820.27</v>
      </c>
      <c r="R54" s="126">
        <v>249356.91</v>
      </c>
      <c r="S54" s="126">
        <v>-1823516.7</v>
      </c>
      <c r="T54" s="126">
        <v>1911374.52</v>
      </c>
      <c r="W54" s="33">
        <v>480496.8</v>
      </c>
      <c r="X54" s="33">
        <v>58874</v>
      </c>
      <c r="Y54" s="33">
        <v>278.12</v>
      </c>
      <c r="AA54" s="33">
        <v>1151800</v>
      </c>
      <c r="AB54" s="33">
        <v>107000</v>
      </c>
      <c r="AC54" s="37">
        <v>1431851</v>
      </c>
      <c r="AE54" s="37">
        <v>20488</v>
      </c>
      <c r="AF54" s="37">
        <v>324841.64</v>
      </c>
      <c r="AG54" s="37">
        <v>123670.37</v>
      </c>
      <c r="AJ54" s="36">
        <f t="shared" si="1"/>
        <v>134444.15000000002</v>
      </c>
      <c r="AK54" s="59">
        <f t="shared" si="2"/>
        <v>187235.27</v>
      </c>
      <c r="AL54" s="46">
        <f t="shared" si="3"/>
        <v>-52791.119999999966</v>
      </c>
      <c r="AM54" s="35">
        <f t="shared" si="4"/>
        <v>1798448.92</v>
      </c>
      <c r="AN54" s="39">
        <f t="shared" si="5"/>
        <v>1900851.0100000002</v>
      </c>
      <c r="AO54" s="53">
        <f t="shared" si="6"/>
        <v>-102402.09000000032</v>
      </c>
    </row>
    <row r="55" spans="1:41">
      <c r="A55" t="s">
        <v>1271</v>
      </c>
      <c r="B55" t="s">
        <v>1272</v>
      </c>
      <c r="C55">
        <v>2474</v>
      </c>
      <c r="D55" t="s">
        <v>1274</v>
      </c>
      <c r="E55" t="s">
        <v>1274</v>
      </c>
      <c r="F55" s="36">
        <v>650088.72</v>
      </c>
      <c r="G55" s="36">
        <v>100000</v>
      </c>
      <c r="H55" s="36">
        <v>88060.67</v>
      </c>
      <c r="I55" s="270">
        <v>168582.37</v>
      </c>
      <c r="J55" s="126">
        <v>120698.45</v>
      </c>
      <c r="N55" s="59">
        <v>19555</v>
      </c>
      <c r="P55" s="59">
        <v>0</v>
      </c>
      <c r="S55" s="126">
        <v>-825836.02</v>
      </c>
      <c r="T55" s="126">
        <v>1946410.43</v>
      </c>
      <c r="W55" s="33">
        <v>699392.21</v>
      </c>
      <c r="Y55" s="33">
        <v>1084.69</v>
      </c>
      <c r="AA55" s="33">
        <v>943640</v>
      </c>
      <c r="AB55" s="33">
        <v>4000</v>
      </c>
      <c r="AC55" s="37">
        <v>957795</v>
      </c>
      <c r="AD55" s="37">
        <v>4510</v>
      </c>
      <c r="AE55" s="37">
        <v>26082</v>
      </c>
      <c r="AF55" s="37">
        <v>544003.59</v>
      </c>
      <c r="AG55" s="37">
        <v>128425.51</v>
      </c>
      <c r="AJ55" s="36">
        <f t="shared" si="1"/>
        <v>838149.39</v>
      </c>
      <c r="AK55" s="59">
        <f t="shared" si="2"/>
        <v>19555</v>
      </c>
      <c r="AL55" s="46">
        <f t="shared" si="3"/>
        <v>818594.39</v>
      </c>
      <c r="AM55" s="35">
        <f t="shared" si="4"/>
        <v>1648116.9</v>
      </c>
      <c r="AN55" s="39">
        <f t="shared" si="5"/>
        <v>1660816.0999999999</v>
      </c>
      <c r="AO55" s="53">
        <f t="shared" si="6"/>
        <v>-12699.199999999953</v>
      </c>
    </row>
    <row r="56" spans="1:41">
      <c r="A56" t="s">
        <v>1271</v>
      </c>
      <c r="B56" t="s">
        <v>1272</v>
      </c>
      <c r="C56">
        <v>1376</v>
      </c>
      <c r="D56" t="s">
        <v>1275</v>
      </c>
      <c r="E56" t="s">
        <v>1275</v>
      </c>
      <c r="F56" s="36">
        <v>299513.76</v>
      </c>
      <c r="G56" s="36">
        <v>11598</v>
      </c>
      <c r="H56" s="36">
        <v>75776.990000000005</v>
      </c>
      <c r="I56" s="270">
        <v>937918.8</v>
      </c>
      <c r="J56" s="126">
        <v>296142.15000000002</v>
      </c>
      <c r="N56" s="59">
        <v>12150</v>
      </c>
      <c r="P56" s="59">
        <v>0</v>
      </c>
      <c r="S56" s="126">
        <v>1080375.57</v>
      </c>
      <c r="T56" s="126">
        <v>1372237.86</v>
      </c>
      <c r="W56" s="33">
        <v>294461.38</v>
      </c>
      <c r="Y56" s="33">
        <v>912.68</v>
      </c>
      <c r="AA56" s="33">
        <v>652610</v>
      </c>
      <c r="AB56" s="33">
        <v>4000</v>
      </c>
      <c r="AC56" s="37">
        <v>652610</v>
      </c>
      <c r="AD56" s="37">
        <v>23784</v>
      </c>
      <c r="AF56" s="37">
        <v>451633.9</v>
      </c>
      <c r="AG56" s="37">
        <v>667769.89</v>
      </c>
      <c r="AJ56" s="36">
        <f t="shared" si="1"/>
        <v>386888.75</v>
      </c>
      <c r="AK56" s="59">
        <f t="shared" si="2"/>
        <v>12150</v>
      </c>
      <c r="AL56" s="46">
        <f t="shared" si="3"/>
        <v>374738.75</v>
      </c>
      <c r="AM56" s="35">
        <f t="shared" si="4"/>
        <v>951984.06</v>
      </c>
      <c r="AN56" s="39">
        <f t="shared" si="5"/>
        <v>1795797.79</v>
      </c>
      <c r="AO56" s="53">
        <f t="shared" si="6"/>
        <v>-843813.73</v>
      </c>
    </row>
    <row r="57" spans="1:41">
      <c r="A57" t="s">
        <v>1271</v>
      </c>
      <c r="B57" t="s">
        <v>1272</v>
      </c>
      <c r="C57">
        <v>1242</v>
      </c>
      <c r="D57" t="s">
        <v>1276</v>
      </c>
      <c r="E57" t="s">
        <v>1276</v>
      </c>
      <c r="F57" s="36">
        <v>535580.57999999996</v>
      </c>
      <c r="G57" s="36">
        <v>13838</v>
      </c>
      <c r="H57" s="36">
        <v>13397.44</v>
      </c>
      <c r="I57" s="270">
        <v>5</v>
      </c>
      <c r="J57" s="126">
        <v>53593.41</v>
      </c>
      <c r="M57" s="59">
        <v>3000</v>
      </c>
      <c r="N57" s="59">
        <v>7425</v>
      </c>
      <c r="P57" s="59">
        <v>373.04</v>
      </c>
      <c r="S57" s="126">
        <v>-233233.23</v>
      </c>
      <c r="T57" s="126">
        <v>1028783.07</v>
      </c>
      <c r="W57" s="33">
        <v>428301.1</v>
      </c>
      <c r="Y57" s="33">
        <v>1238.5899999999999</v>
      </c>
      <c r="AA57" s="33">
        <v>939270</v>
      </c>
      <c r="AB57" s="33">
        <v>4000</v>
      </c>
      <c r="AC57" s="37">
        <v>953425</v>
      </c>
      <c r="AD57" s="37">
        <v>3500</v>
      </c>
      <c r="AE57" s="37">
        <v>17817</v>
      </c>
      <c r="AF57" s="37">
        <v>555482.09</v>
      </c>
      <c r="AG57" s="37">
        <v>32519.05</v>
      </c>
      <c r="AJ57" s="36">
        <f t="shared" si="1"/>
        <v>562816.0199999999</v>
      </c>
      <c r="AK57" s="59">
        <f t="shared" si="2"/>
        <v>10798.04</v>
      </c>
      <c r="AL57" s="46">
        <f t="shared" si="3"/>
        <v>552017.97999999986</v>
      </c>
      <c r="AM57" s="35">
        <f t="shared" si="4"/>
        <v>1372809.69</v>
      </c>
      <c r="AN57" s="39">
        <f t="shared" si="5"/>
        <v>1562743.14</v>
      </c>
      <c r="AO57" s="53">
        <f t="shared" si="6"/>
        <v>-189933.44999999995</v>
      </c>
    </row>
    <row r="58" spans="1:41">
      <c r="A58" t="s">
        <v>1271</v>
      </c>
      <c r="B58" t="s">
        <v>1272</v>
      </c>
      <c r="C58">
        <v>2440</v>
      </c>
      <c r="D58" t="s">
        <v>1277</v>
      </c>
      <c r="E58" t="s">
        <v>1277</v>
      </c>
      <c r="F58" s="36">
        <v>612392.34</v>
      </c>
      <c r="G58" s="36">
        <v>0</v>
      </c>
      <c r="H58" s="36">
        <v>47863.54</v>
      </c>
      <c r="I58" s="270">
        <v>138220.29</v>
      </c>
      <c r="J58" s="126">
        <v>150004.07</v>
      </c>
      <c r="N58" s="59">
        <v>165865</v>
      </c>
      <c r="P58" s="59">
        <v>0</v>
      </c>
      <c r="S58" s="126">
        <v>452086.8</v>
      </c>
      <c r="T58" s="126">
        <v>566631.65</v>
      </c>
      <c r="W58" s="33">
        <v>530247.24</v>
      </c>
      <c r="Y58" s="33">
        <v>1483.77</v>
      </c>
      <c r="AA58" s="33">
        <v>822586</v>
      </c>
      <c r="AB58" s="33">
        <v>4000</v>
      </c>
      <c r="AC58" s="37">
        <v>856541</v>
      </c>
      <c r="AD58" s="37">
        <v>54000</v>
      </c>
      <c r="AE58" s="37">
        <v>42860</v>
      </c>
      <c r="AF58" s="37">
        <v>582972.24</v>
      </c>
      <c r="AG58" s="37">
        <v>58046.98</v>
      </c>
      <c r="AJ58" s="36">
        <f t="shared" si="1"/>
        <v>660255.88</v>
      </c>
      <c r="AK58" s="59">
        <f t="shared" si="2"/>
        <v>165865</v>
      </c>
      <c r="AL58" s="46">
        <f t="shared" si="3"/>
        <v>494390.88</v>
      </c>
      <c r="AM58" s="35">
        <f t="shared" si="4"/>
        <v>1358317.01</v>
      </c>
      <c r="AN58" s="39">
        <f t="shared" si="5"/>
        <v>1594420.22</v>
      </c>
      <c r="AO58" s="53">
        <f t="shared" si="6"/>
        <v>-236103.20999999996</v>
      </c>
    </row>
    <row r="59" spans="1:41">
      <c r="A59" t="s">
        <v>1271</v>
      </c>
      <c r="B59" t="s">
        <v>1272</v>
      </c>
      <c r="C59">
        <v>1389</v>
      </c>
      <c r="D59" t="s">
        <v>1278</v>
      </c>
      <c r="E59" t="s">
        <v>1278</v>
      </c>
      <c r="F59" s="36">
        <v>140535.54</v>
      </c>
      <c r="G59" s="36">
        <v>0</v>
      </c>
      <c r="H59" s="36">
        <v>34581.480000000003</v>
      </c>
      <c r="I59" s="270">
        <v>481527.99</v>
      </c>
      <c r="J59" s="126">
        <v>108870.22</v>
      </c>
      <c r="N59" s="59">
        <v>18555</v>
      </c>
      <c r="P59" s="59">
        <v>0</v>
      </c>
      <c r="S59" s="126">
        <v>-828989.77</v>
      </c>
      <c r="T59" s="126">
        <v>1787234.17</v>
      </c>
      <c r="W59" s="33">
        <v>448228.67</v>
      </c>
      <c r="X59" s="33">
        <v>93980</v>
      </c>
      <c r="Y59" s="33">
        <v>263.22000000000003</v>
      </c>
      <c r="AA59" s="33">
        <v>739170</v>
      </c>
      <c r="AB59" s="33">
        <v>24000</v>
      </c>
      <c r="AC59" s="37">
        <v>818968</v>
      </c>
      <c r="AE59" s="37">
        <v>44027</v>
      </c>
      <c r="AF59" s="37">
        <v>458500.26</v>
      </c>
      <c r="AG59" s="37">
        <v>195430.8</v>
      </c>
      <c r="AJ59" s="36">
        <f t="shared" si="1"/>
        <v>175117.02000000002</v>
      </c>
      <c r="AK59" s="59">
        <f t="shared" si="2"/>
        <v>18555</v>
      </c>
      <c r="AL59" s="46">
        <f t="shared" si="3"/>
        <v>156562.02000000002</v>
      </c>
      <c r="AM59" s="35">
        <f t="shared" si="4"/>
        <v>1305641.8899999999</v>
      </c>
      <c r="AN59" s="39">
        <f t="shared" si="5"/>
        <v>1516926.06</v>
      </c>
      <c r="AO59" s="53">
        <f t="shared" si="6"/>
        <v>-211284.17000000016</v>
      </c>
    </row>
    <row r="60" spans="1:41">
      <c r="A60" t="s">
        <v>1271</v>
      </c>
      <c r="B60" t="s">
        <v>1272</v>
      </c>
      <c r="C60">
        <v>2510</v>
      </c>
      <c r="D60" t="s">
        <v>1279</v>
      </c>
      <c r="E60" t="s">
        <v>1279</v>
      </c>
      <c r="F60" s="36">
        <v>308571.25</v>
      </c>
      <c r="G60" s="36">
        <v>11558</v>
      </c>
      <c r="H60" s="36">
        <v>53212.79</v>
      </c>
      <c r="I60" s="270">
        <v>2367135.9</v>
      </c>
      <c r="J60" s="126">
        <v>127967.73</v>
      </c>
      <c r="N60" s="59">
        <v>20171.5</v>
      </c>
      <c r="P60" s="59">
        <v>0</v>
      </c>
      <c r="S60" s="126">
        <v>-736299.24</v>
      </c>
      <c r="T60" s="126">
        <v>3909726.18</v>
      </c>
      <c r="W60" s="33">
        <v>502309.45</v>
      </c>
      <c r="X60" s="33">
        <v>163605</v>
      </c>
      <c r="Y60" s="33">
        <v>710.05</v>
      </c>
      <c r="AA60" s="33">
        <v>1773560</v>
      </c>
      <c r="AB60" s="33">
        <v>4000</v>
      </c>
      <c r="AC60" s="37">
        <v>1853356</v>
      </c>
      <c r="AD60" s="37">
        <v>3500</v>
      </c>
      <c r="AE60" s="37">
        <v>26516</v>
      </c>
      <c r="AF60" s="37">
        <v>642771.31000000006</v>
      </c>
      <c r="AG60" s="37">
        <v>233193.96</v>
      </c>
      <c r="AI60" s="37">
        <v>10000</v>
      </c>
      <c r="AJ60" s="36">
        <f t="shared" si="1"/>
        <v>373342.04</v>
      </c>
      <c r="AK60" s="59">
        <f t="shared" si="2"/>
        <v>20171.5</v>
      </c>
      <c r="AL60" s="46">
        <f t="shared" si="3"/>
        <v>353170.54</v>
      </c>
      <c r="AM60" s="35">
        <f t="shared" si="4"/>
        <v>2444184.5</v>
      </c>
      <c r="AN60" s="39">
        <f t="shared" si="5"/>
        <v>2769337.27</v>
      </c>
      <c r="AO60" s="53">
        <f t="shared" si="6"/>
        <v>-325152.77</v>
      </c>
    </row>
    <row r="61" spans="1:41" ht="15.75" customHeight="1">
      <c r="A61" t="s">
        <v>1271</v>
      </c>
      <c r="B61" t="s">
        <v>1272</v>
      </c>
      <c r="C61">
        <v>2815</v>
      </c>
      <c r="D61" t="s">
        <v>1280</v>
      </c>
      <c r="E61" t="s">
        <v>1280</v>
      </c>
      <c r="F61" s="36">
        <v>290357.56</v>
      </c>
      <c r="G61" s="36">
        <v>0</v>
      </c>
      <c r="H61" s="36">
        <v>88043.68</v>
      </c>
      <c r="I61" s="270">
        <v>283893.09999999998</v>
      </c>
      <c r="J61" s="126">
        <v>259032.4</v>
      </c>
      <c r="N61" s="59">
        <v>20234.04</v>
      </c>
      <c r="P61" s="59">
        <v>0</v>
      </c>
      <c r="S61" s="126">
        <v>-1288639.96</v>
      </c>
      <c r="T61" s="126">
        <v>2469567.41</v>
      </c>
      <c r="W61" s="33">
        <v>441931.27</v>
      </c>
      <c r="X61" s="33">
        <v>101280</v>
      </c>
      <c r="Y61" s="33">
        <v>871.77</v>
      </c>
      <c r="AA61" s="33">
        <v>750880</v>
      </c>
      <c r="AB61" s="33">
        <v>4000</v>
      </c>
      <c r="AC61" s="37">
        <v>835785</v>
      </c>
      <c r="AD61" s="37">
        <v>31520</v>
      </c>
      <c r="AE61" s="37">
        <v>43263</v>
      </c>
      <c r="AF61" s="37">
        <v>509864.21</v>
      </c>
      <c r="AG61" s="37">
        <v>158365.57999999999</v>
      </c>
      <c r="AJ61" s="36">
        <f t="shared" si="1"/>
        <v>378401.24</v>
      </c>
      <c r="AK61" s="59">
        <f t="shared" si="2"/>
        <v>20234.04</v>
      </c>
      <c r="AL61" s="46">
        <f t="shared" si="3"/>
        <v>358167.2</v>
      </c>
      <c r="AM61" s="35">
        <f t="shared" si="4"/>
        <v>1298963.04</v>
      </c>
      <c r="AN61" s="39">
        <f t="shared" si="5"/>
        <v>1578797.79</v>
      </c>
      <c r="AO61" s="53">
        <f t="shared" si="6"/>
        <v>-279834.75</v>
      </c>
    </row>
    <row r="62" spans="1:41">
      <c r="A62" t="s">
        <v>1271</v>
      </c>
      <c r="B62" t="s">
        <v>1272</v>
      </c>
      <c r="C62">
        <v>1446</v>
      </c>
      <c r="D62" t="s">
        <v>1281</v>
      </c>
      <c r="E62" t="s">
        <v>1281</v>
      </c>
      <c r="F62" s="36">
        <v>377821.91</v>
      </c>
      <c r="G62" s="36">
        <v>17808</v>
      </c>
      <c r="H62" s="36">
        <v>54957.49</v>
      </c>
      <c r="I62" s="270">
        <v>402988.32</v>
      </c>
      <c r="J62" s="126">
        <v>383427.16</v>
      </c>
      <c r="M62" s="59">
        <v>3000</v>
      </c>
      <c r="N62" s="59">
        <v>13178.04</v>
      </c>
      <c r="P62" s="59">
        <v>0</v>
      </c>
      <c r="S62" s="126">
        <v>-674397.31</v>
      </c>
      <c r="T62" s="126">
        <v>2114448.44</v>
      </c>
      <c r="W62" s="33">
        <v>470114.67</v>
      </c>
      <c r="X62" s="33">
        <v>188970</v>
      </c>
      <c r="Y62" s="33">
        <v>752.17</v>
      </c>
      <c r="AA62" s="33">
        <v>552600</v>
      </c>
      <c r="AB62" s="33">
        <v>4000</v>
      </c>
      <c r="AC62" s="37">
        <v>552600</v>
      </c>
      <c r="AD62" s="37">
        <v>460</v>
      </c>
      <c r="AE62" s="37">
        <v>15817</v>
      </c>
      <c r="AF62" s="37">
        <v>648896.43999999994</v>
      </c>
      <c r="AG62" s="37">
        <v>207889.69</v>
      </c>
      <c r="AI62" s="37">
        <v>10000</v>
      </c>
      <c r="AJ62" s="36">
        <f t="shared" si="1"/>
        <v>450587.39999999997</v>
      </c>
      <c r="AK62" s="59">
        <f t="shared" si="2"/>
        <v>16178.04</v>
      </c>
      <c r="AL62" s="46">
        <f t="shared" si="3"/>
        <v>434409.36</v>
      </c>
      <c r="AM62" s="35">
        <f t="shared" si="4"/>
        <v>1216436.8399999999</v>
      </c>
      <c r="AN62" s="39">
        <f t="shared" si="5"/>
        <v>1435663.13</v>
      </c>
      <c r="AO62" s="53">
        <f t="shared" si="6"/>
        <v>-219226.29000000004</v>
      </c>
    </row>
    <row r="63" spans="1:41">
      <c r="A63" t="s">
        <v>1271</v>
      </c>
      <c r="B63" t="s">
        <v>1272</v>
      </c>
      <c r="C63">
        <v>4125</v>
      </c>
      <c r="D63" t="s">
        <v>1282</v>
      </c>
      <c r="E63" t="s">
        <v>1282</v>
      </c>
      <c r="F63" s="36">
        <v>191016.94</v>
      </c>
      <c r="G63" s="36">
        <v>0</v>
      </c>
      <c r="H63" s="36">
        <v>36990.080000000002</v>
      </c>
      <c r="I63" s="270">
        <v>1916844.34</v>
      </c>
      <c r="J63" s="126">
        <v>73250.880000000005</v>
      </c>
      <c r="N63" s="59">
        <v>19555</v>
      </c>
      <c r="P63" s="59">
        <v>0</v>
      </c>
      <c r="S63" s="126">
        <v>-371861.3</v>
      </c>
      <c r="T63" s="126">
        <v>2791483.6</v>
      </c>
      <c r="W63" s="33">
        <v>483843.49</v>
      </c>
      <c r="X63" s="33">
        <v>55590</v>
      </c>
      <c r="Y63" s="33">
        <v>399.45</v>
      </c>
      <c r="AA63" s="33">
        <v>1157290</v>
      </c>
      <c r="AB63" s="33">
        <v>4000</v>
      </c>
      <c r="AC63" s="37">
        <v>1237089</v>
      </c>
      <c r="AE63" s="37">
        <v>27056</v>
      </c>
      <c r="AF63" s="37">
        <v>514115.03</v>
      </c>
      <c r="AG63" s="37">
        <v>143937.97</v>
      </c>
      <c r="AJ63" s="36">
        <f t="shared" si="1"/>
        <v>228007.02000000002</v>
      </c>
      <c r="AK63" s="59">
        <f t="shared" si="2"/>
        <v>19555</v>
      </c>
      <c r="AL63" s="46">
        <f t="shared" si="3"/>
        <v>208452.02000000002</v>
      </c>
      <c r="AM63" s="35">
        <f t="shared" si="4"/>
        <v>1701122.94</v>
      </c>
      <c r="AN63" s="39">
        <f t="shared" si="5"/>
        <v>1922198</v>
      </c>
      <c r="AO63" s="53">
        <f t="shared" si="6"/>
        <v>-221075.06000000006</v>
      </c>
    </row>
    <row r="64" spans="1:41">
      <c r="A64" t="s">
        <v>1284</v>
      </c>
      <c r="B64" t="s">
        <v>1285</v>
      </c>
      <c r="C64">
        <v>4926</v>
      </c>
      <c r="D64" t="s">
        <v>1287</v>
      </c>
      <c r="E64" t="s">
        <v>1287</v>
      </c>
      <c r="F64" s="36">
        <v>203021.34</v>
      </c>
      <c r="G64" s="36">
        <v>0</v>
      </c>
      <c r="H64" s="36">
        <v>113375.67999999999</v>
      </c>
      <c r="I64" s="270">
        <v>470409.74</v>
      </c>
      <c r="J64" s="126">
        <v>40807.43</v>
      </c>
      <c r="N64" s="59">
        <v>70768.69</v>
      </c>
      <c r="O64" s="59">
        <v>131590</v>
      </c>
      <c r="P64" s="59">
        <v>1367.34</v>
      </c>
      <c r="S64" s="126">
        <v>-973622.63</v>
      </c>
      <c r="T64" s="126">
        <v>1683662.57</v>
      </c>
      <c r="W64" s="33">
        <v>746598.57</v>
      </c>
      <c r="Y64" s="33">
        <v>270.81</v>
      </c>
      <c r="AA64" s="33">
        <v>1633152.5</v>
      </c>
      <c r="AB64" s="33">
        <v>134700</v>
      </c>
      <c r="AC64" s="37">
        <v>2132581.5</v>
      </c>
      <c r="AD64" s="37">
        <v>20860</v>
      </c>
      <c r="AF64" s="37">
        <v>356993.99</v>
      </c>
      <c r="AG64" s="37">
        <v>90438.17</v>
      </c>
      <c r="AJ64" s="36">
        <f t="shared" si="1"/>
        <v>316397.02</v>
      </c>
      <c r="AK64" s="59">
        <f t="shared" si="2"/>
        <v>203726.03</v>
      </c>
      <c r="AL64" s="46">
        <f t="shared" si="3"/>
        <v>112670.99000000002</v>
      </c>
      <c r="AM64" s="35">
        <f t="shared" si="4"/>
        <v>2514721.88</v>
      </c>
      <c r="AN64" s="39">
        <f t="shared" si="5"/>
        <v>2600873.66</v>
      </c>
      <c r="AO64" s="53">
        <f t="shared" si="6"/>
        <v>-86151.780000000261</v>
      </c>
    </row>
    <row r="65" spans="1:41">
      <c r="A65" t="s">
        <v>1284</v>
      </c>
      <c r="B65" t="s">
        <v>1285</v>
      </c>
      <c r="C65">
        <v>2077</v>
      </c>
      <c r="D65" t="s">
        <v>1288</v>
      </c>
      <c r="E65" t="s">
        <v>1288</v>
      </c>
      <c r="F65" s="36">
        <v>206839.74</v>
      </c>
      <c r="G65" s="36">
        <v>0</v>
      </c>
      <c r="H65" s="36">
        <v>218501.16</v>
      </c>
      <c r="I65" s="270">
        <v>2666006.2799999998</v>
      </c>
      <c r="J65" s="126">
        <v>231554.3</v>
      </c>
      <c r="N65" s="59">
        <v>6000</v>
      </c>
      <c r="O65" s="59">
        <v>80600</v>
      </c>
      <c r="P65" s="59">
        <v>1832.99</v>
      </c>
      <c r="S65" s="126">
        <v>2268675.61</v>
      </c>
      <c r="T65" s="126">
        <v>1188971.67</v>
      </c>
      <c r="W65" s="33">
        <v>777384.45</v>
      </c>
      <c r="Y65" s="33">
        <v>455.2</v>
      </c>
      <c r="AA65" s="33">
        <v>514390</v>
      </c>
      <c r="AB65" s="33">
        <v>-9400</v>
      </c>
      <c r="AC65" s="37">
        <v>844287</v>
      </c>
      <c r="AE65" s="37">
        <v>54058</v>
      </c>
      <c r="AF65" s="37">
        <v>416722.54</v>
      </c>
      <c r="AG65" s="37">
        <v>190940.9</v>
      </c>
      <c r="AJ65" s="36">
        <f t="shared" si="1"/>
        <v>425340.9</v>
      </c>
      <c r="AK65" s="59">
        <f t="shared" si="2"/>
        <v>88432.99</v>
      </c>
      <c r="AL65" s="46">
        <f t="shared" si="3"/>
        <v>336907.91000000003</v>
      </c>
      <c r="AM65" s="35">
        <f t="shared" si="4"/>
        <v>1282829.6499999999</v>
      </c>
      <c r="AN65" s="39">
        <f t="shared" si="5"/>
        <v>1506008.44</v>
      </c>
      <c r="AO65" s="53">
        <f t="shared" si="6"/>
        <v>-223178.79000000004</v>
      </c>
    </row>
    <row r="66" spans="1:41">
      <c r="A66" t="s">
        <v>1284</v>
      </c>
      <c r="B66" t="s">
        <v>1285</v>
      </c>
      <c r="C66">
        <v>1722</v>
      </c>
      <c r="D66" t="s">
        <v>1289</v>
      </c>
      <c r="E66" t="s">
        <v>1289</v>
      </c>
      <c r="F66" s="36">
        <v>604420.43000000005</v>
      </c>
      <c r="G66" s="36">
        <v>0</v>
      </c>
      <c r="H66" s="36">
        <v>44379.44</v>
      </c>
      <c r="I66" s="270">
        <v>141353.44</v>
      </c>
      <c r="J66" s="126">
        <v>173977.44</v>
      </c>
      <c r="N66" s="59">
        <v>25460</v>
      </c>
      <c r="P66" s="59">
        <v>6116.09</v>
      </c>
      <c r="Q66" s="126">
        <v>998.87</v>
      </c>
      <c r="S66" s="126">
        <v>-1241940.19</v>
      </c>
      <c r="T66" s="126">
        <v>2121250.9300000002</v>
      </c>
      <c r="W66" s="33">
        <v>892296.37</v>
      </c>
      <c r="Y66" s="33">
        <v>15</v>
      </c>
      <c r="AA66" s="33">
        <v>898237</v>
      </c>
      <c r="AB66" s="33">
        <v>26800</v>
      </c>
      <c r="AC66" s="37">
        <v>1059908</v>
      </c>
      <c r="AE66" s="37">
        <v>8600</v>
      </c>
      <c r="AF66" s="37">
        <v>566310.67000000004</v>
      </c>
      <c r="AG66" s="37">
        <v>130284.65</v>
      </c>
      <c r="AJ66" s="36">
        <f t="shared" si="1"/>
        <v>648799.87000000011</v>
      </c>
      <c r="AK66" s="59">
        <f t="shared" si="2"/>
        <v>31576.09</v>
      </c>
      <c r="AL66" s="46">
        <f t="shared" si="3"/>
        <v>617223.78000000014</v>
      </c>
      <c r="AM66" s="35">
        <f t="shared" si="4"/>
        <v>1817348.37</v>
      </c>
      <c r="AN66" s="39">
        <f t="shared" si="5"/>
        <v>1765103.3199999998</v>
      </c>
      <c r="AO66" s="53">
        <f t="shared" si="6"/>
        <v>52245.050000000279</v>
      </c>
    </row>
    <row r="67" spans="1:41">
      <c r="A67" t="s">
        <v>1284</v>
      </c>
      <c r="B67" t="s">
        <v>1285</v>
      </c>
      <c r="C67">
        <v>4601</v>
      </c>
      <c r="D67" t="s">
        <v>1290</v>
      </c>
      <c r="E67" t="s">
        <v>1290</v>
      </c>
      <c r="F67" s="36">
        <v>173338.79</v>
      </c>
      <c r="G67" s="36">
        <v>0</v>
      </c>
      <c r="H67" s="36">
        <v>47340.65</v>
      </c>
      <c r="I67" s="270">
        <v>868046.53</v>
      </c>
      <c r="J67" s="126">
        <v>68314.86</v>
      </c>
      <c r="M67" s="59">
        <v>60430</v>
      </c>
      <c r="N67" s="59">
        <v>22620</v>
      </c>
      <c r="O67" s="59">
        <v>20450</v>
      </c>
      <c r="P67" s="59">
        <v>10438.73</v>
      </c>
      <c r="S67" s="126">
        <v>82587.09</v>
      </c>
      <c r="T67" s="126">
        <v>1374864.38</v>
      </c>
      <c r="W67" s="33">
        <v>859080</v>
      </c>
      <c r="Y67" s="33">
        <v>1314.74</v>
      </c>
      <c r="AA67" s="33">
        <v>1444125.84</v>
      </c>
      <c r="AB67" s="33">
        <v>72057</v>
      </c>
      <c r="AC67" s="37">
        <v>1980590.84</v>
      </c>
      <c r="AD67" s="37">
        <v>17524</v>
      </c>
      <c r="AF67" s="37">
        <v>657974.32999999996</v>
      </c>
      <c r="AG67" s="37">
        <v>134837.78</v>
      </c>
      <c r="AJ67" s="36">
        <f t="shared" si="1"/>
        <v>220679.44</v>
      </c>
      <c r="AK67" s="59">
        <f t="shared" si="2"/>
        <v>113938.73</v>
      </c>
      <c r="AL67" s="46">
        <f t="shared" si="3"/>
        <v>106740.71</v>
      </c>
      <c r="AM67" s="35">
        <f t="shared" si="4"/>
        <v>2376577.58</v>
      </c>
      <c r="AN67" s="39">
        <f t="shared" si="5"/>
        <v>2790926.9499999997</v>
      </c>
      <c r="AO67" s="53">
        <f t="shared" si="6"/>
        <v>-414349.36999999965</v>
      </c>
    </row>
    <row r="68" spans="1:41">
      <c r="A68" t="s">
        <v>1284</v>
      </c>
      <c r="B68" t="s">
        <v>1285</v>
      </c>
      <c r="C68">
        <v>3977</v>
      </c>
      <c r="D68" t="s">
        <v>1291</v>
      </c>
      <c r="E68" t="s">
        <v>1291</v>
      </c>
      <c r="F68" s="36">
        <v>706691.02</v>
      </c>
      <c r="G68" s="36">
        <v>0</v>
      </c>
      <c r="H68" s="36">
        <v>33710.5</v>
      </c>
      <c r="I68" s="270">
        <v>133922.57999999999</v>
      </c>
      <c r="J68" s="126">
        <v>251399.97</v>
      </c>
      <c r="M68" s="59">
        <v>8450</v>
      </c>
      <c r="N68" s="59">
        <v>49300</v>
      </c>
      <c r="O68" s="59">
        <v>347900</v>
      </c>
      <c r="P68" s="59">
        <v>1542.04</v>
      </c>
      <c r="S68" s="126">
        <v>-1837448.4</v>
      </c>
      <c r="T68" s="126">
        <v>2680574.06</v>
      </c>
      <c r="W68" s="33">
        <v>1004541.32</v>
      </c>
      <c r="X68" s="33">
        <v>50400</v>
      </c>
      <c r="Y68" s="33">
        <v>1541.77</v>
      </c>
      <c r="AA68" s="33">
        <v>1985566.7</v>
      </c>
      <c r="AB68" s="33">
        <v>103400</v>
      </c>
      <c r="AC68" s="37">
        <v>2506916.7000000002</v>
      </c>
      <c r="AE68" s="37">
        <v>49692</v>
      </c>
      <c r="AF68" s="37">
        <v>521680.23</v>
      </c>
      <c r="AG68" s="37">
        <v>191754.49</v>
      </c>
      <c r="AJ68" s="36">
        <f t="shared" si="1"/>
        <v>740401.52</v>
      </c>
      <c r="AK68" s="59">
        <f t="shared" si="2"/>
        <v>407192.04</v>
      </c>
      <c r="AL68" s="46">
        <f t="shared" si="3"/>
        <v>333209.48000000004</v>
      </c>
      <c r="AM68" s="35">
        <f t="shared" si="4"/>
        <v>3145449.79</v>
      </c>
      <c r="AN68" s="39">
        <f t="shared" si="5"/>
        <v>3270043.42</v>
      </c>
      <c r="AO68" s="53">
        <f t="shared" si="6"/>
        <v>-124593.62999999989</v>
      </c>
    </row>
    <row r="69" spans="1:41">
      <c r="A69" t="s">
        <v>1284</v>
      </c>
      <c r="B69" t="s">
        <v>1285</v>
      </c>
      <c r="C69">
        <v>2317</v>
      </c>
      <c r="D69" t="s">
        <v>1292</v>
      </c>
      <c r="E69" t="s">
        <v>1292</v>
      </c>
      <c r="F69" s="36">
        <v>529339.93000000005</v>
      </c>
      <c r="G69" s="36">
        <v>5000</v>
      </c>
      <c r="H69" s="36">
        <v>159277.45000000001</v>
      </c>
      <c r="I69" s="270">
        <v>305538.95</v>
      </c>
      <c r="J69" s="126">
        <v>45265.120000000003</v>
      </c>
      <c r="N69" s="59">
        <v>15500</v>
      </c>
      <c r="P69" s="59">
        <v>7413.18</v>
      </c>
      <c r="Q69" s="126">
        <v>5000</v>
      </c>
      <c r="S69" s="126">
        <v>-1068109.8899999999</v>
      </c>
      <c r="T69" s="126">
        <v>2191965</v>
      </c>
      <c r="W69" s="33">
        <v>744267.14</v>
      </c>
      <c r="X69" s="33">
        <v>13200</v>
      </c>
      <c r="Y69" s="33">
        <v>1101.25</v>
      </c>
      <c r="AA69" s="33">
        <v>541580</v>
      </c>
      <c r="AB69" s="33">
        <v>337002</v>
      </c>
      <c r="AC69" s="37">
        <v>1285209</v>
      </c>
      <c r="AD69" s="37">
        <v>36554</v>
      </c>
      <c r="AF69" s="37">
        <v>280429.3</v>
      </c>
      <c r="AG69" s="37">
        <v>142304.93</v>
      </c>
      <c r="AJ69" s="36">
        <f t="shared" ref="AJ69:AJ132" si="7">SUM(F69:H69)</f>
        <v>693617.38000000012</v>
      </c>
      <c r="AK69" s="59">
        <f t="shared" ref="AK69:AK132" si="8">SUM(M69:P69)</f>
        <v>22913.18</v>
      </c>
      <c r="AL69" s="46">
        <f t="shared" ref="AL69:AL132" si="9">AJ69-AK69</f>
        <v>670704.20000000007</v>
      </c>
      <c r="AM69" s="35">
        <f t="shared" ref="AM69:AM132" si="10">SUM(U69:AB69)</f>
        <v>1637150.3900000001</v>
      </c>
      <c r="AN69" s="39">
        <f t="shared" ref="AN69:AN132" si="11">SUM(AC69:AI69)</f>
        <v>1744497.23</v>
      </c>
      <c r="AO69" s="53">
        <f t="shared" ref="AO69:AO132" si="12">AM69-AN69</f>
        <v>-107346.83999999985</v>
      </c>
    </row>
    <row r="70" spans="1:41">
      <c r="A70" t="s">
        <v>1284</v>
      </c>
      <c r="B70" t="s">
        <v>1285</v>
      </c>
      <c r="C70">
        <v>2733</v>
      </c>
      <c r="D70" t="s">
        <v>1293</v>
      </c>
      <c r="E70" t="s">
        <v>1293</v>
      </c>
      <c r="F70" s="36">
        <v>423589.96</v>
      </c>
      <c r="G70" s="36">
        <v>0</v>
      </c>
      <c r="H70" s="36">
        <v>64453.64</v>
      </c>
      <c r="I70" s="270">
        <v>64806.22</v>
      </c>
      <c r="J70" s="126">
        <v>369737.13</v>
      </c>
      <c r="N70" s="59">
        <v>6000</v>
      </c>
      <c r="P70" s="59">
        <v>18097.52</v>
      </c>
      <c r="S70" s="126">
        <v>-500512.88</v>
      </c>
      <c r="T70" s="126">
        <v>1298941.3500000001</v>
      </c>
      <c r="W70" s="33">
        <v>1079288.79</v>
      </c>
      <c r="X70" s="33">
        <v>16075</v>
      </c>
      <c r="AA70" s="33">
        <v>1412699.9</v>
      </c>
      <c r="AB70" s="33">
        <v>43800</v>
      </c>
      <c r="AC70" s="37">
        <v>1742624.9</v>
      </c>
      <c r="AD70" s="37">
        <v>3500</v>
      </c>
      <c r="AE70" s="37">
        <v>18751</v>
      </c>
      <c r="AF70" s="37">
        <v>576220.31999999995</v>
      </c>
      <c r="AG70" s="37">
        <v>110706.51</v>
      </c>
      <c r="AJ70" s="36">
        <f t="shared" si="7"/>
        <v>488043.60000000003</v>
      </c>
      <c r="AK70" s="59">
        <f t="shared" si="8"/>
        <v>24097.52</v>
      </c>
      <c r="AL70" s="46">
        <f t="shared" si="9"/>
        <v>463946.08</v>
      </c>
      <c r="AM70" s="35">
        <f t="shared" si="10"/>
        <v>2551863.69</v>
      </c>
      <c r="AN70" s="39">
        <f t="shared" si="11"/>
        <v>2451802.7299999995</v>
      </c>
      <c r="AO70" s="53">
        <f t="shared" si="12"/>
        <v>100060.96000000043</v>
      </c>
    </row>
    <row r="71" spans="1:41">
      <c r="A71" t="s">
        <v>1284</v>
      </c>
      <c r="B71" t="s">
        <v>1285</v>
      </c>
      <c r="C71">
        <v>5014</v>
      </c>
      <c r="D71" t="s">
        <v>1294</v>
      </c>
      <c r="E71" t="s">
        <v>1294</v>
      </c>
      <c r="F71" s="36">
        <v>271616.86</v>
      </c>
      <c r="G71" s="36">
        <v>0</v>
      </c>
      <c r="H71" s="36">
        <v>59880.800000000003</v>
      </c>
      <c r="I71" s="270">
        <v>567719.27</v>
      </c>
      <c r="J71" s="126">
        <v>155280.98000000001</v>
      </c>
      <c r="N71" s="59">
        <v>94400</v>
      </c>
      <c r="P71" s="59">
        <v>3075</v>
      </c>
      <c r="S71" s="126">
        <v>-610626.06000000006</v>
      </c>
      <c r="T71" s="126">
        <v>1726865.73</v>
      </c>
      <c r="W71" s="33">
        <v>1103837.8899999999</v>
      </c>
      <c r="X71" s="33">
        <v>210000</v>
      </c>
      <c r="Y71" s="33">
        <v>2245.5</v>
      </c>
      <c r="AA71" s="33">
        <v>710060.5</v>
      </c>
      <c r="AB71" s="33">
        <v>55000</v>
      </c>
      <c r="AC71" s="37">
        <v>1258038.5</v>
      </c>
      <c r="AE71" s="37">
        <v>16954</v>
      </c>
      <c r="AF71" s="37">
        <v>809414.98</v>
      </c>
      <c r="AG71" s="37">
        <v>155953.17000000001</v>
      </c>
      <c r="AJ71" s="36">
        <f t="shared" si="7"/>
        <v>331497.65999999997</v>
      </c>
      <c r="AK71" s="59">
        <f t="shared" si="8"/>
        <v>97475</v>
      </c>
      <c r="AL71" s="46">
        <f t="shared" si="9"/>
        <v>234022.65999999997</v>
      </c>
      <c r="AM71" s="35">
        <f t="shared" si="10"/>
        <v>2081143.89</v>
      </c>
      <c r="AN71" s="39">
        <f t="shared" si="11"/>
        <v>2240360.65</v>
      </c>
      <c r="AO71" s="53">
        <f t="shared" si="12"/>
        <v>-159216.76</v>
      </c>
    </row>
    <row r="72" spans="1:41">
      <c r="A72" t="s">
        <v>1284</v>
      </c>
      <c r="B72" t="s">
        <v>1285</v>
      </c>
      <c r="C72">
        <v>4306</v>
      </c>
      <c r="D72" t="s">
        <v>1295</v>
      </c>
      <c r="E72" t="s">
        <v>1295</v>
      </c>
      <c r="F72" s="36">
        <v>347965.8</v>
      </c>
      <c r="G72" s="36">
        <v>0</v>
      </c>
      <c r="H72" s="36">
        <v>143205.07999999999</v>
      </c>
      <c r="I72" s="270">
        <v>455424.1</v>
      </c>
      <c r="J72" s="126">
        <v>190278.24</v>
      </c>
      <c r="N72" s="59">
        <v>-86200</v>
      </c>
      <c r="O72" s="59">
        <v>164000</v>
      </c>
      <c r="P72" s="59">
        <v>505</v>
      </c>
      <c r="S72" s="126">
        <v>-24002.55</v>
      </c>
      <c r="T72" s="126">
        <v>1340923.19</v>
      </c>
      <c r="W72" s="33">
        <v>927840.73</v>
      </c>
      <c r="Y72" s="33">
        <v>1017.84</v>
      </c>
      <c r="AA72" s="33">
        <v>1764163.6</v>
      </c>
      <c r="AC72" s="37">
        <v>2268263.6</v>
      </c>
      <c r="AD72" s="37">
        <v>22117.5</v>
      </c>
      <c r="AF72" s="37">
        <v>496110.35</v>
      </c>
      <c r="AG72" s="37">
        <v>164883.14000000001</v>
      </c>
      <c r="AJ72" s="36">
        <f t="shared" si="7"/>
        <v>491170.88</v>
      </c>
      <c r="AK72" s="59">
        <f t="shared" si="8"/>
        <v>78305</v>
      </c>
      <c r="AL72" s="46">
        <f t="shared" si="9"/>
        <v>412865.88</v>
      </c>
      <c r="AM72" s="35">
        <f t="shared" si="10"/>
        <v>2693022.17</v>
      </c>
      <c r="AN72" s="39">
        <f t="shared" si="11"/>
        <v>2951374.5900000003</v>
      </c>
      <c r="AO72" s="53">
        <f t="shared" si="12"/>
        <v>-258352.42000000039</v>
      </c>
    </row>
    <row r="73" spans="1:41">
      <c r="A73" t="s">
        <v>1284</v>
      </c>
      <c r="B73" t="s">
        <v>1285</v>
      </c>
      <c r="C73">
        <v>3182</v>
      </c>
      <c r="D73" t="s">
        <v>1296</v>
      </c>
      <c r="E73" t="s">
        <v>1296</v>
      </c>
      <c r="F73" s="36">
        <v>432746.7</v>
      </c>
      <c r="G73" s="36">
        <v>0</v>
      </c>
      <c r="H73" s="36">
        <v>69038.820000000007</v>
      </c>
      <c r="I73" s="270">
        <v>693960.08</v>
      </c>
      <c r="J73" s="126">
        <v>80823.199999999997</v>
      </c>
      <c r="N73" s="59">
        <v>34184.550000000003</v>
      </c>
      <c r="O73" s="59">
        <v>210850</v>
      </c>
      <c r="P73" s="59">
        <v>11863</v>
      </c>
      <c r="R73" s="126">
        <v>-333309.95</v>
      </c>
      <c r="S73" s="126">
        <v>230000</v>
      </c>
      <c r="T73" s="126">
        <v>1529202.14</v>
      </c>
      <c r="W73" s="33">
        <v>505032.25</v>
      </c>
      <c r="X73" s="33">
        <v>89810</v>
      </c>
      <c r="Y73" s="33">
        <v>2314.89</v>
      </c>
      <c r="AA73" s="33">
        <v>1329152.7</v>
      </c>
      <c r="AC73" s="37">
        <v>1656105.7</v>
      </c>
      <c r="AD73" s="37">
        <v>18120</v>
      </c>
      <c r="AF73" s="37">
        <v>504007.81</v>
      </c>
      <c r="AG73" s="37">
        <v>154297.26999999999</v>
      </c>
      <c r="AJ73" s="36">
        <f t="shared" si="7"/>
        <v>501785.52</v>
      </c>
      <c r="AK73" s="59">
        <f t="shared" si="8"/>
        <v>256897.55</v>
      </c>
      <c r="AL73" s="46">
        <f t="shared" si="9"/>
        <v>244887.97000000003</v>
      </c>
      <c r="AM73" s="35">
        <f t="shared" si="10"/>
        <v>1926309.8399999999</v>
      </c>
      <c r="AN73" s="39">
        <f t="shared" si="11"/>
        <v>2332530.7799999998</v>
      </c>
      <c r="AO73" s="53">
        <f t="shared" si="12"/>
        <v>-406220.93999999994</v>
      </c>
    </row>
    <row r="74" spans="1:41">
      <c r="A74" t="s">
        <v>1284</v>
      </c>
      <c r="B74" t="s">
        <v>1285</v>
      </c>
      <c r="C74">
        <v>1643</v>
      </c>
      <c r="D74" t="s">
        <v>1297</v>
      </c>
      <c r="E74" t="s">
        <v>1297</v>
      </c>
      <c r="F74" s="36">
        <v>395177.67</v>
      </c>
      <c r="G74" s="36">
        <v>0</v>
      </c>
      <c r="H74" s="36">
        <v>51048.42</v>
      </c>
      <c r="I74" s="270">
        <v>1038767.14</v>
      </c>
      <c r="J74" s="126">
        <v>222899.72</v>
      </c>
      <c r="N74" s="59">
        <v>5700</v>
      </c>
      <c r="P74" s="59">
        <v>1138.73</v>
      </c>
      <c r="S74" s="126">
        <v>1568868.55</v>
      </c>
      <c r="T74" s="126">
        <v>464694.52</v>
      </c>
      <c r="W74" s="33">
        <v>460147.5</v>
      </c>
      <c r="X74" s="33">
        <v>55450</v>
      </c>
      <c r="Y74" s="33">
        <v>804.81</v>
      </c>
      <c r="AA74" s="33">
        <v>938693.5</v>
      </c>
      <c r="AB74" s="33">
        <v>78000</v>
      </c>
      <c r="AC74" s="37">
        <v>1301125.5</v>
      </c>
      <c r="AD74" s="37">
        <v>16289</v>
      </c>
      <c r="AF74" s="37">
        <v>402091.29</v>
      </c>
      <c r="AG74" s="37">
        <v>146098.87</v>
      </c>
      <c r="AJ74" s="36">
        <f t="shared" si="7"/>
        <v>446226.08999999997</v>
      </c>
      <c r="AK74" s="59">
        <f t="shared" si="8"/>
        <v>6838.73</v>
      </c>
      <c r="AL74" s="46">
        <f t="shared" si="9"/>
        <v>439387.36</v>
      </c>
      <c r="AM74" s="35">
        <f t="shared" si="10"/>
        <v>1533095.81</v>
      </c>
      <c r="AN74" s="39">
        <f t="shared" si="11"/>
        <v>1865604.6600000001</v>
      </c>
      <c r="AO74" s="53">
        <f t="shared" si="12"/>
        <v>-332508.85000000009</v>
      </c>
    </row>
    <row r="75" spans="1:41">
      <c r="A75" t="s">
        <v>1284</v>
      </c>
      <c r="B75" t="s">
        <v>1285</v>
      </c>
      <c r="C75">
        <v>4314</v>
      </c>
      <c r="D75" t="s">
        <v>1298</v>
      </c>
      <c r="E75" t="s">
        <v>1298</v>
      </c>
      <c r="F75" s="36">
        <v>130002.36</v>
      </c>
      <c r="G75" s="36">
        <v>0</v>
      </c>
      <c r="H75" s="36">
        <v>276774.90999999997</v>
      </c>
      <c r="I75" s="270">
        <v>1497366.07</v>
      </c>
      <c r="J75" s="126">
        <v>313802.17</v>
      </c>
      <c r="N75" s="59">
        <v>5460</v>
      </c>
      <c r="O75" s="59">
        <v>52050</v>
      </c>
      <c r="P75" s="59">
        <v>3468.5</v>
      </c>
      <c r="S75" s="126">
        <v>1936984.52</v>
      </c>
      <c r="T75" s="126">
        <v>961521.58</v>
      </c>
      <c r="W75" s="33">
        <v>688764.37</v>
      </c>
      <c r="X75" s="33">
        <v>114030</v>
      </c>
      <c r="Y75" s="33">
        <v>846.82</v>
      </c>
      <c r="AA75" s="33">
        <v>618708.5</v>
      </c>
      <c r="AB75" s="33">
        <v>73600</v>
      </c>
      <c r="AC75" s="37">
        <v>1374624.5</v>
      </c>
      <c r="AD75" s="37">
        <v>21508</v>
      </c>
      <c r="AF75" s="37">
        <v>518501.93</v>
      </c>
      <c r="AG75" s="37">
        <v>322854.34999999998</v>
      </c>
      <c r="AJ75" s="36">
        <f t="shared" si="7"/>
        <v>406777.26999999996</v>
      </c>
      <c r="AK75" s="59">
        <f t="shared" si="8"/>
        <v>60978.5</v>
      </c>
      <c r="AL75" s="46">
        <f t="shared" si="9"/>
        <v>345798.76999999996</v>
      </c>
      <c r="AM75" s="35">
        <f t="shared" si="10"/>
        <v>1495949.69</v>
      </c>
      <c r="AN75" s="39">
        <f t="shared" si="11"/>
        <v>2237488.7799999998</v>
      </c>
      <c r="AO75" s="53">
        <f t="shared" si="12"/>
        <v>-741539.08999999985</v>
      </c>
    </row>
    <row r="76" spans="1:41">
      <c r="A76" t="s">
        <v>1284</v>
      </c>
      <c r="B76" t="s">
        <v>1285</v>
      </c>
      <c r="C76">
        <v>4173</v>
      </c>
      <c r="D76" t="s">
        <v>1299</v>
      </c>
      <c r="E76" t="s">
        <v>1299</v>
      </c>
      <c r="F76" s="36">
        <v>448711.21</v>
      </c>
      <c r="G76" s="36">
        <v>0</v>
      </c>
      <c r="H76" s="36">
        <v>118149.02</v>
      </c>
      <c r="I76" s="270">
        <v>1616218.42</v>
      </c>
      <c r="J76" s="126">
        <v>398755.88</v>
      </c>
      <c r="N76" s="59">
        <v>87600</v>
      </c>
      <c r="O76" s="59">
        <v>60850</v>
      </c>
      <c r="P76" s="59">
        <v>1777.76</v>
      </c>
      <c r="S76" s="126">
        <v>368786.71</v>
      </c>
      <c r="T76" s="126">
        <v>2317512.06</v>
      </c>
      <c r="W76" s="33">
        <v>800720.92</v>
      </c>
      <c r="Y76" s="33">
        <v>956.4</v>
      </c>
      <c r="AA76" s="33">
        <v>1023860.5</v>
      </c>
      <c r="AB76" s="33">
        <v>19500</v>
      </c>
      <c r="AC76" s="37">
        <v>1566736.5</v>
      </c>
      <c r="AD76" s="37">
        <v>9200</v>
      </c>
      <c r="AE76" s="37">
        <v>7704</v>
      </c>
      <c r="AF76" s="37">
        <v>332237.99</v>
      </c>
      <c r="AG76" s="37">
        <v>183851.33</v>
      </c>
      <c r="AJ76" s="36">
        <f t="shared" si="7"/>
        <v>566860.23</v>
      </c>
      <c r="AK76" s="59">
        <f t="shared" si="8"/>
        <v>150227.76</v>
      </c>
      <c r="AL76" s="46">
        <f t="shared" si="9"/>
        <v>416632.47</v>
      </c>
      <c r="AM76" s="35">
        <f t="shared" si="10"/>
        <v>1845037.82</v>
      </c>
      <c r="AN76" s="39">
        <f t="shared" si="11"/>
        <v>2099729.8199999998</v>
      </c>
      <c r="AO76" s="53">
        <f t="shared" si="12"/>
        <v>-254691.99999999977</v>
      </c>
    </row>
    <row r="77" spans="1:41">
      <c r="A77" t="s">
        <v>1284</v>
      </c>
      <c r="B77" t="s">
        <v>1285</v>
      </c>
      <c r="C77">
        <v>3211</v>
      </c>
      <c r="D77" t="s">
        <v>1300</v>
      </c>
      <c r="E77" t="s">
        <v>1300</v>
      </c>
      <c r="F77" s="36">
        <v>183865.74</v>
      </c>
      <c r="G77" s="36">
        <v>31400</v>
      </c>
      <c r="H77" s="36">
        <v>24727.64</v>
      </c>
      <c r="I77" s="270">
        <v>932426.37</v>
      </c>
      <c r="J77" s="126">
        <v>280406.46999999997</v>
      </c>
      <c r="N77" s="59">
        <v>23749.39</v>
      </c>
      <c r="O77" s="59">
        <v>128410</v>
      </c>
      <c r="P77" s="59">
        <v>169788.99</v>
      </c>
      <c r="S77" s="126">
        <v>-785012.1</v>
      </c>
      <c r="T77" s="126">
        <v>2233839.69</v>
      </c>
      <c r="W77" s="33">
        <v>1036683.71</v>
      </c>
      <c r="X77" s="33">
        <v>1200</v>
      </c>
      <c r="Y77" s="33">
        <v>576.32000000000005</v>
      </c>
      <c r="AA77" s="33">
        <v>837609</v>
      </c>
      <c r="AB77" s="33">
        <v>73700</v>
      </c>
      <c r="AC77" s="37">
        <v>1389613</v>
      </c>
      <c r="AD77" s="37">
        <v>113284</v>
      </c>
      <c r="AF77" s="37">
        <v>507548.14</v>
      </c>
      <c r="AG77" s="37">
        <v>257273.64</v>
      </c>
      <c r="AJ77" s="36">
        <f t="shared" si="7"/>
        <v>239993.38</v>
      </c>
      <c r="AK77" s="59">
        <f t="shared" si="8"/>
        <v>321948.38</v>
      </c>
      <c r="AL77" s="46">
        <f t="shared" si="9"/>
        <v>-81955</v>
      </c>
      <c r="AM77" s="35">
        <f t="shared" si="10"/>
        <v>1949769.0299999998</v>
      </c>
      <c r="AN77" s="39">
        <f t="shared" si="11"/>
        <v>2267718.7800000003</v>
      </c>
      <c r="AO77" s="53">
        <f t="shared" si="12"/>
        <v>-317949.75000000047</v>
      </c>
    </row>
    <row r="78" spans="1:41">
      <c r="A78" t="s">
        <v>1284</v>
      </c>
      <c r="B78" t="s">
        <v>1285</v>
      </c>
      <c r="C78">
        <v>2252</v>
      </c>
      <c r="D78" t="s">
        <v>1301</v>
      </c>
      <c r="E78" t="s">
        <v>1301</v>
      </c>
      <c r="F78" s="36">
        <v>520959.56</v>
      </c>
      <c r="G78" s="36">
        <v>0</v>
      </c>
      <c r="H78" s="36">
        <v>286951.40000000002</v>
      </c>
      <c r="I78" s="270">
        <v>431366.57</v>
      </c>
      <c r="J78" s="126">
        <v>384968.7</v>
      </c>
      <c r="N78" s="59">
        <v>43600</v>
      </c>
      <c r="P78" s="59">
        <v>3455.02</v>
      </c>
      <c r="S78" s="126">
        <v>-794447.94</v>
      </c>
      <c r="T78" s="126">
        <v>2560558.21</v>
      </c>
      <c r="W78" s="33">
        <v>772762.95</v>
      </c>
      <c r="Y78" s="33">
        <v>1100.2</v>
      </c>
      <c r="AA78" s="33">
        <v>952940.5</v>
      </c>
      <c r="AB78" s="33">
        <v>52000</v>
      </c>
      <c r="AC78" s="37">
        <v>1441510.5</v>
      </c>
      <c r="AD78" s="37">
        <v>7200</v>
      </c>
      <c r="AE78" s="37">
        <v>4420</v>
      </c>
      <c r="AF78" s="37">
        <v>389852.85</v>
      </c>
      <c r="AG78" s="37">
        <v>124691.27</v>
      </c>
      <c r="AI78" s="37">
        <v>48.09</v>
      </c>
      <c r="AJ78" s="36">
        <f t="shared" si="7"/>
        <v>807910.96</v>
      </c>
      <c r="AK78" s="59">
        <f t="shared" si="8"/>
        <v>47055.02</v>
      </c>
      <c r="AL78" s="46">
        <f t="shared" si="9"/>
        <v>760855.94</v>
      </c>
      <c r="AM78" s="35">
        <f t="shared" si="10"/>
        <v>1778803.65</v>
      </c>
      <c r="AN78" s="39">
        <f t="shared" si="11"/>
        <v>1967722.7100000002</v>
      </c>
      <c r="AO78" s="53">
        <f t="shared" si="12"/>
        <v>-188919.06000000029</v>
      </c>
    </row>
    <row r="79" spans="1:41">
      <c r="A79" t="s">
        <v>1303</v>
      </c>
      <c r="B79" t="s">
        <v>1304</v>
      </c>
      <c r="C79">
        <v>3333</v>
      </c>
      <c r="D79" t="s">
        <v>1306</v>
      </c>
      <c r="E79" t="s">
        <v>1306</v>
      </c>
      <c r="F79" s="36">
        <v>363503.69</v>
      </c>
      <c r="G79" s="36">
        <v>0</v>
      </c>
      <c r="H79" s="36">
        <v>33272.35</v>
      </c>
      <c r="I79" s="270">
        <v>417593.7</v>
      </c>
      <c r="J79" s="126">
        <v>416446.53</v>
      </c>
      <c r="N79" s="59">
        <v>26998.75</v>
      </c>
      <c r="P79" s="59">
        <v>59816.01</v>
      </c>
      <c r="R79" s="126">
        <v>-444266.54</v>
      </c>
      <c r="S79" s="126">
        <v>-854496.81</v>
      </c>
      <c r="T79" s="126">
        <v>2676550.63</v>
      </c>
      <c r="W79" s="33">
        <v>553316.62</v>
      </c>
      <c r="Y79" s="33">
        <v>1158.93</v>
      </c>
      <c r="AA79" s="33">
        <v>1615505</v>
      </c>
      <c r="AC79" s="37">
        <v>1746778</v>
      </c>
      <c r="AE79" s="37">
        <v>17630</v>
      </c>
      <c r="AF79" s="37">
        <v>478660.92</v>
      </c>
      <c r="AG79" s="37">
        <v>160697.4</v>
      </c>
      <c r="AJ79" s="36">
        <f t="shared" si="7"/>
        <v>396776.04</v>
      </c>
      <c r="AK79" s="59">
        <f t="shared" si="8"/>
        <v>86814.760000000009</v>
      </c>
      <c r="AL79" s="46">
        <f t="shared" si="9"/>
        <v>309961.27999999997</v>
      </c>
      <c r="AM79" s="35">
        <f t="shared" si="10"/>
        <v>2169980.5499999998</v>
      </c>
      <c r="AN79" s="39">
        <f t="shared" si="11"/>
        <v>2403766.3199999998</v>
      </c>
      <c r="AO79" s="53">
        <f t="shared" si="12"/>
        <v>-233785.77000000002</v>
      </c>
    </row>
    <row r="80" spans="1:41">
      <c r="A80" t="s">
        <v>1303</v>
      </c>
      <c r="B80" t="s">
        <v>1304</v>
      </c>
      <c r="C80">
        <v>2136</v>
      </c>
      <c r="D80" t="s">
        <v>1307</v>
      </c>
      <c r="E80" t="s">
        <v>1307</v>
      </c>
      <c r="F80" s="36">
        <v>181221.92</v>
      </c>
      <c r="G80" s="36">
        <v>0</v>
      </c>
      <c r="H80" s="36">
        <v>139333.22</v>
      </c>
      <c r="I80" s="270">
        <v>336728.06</v>
      </c>
      <c r="J80" s="126">
        <v>168245.9</v>
      </c>
      <c r="N80" s="59">
        <v>9600</v>
      </c>
      <c r="O80" s="59">
        <v>169275</v>
      </c>
      <c r="P80" s="59">
        <v>0</v>
      </c>
      <c r="R80" s="126">
        <v>-385754.99</v>
      </c>
      <c r="T80" s="126">
        <v>1431387.54</v>
      </c>
      <c r="V80" s="33">
        <v>351.35</v>
      </c>
      <c r="W80" s="33">
        <v>580055.12</v>
      </c>
      <c r="Y80" s="33">
        <v>495.22</v>
      </c>
      <c r="AA80" s="33">
        <v>1257520</v>
      </c>
      <c r="AC80" s="37">
        <v>1508617</v>
      </c>
      <c r="AD80" s="37">
        <v>3500</v>
      </c>
      <c r="AE80" s="37">
        <v>8109.5</v>
      </c>
      <c r="AF80" s="37">
        <v>557924.07999999996</v>
      </c>
      <c r="AG80" s="37">
        <v>159249.56</v>
      </c>
      <c r="AJ80" s="36">
        <f t="shared" si="7"/>
        <v>320555.14</v>
      </c>
      <c r="AK80" s="59">
        <f t="shared" si="8"/>
        <v>178875</v>
      </c>
      <c r="AL80" s="46">
        <f t="shared" si="9"/>
        <v>141680.14000000001</v>
      </c>
      <c r="AM80" s="35">
        <f t="shared" si="10"/>
        <v>1838421.69</v>
      </c>
      <c r="AN80" s="39">
        <f t="shared" si="11"/>
        <v>2237400.14</v>
      </c>
      <c r="AO80" s="53">
        <f t="shared" si="12"/>
        <v>-398978.45000000019</v>
      </c>
    </row>
    <row r="81" spans="1:41">
      <c r="A81" t="s">
        <v>1303</v>
      </c>
      <c r="B81" t="s">
        <v>1304</v>
      </c>
      <c r="C81">
        <v>4115</v>
      </c>
      <c r="D81" t="s">
        <v>1308</v>
      </c>
      <c r="E81" t="s">
        <v>1308</v>
      </c>
      <c r="F81" s="36">
        <v>601008.16</v>
      </c>
      <c r="G81" s="36">
        <v>0</v>
      </c>
      <c r="H81" s="36">
        <v>17180.87</v>
      </c>
      <c r="I81" s="270">
        <v>591306.23</v>
      </c>
      <c r="J81" s="126">
        <v>677644.02</v>
      </c>
      <c r="N81" s="59">
        <v>41806.93</v>
      </c>
      <c r="P81" s="59">
        <v>77801.039999999994</v>
      </c>
      <c r="R81" s="126">
        <v>-172699.86</v>
      </c>
      <c r="T81" s="126">
        <v>2015625.01</v>
      </c>
      <c r="W81" s="33">
        <v>814965.87</v>
      </c>
      <c r="Y81" s="33">
        <v>1164.17</v>
      </c>
      <c r="AA81" s="33">
        <v>1531800</v>
      </c>
      <c r="AB81" s="33">
        <v>170958.61</v>
      </c>
      <c r="AC81" s="37">
        <v>1927199</v>
      </c>
      <c r="AE81" s="37">
        <v>1900</v>
      </c>
      <c r="AF81" s="37">
        <v>519017.55</v>
      </c>
      <c r="AG81" s="37">
        <v>146059.72</v>
      </c>
      <c r="AI81" s="37">
        <v>106.22</v>
      </c>
      <c r="AJ81" s="36">
        <f t="shared" si="7"/>
        <v>618189.03</v>
      </c>
      <c r="AK81" s="59">
        <f t="shared" si="8"/>
        <v>119607.97</v>
      </c>
      <c r="AL81" s="46">
        <f t="shared" si="9"/>
        <v>498581.06000000006</v>
      </c>
      <c r="AM81" s="35">
        <f t="shared" si="10"/>
        <v>2518888.65</v>
      </c>
      <c r="AN81" s="39">
        <f t="shared" si="11"/>
        <v>2594282.4900000002</v>
      </c>
      <c r="AO81" s="53">
        <f t="shared" si="12"/>
        <v>-75393.840000000317</v>
      </c>
    </row>
    <row r="82" spans="1:41">
      <c r="A82" t="s">
        <v>1303</v>
      </c>
      <c r="B82" t="s">
        <v>1304</v>
      </c>
      <c r="C82">
        <v>2838</v>
      </c>
      <c r="D82" t="s">
        <v>1309</v>
      </c>
      <c r="E82" t="s">
        <v>1309</v>
      </c>
      <c r="F82" s="36">
        <v>62174.559999999998</v>
      </c>
      <c r="G82" s="36">
        <v>0</v>
      </c>
      <c r="H82" s="36">
        <v>37006.65</v>
      </c>
      <c r="I82" s="270">
        <v>518923.59</v>
      </c>
      <c r="J82" s="126">
        <v>336372.74</v>
      </c>
      <c r="N82" s="59">
        <v>51100</v>
      </c>
      <c r="O82" s="59">
        <v>33004</v>
      </c>
      <c r="P82" s="59">
        <v>5985</v>
      </c>
      <c r="R82" s="126">
        <v>-222001.49</v>
      </c>
      <c r="S82" s="126">
        <v>65807.679999999993</v>
      </c>
      <c r="T82" s="126">
        <v>1211911.4099999999</v>
      </c>
      <c r="W82" s="33">
        <v>795775.95</v>
      </c>
      <c r="X82" s="33">
        <v>12975</v>
      </c>
      <c r="Y82" s="33">
        <v>840.08</v>
      </c>
      <c r="AA82" s="33">
        <v>1302180</v>
      </c>
      <c r="AC82" s="37">
        <v>1706334</v>
      </c>
      <c r="AD82" s="37">
        <v>7000</v>
      </c>
      <c r="AF82" s="37">
        <v>490280.25</v>
      </c>
      <c r="AG82" s="37">
        <v>99485.84</v>
      </c>
      <c r="AJ82" s="36">
        <f t="shared" si="7"/>
        <v>99181.209999999992</v>
      </c>
      <c r="AK82" s="59">
        <f t="shared" si="8"/>
        <v>90089</v>
      </c>
      <c r="AL82" s="46">
        <f t="shared" si="9"/>
        <v>9092.2099999999919</v>
      </c>
      <c r="AM82" s="35">
        <f t="shared" si="10"/>
        <v>2111771.0299999998</v>
      </c>
      <c r="AN82" s="39">
        <f t="shared" si="11"/>
        <v>2303100.09</v>
      </c>
      <c r="AO82" s="53">
        <f t="shared" si="12"/>
        <v>-191329.06000000006</v>
      </c>
    </row>
    <row r="83" spans="1:41">
      <c r="A83" t="s">
        <v>1303</v>
      </c>
      <c r="B83" t="s">
        <v>1304</v>
      </c>
      <c r="C83">
        <v>3064</v>
      </c>
      <c r="D83" t="s">
        <v>1310</v>
      </c>
      <c r="E83" t="s">
        <v>1310</v>
      </c>
      <c r="F83" s="36">
        <v>260676.56</v>
      </c>
      <c r="G83" s="36">
        <v>0</v>
      </c>
      <c r="H83" s="36">
        <v>3703.87</v>
      </c>
      <c r="I83" s="270">
        <v>796549</v>
      </c>
      <c r="J83" s="126">
        <v>291921.23</v>
      </c>
      <c r="N83" s="59">
        <v>0</v>
      </c>
      <c r="O83" s="59">
        <v>13270</v>
      </c>
      <c r="P83" s="59">
        <v>79.69</v>
      </c>
      <c r="R83" s="126">
        <v>-236855.16</v>
      </c>
      <c r="S83" s="126">
        <v>530.62</v>
      </c>
      <c r="T83" s="126">
        <v>1745362.84</v>
      </c>
      <c r="W83" s="33">
        <v>542267.81000000006</v>
      </c>
      <c r="X83" s="33">
        <v>86200</v>
      </c>
      <c r="Y83" s="33">
        <v>804.2</v>
      </c>
      <c r="AA83" s="33">
        <v>1915240</v>
      </c>
      <c r="AC83" s="37">
        <v>2116952</v>
      </c>
      <c r="AE83" s="37">
        <v>18118</v>
      </c>
      <c r="AF83" s="37">
        <v>454639.37</v>
      </c>
      <c r="AG83" s="37">
        <v>124339.97</v>
      </c>
      <c r="AJ83" s="36">
        <f t="shared" si="7"/>
        <v>264380.43</v>
      </c>
      <c r="AK83" s="59">
        <f t="shared" si="8"/>
        <v>13349.69</v>
      </c>
      <c r="AL83" s="46">
        <f t="shared" si="9"/>
        <v>251030.74</v>
      </c>
      <c r="AM83" s="35">
        <f t="shared" si="10"/>
        <v>2544512.0099999998</v>
      </c>
      <c r="AN83" s="39">
        <f t="shared" si="11"/>
        <v>2714049.3400000003</v>
      </c>
      <c r="AO83" s="53">
        <f t="shared" si="12"/>
        <v>-169537.33000000054</v>
      </c>
    </row>
    <row r="84" spans="1:41">
      <c r="A84" t="s">
        <v>1303</v>
      </c>
      <c r="B84" t="s">
        <v>1304</v>
      </c>
      <c r="C84">
        <v>1877</v>
      </c>
      <c r="D84" t="s">
        <v>1311</v>
      </c>
      <c r="E84" t="s">
        <v>1311</v>
      </c>
      <c r="F84" s="36">
        <v>146547.82</v>
      </c>
      <c r="G84" s="36">
        <v>0</v>
      </c>
      <c r="H84" s="36">
        <v>38342.57</v>
      </c>
      <c r="I84" s="270">
        <v>1115214.24</v>
      </c>
      <c r="J84" s="126">
        <v>390708.89</v>
      </c>
      <c r="O84" s="59">
        <v>40165</v>
      </c>
      <c r="P84" s="59">
        <v>1145</v>
      </c>
      <c r="R84" s="126">
        <v>-49180.04</v>
      </c>
      <c r="T84" s="126">
        <v>1929262.58</v>
      </c>
      <c r="W84" s="33">
        <v>575419.27</v>
      </c>
      <c r="X84" s="33">
        <v>80410</v>
      </c>
      <c r="Y84" s="33">
        <v>543</v>
      </c>
      <c r="AA84" s="33">
        <v>1330300</v>
      </c>
      <c r="AB84" s="33">
        <v>7763</v>
      </c>
      <c r="AC84" s="37">
        <v>1588769</v>
      </c>
      <c r="AE84" s="37">
        <v>10614</v>
      </c>
      <c r="AF84" s="37">
        <v>414704.42</v>
      </c>
      <c r="AG84" s="37">
        <v>210926.87</v>
      </c>
      <c r="AJ84" s="36">
        <f t="shared" si="7"/>
        <v>184890.39</v>
      </c>
      <c r="AK84" s="59">
        <f t="shared" si="8"/>
        <v>41310</v>
      </c>
      <c r="AL84" s="46">
        <f t="shared" si="9"/>
        <v>143580.39000000001</v>
      </c>
      <c r="AM84" s="35">
        <f t="shared" si="10"/>
        <v>1994435.27</v>
      </c>
      <c r="AN84" s="39">
        <f t="shared" si="11"/>
        <v>2225014.29</v>
      </c>
      <c r="AO84" s="53">
        <f t="shared" si="12"/>
        <v>-230579.02000000002</v>
      </c>
    </row>
    <row r="85" spans="1:41">
      <c r="A85" t="s">
        <v>1303</v>
      </c>
      <c r="B85" t="s">
        <v>1304</v>
      </c>
      <c r="C85">
        <v>2766</v>
      </c>
      <c r="D85" t="s">
        <v>1312</v>
      </c>
      <c r="E85" t="s">
        <v>1312</v>
      </c>
      <c r="F85" s="36">
        <v>239037.01</v>
      </c>
      <c r="G85" s="36">
        <v>0</v>
      </c>
      <c r="H85" s="36">
        <v>64733.61</v>
      </c>
      <c r="I85" s="270">
        <v>385065.97</v>
      </c>
      <c r="J85" s="126">
        <v>233700.17</v>
      </c>
      <c r="O85" s="59">
        <v>64165</v>
      </c>
      <c r="P85" s="59">
        <v>28939.06</v>
      </c>
      <c r="R85" s="126">
        <v>-538452.1</v>
      </c>
      <c r="S85" s="126">
        <v>21912.83</v>
      </c>
      <c r="T85" s="126">
        <v>1851699.47</v>
      </c>
      <c r="W85" s="33">
        <v>593540.06999999995</v>
      </c>
      <c r="X85" s="33">
        <v>63175</v>
      </c>
      <c r="Y85" s="33">
        <v>762.23</v>
      </c>
      <c r="AA85" s="33">
        <v>495680</v>
      </c>
      <c r="AC85" s="37">
        <v>875188</v>
      </c>
      <c r="AE85" s="37">
        <v>7924</v>
      </c>
      <c r="AF85" s="37">
        <v>507276.2</v>
      </c>
      <c r="AG85" s="37">
        <v>268496.59999999998</v>
      </c>
      <c r="AJ85" s="36">
        <f t="shared" si="7"/>
        <v>303770.62</v>
      </c>
      <c r="AK85" s="59">
        <f t="shared" si="8"/>
        <v>93104.06</v>
      </c>
      <c r="AL85" s="46">
        <f t="shared" si="9"/>
        <v>210666.56</v>
      </c>
      <c r="AM85" s="35">
        <f t="shared" si="10"/>
        <v>1153157.2999999998</v>
      </c>
      <c r="AN85" s="39">
        <f t="shared" si="11"/>
        <v>1658884.7999999998</v>
      </c>
      <c r="AO85" s="53">
        <f t="shared" si="12"/>
        <v>-505727.5</v>
      </c>
    </row>
    <row r="86" spans="1:41">
      <c r="A86" t="s">
        <v>1303</v>
      </c>
      <c r="B86" t="s">
        <v>1304</v>
      </c>
      <c r="C86">
        <v>1975</v>
      </c>
      <c r="D86" t="s">
        <v>1313</v>
      </c>
      <c r="E86" t="s">
        <v>1313</v>
      </c>
      <c r="F86" s="36">
        <v>167334.19</v>
      </c>
      <c r="G86" s="36">
        <v>0</v>
      </c>
      <c r="H86" s="36">
        <v>37981.51</v>
      </c>
      <c r="I86" s="270">
        <v>645819.39</v>
      </c>
      <c r="J86" s="126">
        <v>109597.42</v>
      </c>
      <c r="O86" s="59">
        <v>62090</v>
      </c>
      <c r="P86" s="59">
        <v>30560</v>
      </c>
      <c r="R86" s="126">
        <v>-279524.71999999997</v>
      </c>
      <c r="T86" s="126">
        <v>1211766.1200000001</v>
      </c>
      <c r="W86" s="33">
        <v>498443.57</v>
      </c>
      <c r="Y86" s="33">
        <v>307.05</v>
      </c>
      <c r="AA86" s="33">
        <v>1208350</v>
      </c>
      <c r="AB86" s="33">
        <v>100000</v>
      </c>
      <c r="AC86" s="37">
        <v>1506111</v>
      </c>
      <c r="AE86" s="37">
        <v>7500</v>
      </c>
      <c r="AF86" s="37">
        <v>287636.71000000002</v>
      </c>
      <c r="AG86" s="37">
        <v>70011.8</v>
      </c>
      <c r="AJ86" s="36">
        <f t="shared" si="7"/>
        <v>205315.7</v>
      </c>
      <c r="AK86" s="59">
        <f t="shared" si="8"/>
        <v>92650</v>
      </c>
      <c r="AL86" s="46">
        <f t="shared" si="9"/>
        <v>112665.70000000001</v>
      </c>
      <c r="AM86" s="35">
        <f t="shared" si="10"/>
        <v>1807100.62</v>
      </c>
      <c r="AN86" s="39">
        <f t="shared" si="11"/>
        <v>1871259.51</v>
      </c>
      <c r="AO86" s="53">
        <f t="shared" si="12"/>
        <v>-64158.889999999898</v>
      </c>
    </row>
    <row r="87" spans="1:41">
      <c r="A87" t="s">
        <v>1303</v>
      </c>
      <c r="B87" t="s">
        <v>1304</v>
      </c>
      <c r="C87">
        <v>2929</v>
      </c>
      <c r="D87" t="s">
        <v>1314</v>
      </c>
      <c r="E87" t="s">
        <v>1314</v>
      </c>
      <c r="F87" s="36">
        <v>554745.27</v>
      </c>
      <c r="G87" s="36">
        <v>0</v>
      </c>
      <c r="H87" s="36">
        <v>115601.45</v>
      </c>
      <c r="I87" s="270">
        <v>164969.17000000001</v>
      </c>
      <c r="J87" s="126">
        <v>295020.40999999997</v>
      </c>
      <c r="N87" s="59">
        <v>1080.5999999999999</v>
      </c>
      <c r="O87" s="59">
        <v>65000</v>
      </c>
      <c r="P87" s="59">
        <v>541.03</v>
      </c>
      <c r="R87" s="126">
        <v>28274.39</v>
      </c>
      <c r="S87" s="126">
        <v>-30630.01</v>
      </c>
      <c r="T87" s="126">
        <v>907622.82</v>
      </c>
      <c r="W87" s="33">
        <v>727371.48</v>
      </c>
      <c r="X87" s="33">
        <v>5230</v>
      </c>
      <c r="Y87" s="33">
        <v>1193.1400000000001</v>
      </c>
      <c r="AA87" s="33">
        <v>1596790</v>
      </c>
      <c r="AC87" s="37">
        <v>1805440</v>
      </c>
      <c r="AD87" s="37">
        <v>7442</v>
      </c>
      <c r="AF87" s="37">
        <v>265870.76</v>
      </c>
      <c r="AG87" s="37">
        <v>93384.39</v>
      </c>
      <c r="AJ87" s="36">
        <f t="shared" si="7"/>
        <v>670346.72</v>
      </c>
      <c r="AK87" s="59">
        <f t="shared" si="8"/>
        <v>66621.63</v>
      </c>
      <c r="AL87" s="46">
        <f t="shared" si="9"/>
        <v>603725.09</v>
      </c>
      <c r="AM87" s="35">
        <f t="shared" si="10"/>
        <v>2330584.62</v>
      </c>
      <c r="AN87" s="39">
        <f t="shared" si="11"/>
        <v>2172137.15</v>
      </c>
      <c r="AO87" s="53">
        <f t="shared" si="12"/>
        <v>158447.4700000002</v>
      </c>
    </row>
    <row r="88" spans="1:41">
      <c r="A88" t="s">
        <v>1303</v>
      </c>
      <c r="B88" t="s">
        <v>1304</v>
      </c>
      <c r="C88">
        <v>1699</v>
      </c>
      <c r="D88" t="s">
        <v>1315</v>
      </c>
      <c r="E88" t="s">
        <v>1315</v>
      </c>
      <c r="F88" s="36">
        <v>114886.34</v>
      </c>
      <c r="G88" s="36">
        <v>0</v>
      </c>
      <c r="H88" s="36">
        <v>19771.91</v>
      </c>
      <c r="I88" s="270">
        <v>799506.21</v>
      </c>
      <c r="J88" s="126">
        <v>132805.18</v>
      </c>
      <c r="N88" s="59">
        <v>21249.52</v>
      </c>
      <c r="O88" s="59">
        <v>22050</v>
      </c>
      <c r="P88" s="59">
        <v>430</v>
      </c>
      <c r="R88" s="126">
        <v>-380007.06</v>
      </c>
      <c r="S88" s="126">
        <v>-10764.92</v>
      </c>
      <c r="T88" s="126">
        <v>1583723.57</v>
      </c>
      <c r="W88" s="33">
        <v>510321.21</v>
      </c>
      <c r="X88" s="33">
        <v>59911</v>
      </c>
      <c r="Y88" s="33">
        <v>839.34</v>
      </c>
      <c r="AA88" s="33">
        <v>1802660</v>
      </c>
      <c r="AC88" s="37">
        <v>2031409</v>
      </c>
      <c r="AE88" s="37">
        <v>7800</v>
      </c>
      <c r="AF88" s="37">
        <v>304471.59999999998</v>
      </c>
      <c r="AG88" s="37">
        <v>181639.8</v>
      </c>
      <c r="AH88" s="37">
        <v>18122.62</v>
      </c>
      <c r="AJ88" s="36">
        <f t="shared" si="7"/>
        <v>134658.25</v>
      </c>
      <c r="AK88" s="59">
        <f t="shared" si="8"/>
        <v>43729.520000000004</v>
      </c>
      <c r="AL88" s="46">
        <f t="shared" si="9"/>
        <v>90928.73</v>
      </c>
      <c r="AM88" s="35">
        <f t="shared" si="10"/>
        <v>2373731.5499999998</v>
      </c>
      <c r="AN88" s="39">
        <f t="shared" si="11"/>
        <v>2543443.02</v>
      </c>
      <c r="AO88" s="53">
        <f t="shared" si="12"/>
        <v>-169711.4700000002</v>
      </c>
    </row>
    <row r="89" spans="1:41">
      <c r="A89" t="s">
        <v>1317</v>
      </c>
      <c r="B89" t="s">
        <v>1318</v>
      </c>
      <c r="C89">
        <v>3782</v>
      </c>
      <c r="D89" t="s">
        <v>1320</v>
      </c>
      <c r="E89" t="s">
        <v>1320</v>
      </c>
      <c r="F89" s="36">
        <v>178999.23</v>
      </c>
      <c r="G89" s="36">
        <v>12500</v>
      </c>
      <c r="H89" s="36">
        <v>67217.02</v>
      </c>
      <c r="I89" s="270">
        <v>296502.83</v>
      </c>
      <c r="J89" s="126">
        <v>217462.95</v>
      </c>
      <c r="N89" s="59">
        <v>72755</v>
      </c>
      <c r="O89" s="59">
        <v>2589</v>
      </c>
      <c r="P89" s="59">
        <v>973.34</v>
      </c>
      <c r="R89" s="126">
        <v>-341908.85</v>
      </c>
      <c r="S89" s="126">
        <v>-954871.91</v>
      </c>
      <c r="T89" s="126">
        <v>1990390.15</v>
      </c>
      <c r="W89" s="33">
        <v>613441.93000000005</v>
      </c>
      <c r="X89" s="33">
        <v>86500</v>
      </c>
      <c r="Y89" s="33">
        <v>228.78</v>
      </c>
      <c r="AA89" s="33">
        <v>817510</v>
      </c>
      <c r="AC89" s="37">
        <v>919473</v>
      </c>
      <c r="AD89" s="37">
        <v>19845</v>
      </c>
      <c r="AE89" s="37">
        <v>5818</v>
      </c>
      <c r="AF89" s="37">
        <v>432246.04</v>
      </c>
      <c r="AG89" s="37">
        <v>137543.37</v>
      </c>
      <c r="AJ89" s="36">
        <f t="shared" si="7"/>
        <v>258716.25</v>
      </c>
      <c r="AK89" s="59">
        <f t="shared" si="8"/>
        <v>76317.34</v>
      </c>
      <c r="AL89" s="46">
        <f t="shared" si="9"/>
        <v>182398.91</v>
      </c>
      <c r="AM89" s="35">
        <f t="shared" si="10"/>
        <v>1517680.71</v>
      </c>
      <c r="AN89" s="39">
        <f t="shared" si="11"/>
        <v>1514925.4100000001</v>
      </c>
      <c r="AO89" s="53">
        <f t="shared" si="12"/>
        <v>2755.2999999998137</v>
      </c>
    </row>
    <row r="90" spans="1:41">
      <c r="A90" t="s">
        <v>1317</v>
      </c>
      <c r="B90" t="s">
        <v>1318</v>
      </c>
      <c r="C90">
        <v>1430</v>
      </c>
      <c r="D90" t="s">
        <v>1321</v>
      </c>
      <c r="E90" t="s">
        <v>1321</v>
      </c>
      <c r="F90" s="36">
        <v>140535.54</v>
      </c>
      <c r="G90" s="36">
        <v>0</v>
      </c>
      <c r="H90" s="36">
        <v>34581.480000000003</v>
      </c>
      <c r="I90" s="270">
        <v>481527.99</v>
      </c>
      <c r="J90" s="126">
        <v>108870.22</v>
      </c>
      <c r="N90" s="59">
        <v>18555</v>
      </c>
      <c r="P90" s="59">
        <v>0</v>
      </c>
      <c r="S90" s="126">
        <v>-828989.77</v>
      </c>
      <c r="T90" s="126">
        <v>1787234.17</v>
      </c>
      <c r="W90" s="33">
        <v>448228.67</v>
      </c>
      <c r="X90" s="33">
        <v>93980</v>
      </c>
      <c r="Y90" s="33">
        <v>263.22000000000003</v>
      </c>
      <c r="AA90" s="33">
        <v>739170</v>
      </c>
      <c r="AB90" s="33">
        <v>24000</v>
      </c>
      <c r="AC90" s="37">
        <v>818968</v>
      </c>
      <c r="AE90" s="37">
        <v>44027</v>
      </c>
      <c r="AF90" s="37">
        <v>458500.26</v>
      </c>
      <c r="AG90" s="37">
        <v>195430.8</v>
      </c>
      <c r="AJ90" s="36">
        <f t="shared" si="7"/>
        <v>175117.02000000002</v>
      </c>
      <c r="AK90" s="59">
        <f t="shared" si="8"/>
        <v>18555</v>
      </c>
      <c r="AL90" s="46">
        <f t="shared" si="9"/>
        <v>156562.02000000002</v>
      </c>
      <c r="AM90" s="35">
        <f t="shared" si="10"/>
        <v>1305641.8899999999</v>
      </c>
      <c r="AN90" s="39">
        <f t="shared" si="11"/>
        <v>1516926.06</v>
      </c>
      <c r="AO90" s="53">
        <f t="shared" si="12"/>
        <v>-211284.17000000016</v>
      </c>
    </row>
    <row r="91" spans="1:41">
      <c r="A91" t="s">
        <v>1317</v>
      </c>
      <c r="B91" t="s">
        <v>1318</v>
      </c>
      <c r="C91">
        <v>3601</v>
      </c>
      <c r="D91" t="s">
        <v>1322</v>
      </c>
      <c r="E91" t="s">
        <v>1322</v>
      </c>
      <c r="F91" s="36">
        <v>205145.98</v>
      </c>
      <c r="G91" s="36">
        <v>0</v>
      </c>
      <c r="H91" s="36">
        <v>35798.03</v>
      </c>
      <c r="I91" s="270">
        <v>281357.71000000002</v>
      </c>
      <c r="J91" s="126">
        <v>87412.65</v>
      </c>
      <c r="N91" s="59">
        <v>7000</v>
      </c>
      <c r="P91" s="59">
        <v>50885.05</v>
      </c>
      <c r="S91" s="126">
        <v>-1484049.03</v>
      </c>
      <c r="T91" s="126">
        <v>2310952.34</v>
      </c>
      <c r="W91" s="33">
        <v>712864.12</v>
      </c>
      <c r="X91" s="33">
        <v>125300</v>
      </c>
      <c r="Y91" s="33">
        <v>550.57000000000005</v>
      </c>
      <c r="AA91" s="33">
        <v>756140</v>
      </c>
      <c r="AB91" s="33">
        <v>62900</v>
      </c>
      <c r="AC91" s="37">
        <v>972271</v>
      </c>
      <c r="AE91" s="37">
        <v>19674</v>
      </c>
      <c r="AF91" s="37">
        <v>830013.31</v>
      </c>
      <c r="AG91" s="37">
        <v>110870.37</v>
      </c>
      <c r="AJ91" s="36">
        <f t="shared" si="7"/>
        <v>240944.01</v>
      </c>
      <c r="AK91" s="59">
        <f t="shared" si="8"/>
        <v>57885.05</v>
      </c>
      <c r="AL91" s="46">
        <f t="shared" si="9"/>
        <v>183058.96000000002</v>
      </c>
      <c r="AM91" s="35">
        <f t="shared" si="10"/>
        <v>1657754.69</v>
      </c>
      <c r="AN91" s="39">
        <f t="shared" si="11"/>
        <v>1932828.6800000002</v>
      </c>
      <c r="AO91" s="53">
        <f t="shared" si="12"/>
        <v>-275073.99000000022</v>
      </c>
    </row>
    <row r="92" spans="1:41">
      <c r="A92" t="s">
        <v>1317</v>
      </c>
      <c r="B92" t="s">
        <v>1318</v>
      </c>
      <c r="C92">
        <v>2333</v>
      </c>
      <c r="D92" t="s">
        <v>1323</v>
      </c>
      <c r="E92" t="s">
        <v>1323</v>
      </c>
      <c r="F92" s="36">
        <v>108233.02</v>
      </c>
      <c r="G92" s="36">
        <v>469.44</v>
      </c>
      <c r="H92" s="36">
        <v>46066.54</v>
      </c>
      <c r="I92" s="270">
        <v>346556.54</v>
      </c>
      <c r="J92" s="126">
        <v>435747.92</v>
      </c>
      <c r="N92" s="59">
        <v>7650</v>
      </c>
      <c r="P92" s="59">
        <v>597.24</v>
      </c>
      <c r="S92" s="126">
        <v>-839719.21</v>
      </c>
      <c r="T92" s="126">
        <v>2133398.12</v>
      </c>
      <c r="W92" s="33">
        <v>864972.4</v>
      </c>
      <c r="Y92" s="33">
        <v>585.47</v>
      </c>
      <c r="AA92" s="33">
        <v>1119186.1000000001</v>
      </c>
      <c r="AB92" s="33">
        <v>127476</v>
      </c>
      <c r="AC92" s="37">
        <v>1434152.1</v>
      </c>
      <c r="AD92" s="37">
        <v>63148</v>
      </c>
      <c r="AE92" s="37">
        <v>32680</v>
      </c>
      <c r="AF92" s="37">
        <v>711686.03</v>
      </c>
      <c r="AG92" s="37">
        <v>235406.53</v>
      </c>
      <c r="AJ92" s="36">
        <f t="shared" si="7"/>
        <v>154769</v>
      </c>
      <c r="AK92" s="59">
        <f t="shared" si="8"/>
        <v>8247.24</v>
      </c>
      <c r="AL92" s="46">
        <f t="shared" si="9"/>
        <v>146521.76</v>
      </c>
      <c r="AM92" s="35">
        <f t="shared" si="10"/>
        <v>2112219.9700000002</v>
      </c>
      <c r="AN92" s="39">
        <f t="shared" si="11"/>
        <v>2477072.6599999997</v>
      </c>
      <c r="AO92" s="53">
        <f t="shared" si="12"/>
        <v>-364852.68999999948</v>
      </c>
    </row>
    <row r="93" spans="1:41">
      <c r="A93" t="s">
        <v>1317</v>
      </c>
      <c r="B93" t="s">
        <v>1318</v>
      </c>
      <c r="C93">
        <v>2183</v>
      </c>
      <c r="D93" t="s">
        <v>1324</v>
      </c>
      <c r="E93" t="s">
        <v>1324</v>
      </c>
      <c r="F93" s="36">
        <v>344755.78</v>
      </c>
      <c r="G93" s="36">
        <v>0</v>
      </c>
      <c r="H93" s="36">
        <v>88292.63</v>
      </c>
      <c r="I93" s="270">
        <v>220407.74</v>
      </c>
      <c r="J93" s="126">
        <v>87623.49</v>
      </c>
      <c r="N93" s="59">
        <v>12000</v>
      </c>
      <c r="P93" s="59">
        <v>682.23</v>
      </c>
      <c r="S93" s="126">
        <v>-747568.04</v>
      </c>
      <c r="T93" s="126">
        <v>1611506.92</v>
      </c>
      <c r="W93" s="33">
        <v>535175.17000000004</v>
      </c>
      <c r="X93" s="33">
        <v>67110</v>
      </c>
      <c r="Y93" s="33">
        <v>755.9</v>
      </c>
      <c r="AA93" s="33">
        <v>1086360</v>
      </c>
      <c r="AB93" s="33">
        <v>61200</v>
      </c>
      <c r="AC93" s="37">
        <v>1277589</v>
      </c>
      <c r="AD93" s="37">
        <v>2272</v>
      </c>
      <c r="AE93" s="37">
        <v>18390</v>
      </c>
      <c r="AF93" s="37">
        <v>478598.69</v>
      </c>
      <c r="AG93" s="37">
        <v>109292.85</v>
      </c>
      <c r="AJ93" s="36">
        <f t="shared" si="7"/>
        <v>433048.41000000003</v>
      </c>
      <c r="AK93" s="59">
        <f t="shared" si="8"/>
        <v>12682.23</v>
      </c>
      <c r="AL93" s="46">
        <f t="shared" si="9"/>
        <v>420366.18000000005</v>
      </c>
      <c r="AM93" s="35">
        <f t="shared" si="10"/>
        <v>1750601.07</v>
      </c>
      <c r="AN93" s="39">
        <f t="shared" si="11"/>
        <v>1886142.54</v>
      </c>
      <c r="AO93" s="53">
        <f t="shared" si="12"/>
        <v>-135541.46999999997</v>
      </c>
    </row>
    <row r="94" spans="1:41">
      <c r="A94" t="s">
        <v>1317</v>
      </c>
      <c r="B94" t="s">
        <v>1318</v>
      </c>
      <c r="C94">
        <v>1728</v>
      </c>
      <c r="D94" t="s">
        <v>1325</v>
      </c>
      <c r="E94" t="s">
        <v>1325</v>
      </c>
      <c r="F94" s="36">
        <v>285426.65999999997</v>
      </c>
      <c r="G94" s="36">
        <v>4158.25</v>
      </c>
      <c r="H94" s="36">
        <v>61768.74</v>
      </c>
      <c r="I94" s="270">
        <v>2361515.0299999998</v>
      </c>
      <c r="J94" s="126">
        <v>219114.1</v>
      </c>
      <c r="K94" s="126">
        <v>2153.4499999999998</v>
      </c>
      <c r="N94" s="59">
        <v>1425</v>
      </c>
      <c r="P94" s="59">
        <v>1154.7</v>
      </c>
      <c r="S94" s="126">
        <v>2620828.54</v>
      </c>
      <c r="T94" s="126">
        <v>513834.47</v>
      </c>
      <c r="W94" s="33">
        <v>506917.85</v>
      </c>
      <c r="X94" s="33">
        <v>50200</v>
      </c>
      <c r="Y94" s="33">
        <v>819.13</v>
      </c>
      <c r="AA94" s="33">
        <v>822353.6</v>
      </c>
      <c r="AB94" s="33">
        <v>89200</v>
      </c>
      <c r="AC94" s="37">
        <v>968567.6</v>
      </c>
      <c r="AE94" s="37">
        <v>12768</v>
      </c>
      <c r="AF94" s="37">
        <v>517606.69</v>
      </c>
      <c r="AG94" s="37">
        <v>173654.77</v>
      </c>
      <c r="AJ94" s="36">
        <f t="shared" si="7"/>
        <v>351353.64999999997</v>
      </c>
      <c r="AK94" s="59">
        <f t="shared" si="8"/>
        <v>2579.6999999999998</v>
      </c>
      <c r="AL94" s="46">
        <f t="shared" si="9"/>
        <v>348773.94999999995</v>
      </c>
      <c r="AM94" s="35">
        <f t="shared" si="10"/>
        <v>1469490.58</v>
      </c>
      <c r="AN94" s="39">
        <f t="shared" si="11"/>
        <v>1672597.06</v>
      </c>
      <c r="AO94" s="53">
        <f t="shared" si="12"/>
        <v>-203106.47999999998</v>
      </c>
    </row>
    <row r="95" spans="1:41">
      <c r="A95" t="s">
        <v>1317</v>
      </c>
      <c r="B95" t="s">
        <v>1318</v>
      </c>
      <c r="C95">
        <v>2698</v>
      </c>
      <c r="D95" t="s">
        <v>1326</v>
      </c>
      <c r="E95" t="s">
        <v>1326</v>
      </c>
      <c r="F95" s="36">
        <v>48158.6</v>
      </c>
      <c r="G95" s="36">
        <v>0</v>
      </c>
      <c r="H95" s="36">
        <v>44182.32</v>
      </c>
      <c r="I95" s="270">
        <v>587768.81000000006</v>
      </c>
      <c r="J95" s="126">
        <v>106277.49</v>
      </c>
      <c r="N95" s="59">
        <v>36300</v>
      </c>
      <c r="P95" s="59">
        <v>708.06</v>
      </c>
      <c r="S95" s="126">
        <v>-1427293.45</v>
      </c>
      <c r="T95" s="126">
        <v>2404357.2799999998</v>
      </c>
      <c r="W95" s="33">
        <v>540499.26</v>
      </c>
      <c r="Y95" s="33">
        <v>213.1</v>
      </c>
      <c r="AA95" s="33">
        <v>1416030</v>
      </c>
      <c r="AB95" s="33">
        <v>87915</v>
      </c>
      <c r="AC95" s="37">
        <v>1670493</v>
      </c>
      <c r="AD95" s="37">
        <v>30000</v>
      </c>
      <c r="AE95" s="37">
        <v>9308</v>
      </c>
      <c r="AF95" s="37">
        <v>462043.86</v>
      </c>
      <c r="AG95" s="37">
        <v>100497.17</v>
      </c>
      <c r="AJ95" s="36">
        <f t="shared" si="7"/>
        <v>92340.92</v>
      </c>
      <c r="AK95" s="59">
        <f t="shared" si="8"/>
        <v>37008.06</v>
      </c>
      <c r="AL95" s="46">
        <f t="shared" si="9"/>
        <v>55332.86</v>
      </c>
      <c r="AM95" s="35">
        <f t="shared" si="10"/>
        <v>2044657.3599999999</v>
      </c>
      <c r="AN95" s="39">
        <f t="shared" si="11"/>
        <v>2272342.0299999998</v>
      </c>
      <c r="AO95" s="53">
        <f t="shared" si="12"/>
        <v>-227684.66999999993</v>
      </c>
    </row>
    <row r="96" spans="1:41">
      <c r="A96" t="s">
        <v>1317</v>
      </c>
      <c r="B96" t="s">
        <v>1318</v>
      </c>
      <c r="C96">
        <v>1721</v>
      </c>
      <c r="D96" t="s">
        <v>1327</v>
      </c>
      <c r="E96" t="s">
        <v>1327</v>
      </c>
      <c r="F96" s="36">
        <v>252399.63</v>
      </c>
      <c r="G96" s="36">
        <v>0</v>
      </c>
      <c r="H96" s="36">
        <v>66462.37</v>
      </c>
      <c r="I96" s="270">
        <v>568939.31999999995</v>
      </c>
      <c r="J96" s="126">
        <v>412461.58</v>
      </c>
      <c r="N96" s="59">
        <v>46150</v>
      </c>
      <c r="P96" s="59">
        <v>3641.15</v>
      </c>
      <c r="S96" s="126">
        <v>-499306.11</v>
      </c>
      <c r="T96" s="126">
        <v>1908283.93</v>
      </c>
      <c r="W96" s="33">
        <v>636193.4</v>
      </c>
      <c r="X96" s="33">
        <v>57000</v>
      </c>
      <c r="Y96" s="33">
        <v>803.32</v>
      </c>
      <c r="AA96" s="33">
        <v>1358207.1</v>
      </c>
      <c r="AB96" s="33">
        <v>131369</v>
      </c>
      <c r="AC96" s="37">
        <v>1576739.1</v>
      </c>
      <c r="AE96" s="37">
        <v>30694</v>
      </c>
      <c r="AF96" s="37">
        <v>551487.46</v>
      </c>
      <c r="AG96" s="37">
        <v>183158.33</v>
      </c>
      <c r="AJ96" s="36">
        <f t="shared" si="7"/>
        <v>318862</v>
      </c>
      <c r="AK96" s="59">
        <f t="shared" si="8"/>
        <v>49791.15</v>
      </c>
      <c r="AL96" s="46">
        <f t="shared" si="9"/>
        <v>269070.84999999998</v>
      </c>
      <c r="AM96" s="35">
        <f t="shared" si="10"/>
        <v>2183572.8200000003</v>
      </c>
      <c r="AN96" s="39">
        <f t="shared" si="11"/>
        <v>2342078.89</v>
      </c>
      <c r="AO96" s="53">
        <f t="shared" si="12"/>
        <v>-158506.06999999983</v>
      </c>
    </row>
    <row r="97" spans="1:41">
      <c r="A97" t="s">
        <v>1317</v>
      </c>
      <c r="B97" t="s">
        <v>1318</v>
      </c>
      <c r="C97">
        <v>3253</v>
      </c>
      <c r="D97" t="s">
        <v>1328</v>
      </c>
      <c r="E97" t="s">
        <v>1328</v>
      </c>
      <c r="F97" s="36">
        <v>178349.61</v>
      </c>
      <c r="G97" s="36">
        <v>33000</v>
      </c>
      <c r="H97" s="36">
        <v>195806.17</v>
      </c>
      <c r="I97" s="270">
        <v>526245.99</v>
      </c>
      <c r="J97" s="126">
        <v>92145.21</v>
      </c>
      <c r="N97" s="59">
        <v>5000</v>
      </c>
      <c r="P97" s="59">
        <v>1099.3399999999999</v>
      </c>
      <c r="S97" s="126">
        <v>-513008.58</v>
      </c>
      <c r="T97" s="126">
        <v>1679735.01</v>
      </c>
      <c r="W97" s="33">
        <v>560131.72</v>
      </c>
      <c r="X97" s="33">
        <v>42610</v>
      </c>
      <c r="Y97" s="33">
        <v>702.52</v>
      </c>
      <c r="AA97" s="33">
        <v>422960</v>
      </c>
      <c r="AB97" s="33">
        <v>119209</v>
      </c>
      <c r="AC97" s="37">
        <v>741260</v>
      </c>
      <c r="AD97" s="37">
        <v>13160</v>
      </c>
      <c r="AE97" s="37">
        <v>33209</v>
      </c>
      <c r="AF97" s="37">
        <v>404548.84</v>
      </c>
      <c r="AG97" s="37">
        <v>100714.19</v>
      </c>
      <c r="AJ97" s="36">
        <f t="shared" si="7"/>
        <v>407155.78</v>
      </c>
      <c r="AK97" s="59">
        <f t="shared" si="8"/>
        <v>6099.34</v>
      </c>
      <c r="AL97" s="46">
        <f t="shared" si="9"/>
        <v>401056.44</v>
      </c>
      <c r="AM97" s="35">
        <f t="shared" si="10"/>
        <v>1145613.24</v>
      </c>
      <c r="AN97" s="39">
        <f t="shared" si="11"/>
        <v>1292892.03</v>
      </c>
      <c r="AO97" s="53">
        <f t="shared" si="12"/>
        <v>-147278.79000000004</v>
      </c>
    </row>
    <row r="98" spans="1:41">
      <c r="A98" t="s">
        <v>1317</v>
      </c>
      <c r="B98" t="s">
        <v>1318</v>
      </c>
      <c r="C98">
        <v>2902</v>
      </c>
      <c r="D98" t="s">
        <v>1329</v>
      </c>
      <c r="E98" t="s">
        <v>1329</v>
      </c>
      <c r="F98" s="36">
        <v>103424.42</v>
      </c>
      <c r="G98" s="36">
        <v>0</v>
      </c>
      <c r="H98" s="36">
        <v>53104.17</v>
      </c>
      <c r="I98" s="270">
        <v>1284558.21</v>
      </c>
      <c r="J98" s="126">
        <v>221953.35</v>
      </c>
      <c r="N98" s="59">
        <v>14690</v>
      </c>
      <c r="P98" s="59">
        <v>28.89</v>
      </c>
      <c r="S98" s="126">
        <v>-162663.6</v>
      </c>
      <c r="T98" s="126">
        <v>1980426.11</v>
      </c>
      <c r="W98" s="33">
        <v>551203.53</v>
      </c>
      <c r="X98" s="33">
        <v>53000</v>
      </c>
      <c r="Y98" s="33">
        <v>373.23</v>
      </c>
      <c r="AA98" s="33">
        <v>516874.6</v>
      </c>
      <c r="AB98" s="33">
        <v>100900</v>
      </c>
      <c r="AC98" s="37">
        <v>613421.6</v>
      </c>
      <c r="AD98" s="37">
        <v>36500</v>
      </c>
      <c r="AE98" s="37">
        <v>63954.67</v>
      </c>
      <c r="AF98" s="37">
        <v>533452.35</v>
      </c>
      <c r="AG98" s="37">
        <v>144463.99</v>
      </c>
      <c r="AJ98" s="36">
        <f t="shared" si="7"/>
        <v>156528.59</v>
      </c>
      <c r="AK98" s="59">
        <f t="shared" si="8"/>
        <v>14718.89</v>
      </c>
      <c r="AL98" s="46">
        <f t="shared" si="9"/>
        <v>141809.70000000001</v>
      </c>
      <c r="AM98" s="35">
        <f t="shared" si="10"/>
        <v>1222351.3599999999</v>
      </c>
      <c r="AN98" s="39">
        <f t="shared" si="11"/>
        <v>1391792.61</v>
      </c>
      <c r="AO98" s="53">
        <f t="shared" si="12"/>
        <v>-169441.25000000023</v>
      </c>
    </row>
    <row r="99" spans="1:41">
      <c r="A99" t="s">
        <v>1317</v>
      </c>
      <c r="B99" t="s">
        <v>1318</v>
      </c>
      <c r="C99">
        <v>3199</v>
      </c>
      <c r="D99" t="s">
        <v>1330</v>
      </c>
      <c r="E99" t="s">
        <v>1330</v>
      </c>
      <c r="F99" s="36">
        <v>67216.66</v>
      </c>
      <c r="G99" s="36">
        <v>0</v>
      </c>
      <c r="H99" s="36">
        <v>67227.490000000005</v>
      </c>
      <c r="I99" s="270">
        <v>35580.629999999997</v>
      </c>
      <c r="J99" s="126">
        <v>252023.13</v>
      </c>
      <c r="N99" s="59">
        <v>175415</v>
      </c>
      <c r="P99" s="59">
        <v>11820.27</v>
      </c>
      <c r="R99" s="126">
        <v>249356.91</v>
      </c>
      <c r="S99" s="126">
        <v>-1823516.7</v>
      </c>
      <c r="T99" s="126">
        <v>1911374.52</v>
      </c>
      <c r="W99" s="33">
        <v>480496.8</v>
      </c>
      <c r="X99" s="33">
        <v>58874</v>
      </c>
      <c r="Y99" s="33">
        <v>278.12</v>
      </c>
      <c r="AA99" s="33">
        <v>1151800</v>
      </c>
      <c r="AB99" s="33">
        <v>107000</v>
      </c>
      <c r="AC99" s="37">
        <v>1431851</v>
      </c>
      <c r="AE99" s="37">
        <v>20488</v>
      </c>
      <c r="AF99" s="37">
        <v>324841.64</v>
      </c>
      <c r="AG99" s="37">
        <v>123670.37</v>
      </c>
      <c r="AJ99" s="36">
        <f t="shared" si="7"/>
        <v>134444.15000000002</v>
      </c>
      <c r="AK99" s="59">
        <f t="shared" si="8"/>
        <v>187235.27</v>
      </c>
      <c r="AL99" s="46">
        <f t="shared" si="9"/>
        <v>-52791.119999999966</v>
      </c>
      <c r="AM99" s="35">
        <f t="shared" si="10"/>
        <v>1798448.92</v>
      </c>
      <c r="AN99" s="39">
        <f t="shared" si="11"/>
        <v>1900851.0100000002</v>
      </c>
      <c r="AO99" s="53">
        <f t="shared" si="12"/>
        <v>-102402.09000000032</v>
      </c>
    </row>
    <row r="100" spans="1:41">
      <c r="A100" t="s">
        <v>1317</v>
      </c>
      <c r="B100" t="s">
        <v>1318</v>
      </c>
      <c r="C100">
        <v>2159</v>
      </c>
      <c r="D100" t="s">
        <v>1331</v>
      </c>
      <c r="E100" t="s">
        <v>1331</v>
      </c>
      <c r="F100" s="36">
        <v>70950.429999999993</v>
      </c>
      <c r="G100" s="36">
        <v>0</v>
      </c>
      <c r="H100" s="36">
        <v>94582.02</v>
      </c>
      <c r="I100" s="270">
        <v>865944.14</v>
      </c>
      <c r="J100" s="126">
        <v>139264.35999999999</v>
      </c>
      <c r="N100" s="59">
        <v>15132</v>
      </c>
      <c r="O100" s="59">
        <v>92760</v>
      </c>
      <c r="P100" s="59">
        <v>5666.08</v>
      </c>
      <c r="S100" s="126">
        <v>-973324.72</v>
      </c>
      <c r="T100" s="126">
        <v>2272032.2400000002</v>
      </c>
      <c r="W100" s="33">
        <v>707663.77</v>
      </c>
      <c r="Y100" s="33">
        <v>240.49</v>
      </c>
      <c r="AA100" s="33">
        <v>946841.59999999998</v>
      </c>
      <c r="AB100" s="33">
        <v>81118</v>
      </c>
      <c r="AC100" s="37">
        <v>1134830.6000000001</v>
      </c>
      <c r="AD100" s="37">
        <v>16016</v>
      </c>
      <c r="AF100" s="37">
        <v>686345.22</v>
      </c>
      <c r="AG100" s="37">
        <v>140196.69</v>
      </c>
      <c r="AJ100" s="36">
        <f t="shared" si="7"/>
        <v>165532.45000000001</v>
      </c>
      <c r="AK100" s="59">
        <f t="shared" si="8"/>
        <v>113558.08</v>
      </c>
      <c r="AL100" s="46">
        <f t="shared" si="9"/>
        <v>51974.37000000001</v>
      </c>
      <c r="AM100" s="35">
        <f t="shared" si="10"/>
        <v>1735863.8599999999</v>
      </c>
      <c r="AN100" s="39">
        <f t="shared" si="11"/>
        <v>1977388.51</v>
      </c>
      <c r="AO100" s="53">
        <f t="shared" si="12"/>
        <v>-241524.65000000014</v>
      </c>
    </row>
    <row r="101" spans="1:41">
      <c r="A101" t="s">
        <v>1317</v>
      </c>
      <c r="B101" t="s">
        <v>1318</v>
      </c>
      <c r="C101">
        <v>1892</v>
      </c>
      <c r="D101" t="s">
        <v>1332</v>
      </c>
      <c r="E101" t="s">
        <v>1332</v>
      </c>
      <c r="F101" s="36">
        <v>43591.39</v>
      </c>
      <c r="G101" s="36">
        <v>0</v>
      </c>
      <c r="H101" s="36">
        <v>41819.64</v>
      </c>
      <c r="I101" s="270">
        <v>744097.3</v>
      </c>
      <c r="J101" s="126">
        <v>52993.29</v>
      </c>
      <c r="N101" s="59">
        <v>12650</v>
      </c>
      <c r="P101" s="59">
        <v>886</v>
      </c>
      <c r="S101" s="126">
        <v>-904608.93</v>
      </c>
      <c r="T101" s="126">
        <v>1945240.49</v>
      </c>
      <c r="W101" s="33">
        <v>461755.68</v>
      </c>
      <c r="X101" s="33">
        <v>91880</v>
      </c>
      <c r="Y101" s="33">
        <v>197.04</v>
      </c>
      <c r="AA101" s="33">
        <v>1000208.3</v>
      </c>
      <c r="AB101" s="33">
        <v>189606</v>
      </c>
      <c r="AC101" s="37">
        <v>1328076.3</v>
      </c>
      <c r="AD101" s="37">
        <v>6500</v>
      </c>
      <c r="AE101" s="37">
        <v>9168</v>
      </c>
      <c r="AF101" s="37">
        <v>445514.76</v>
      </c>
      <c r="AG101" s="37">
        <v>126013.9</v>
      </c>
      <c r="AI101" s="37">
        <v>40</v>
      </c>
      <c r="AJ101" s="36">
        <f t="shared" si="7"/>
        <v>85411.03</v>
      </c>
      <c r="AK101" s="59">
        <f t="shared" si="8"/>
        <v>13536</v>
      </c>
      <c r="AL101" s="46">
        <f t="shared" si="9"/>
        <v>71875.03</v>
      </c>
      <c r="AM101" s="35">
        <f t="shared" si="10"/>
        <v>1743647.02</v>
      </c>
      <c r="AN101" s="39">
        <f t="shared" si="11"/>
        <v>1915312.96</v>
      </c>
      <c r="AO101" s="53">
        <f t="shared" si="12"/>
        <v>-171665.93999999994</v>
      </c>
    </row>
    <row r="102" spans="1:41">
      <c r="A102" t="s">
        <v>1317</v>
      </c>
      <c r="B102" t="s">
        <v>1318</v>
      </c>
      <c r="C102">
        <v>2728</v>
      </c>
      <c r="D102" t="s">
        <v>1333</v>
      </c>
      <c r="E102" t="s">
        <v>1333</v>
      </c>
      <c r="F102" s="36">
        <v>267209.45</v>
      </c>
      <c r="G102" s="36">
        <v>0</v>
      </c>
      <c r="H102" s="36">
        <v>61092.2</v>
      </c>
      <c r="I102" s="270">
        <v>217369.63</v>
      </c>
      <c r="J102" s="126">
        <v>11808.11</v>
      </c>
      <c r="P102" s="59">
        <v>4656.55</v>
      </c>
      <c r="S102" s="126">
        <v>-2466100.39</v>
      </c>
      <c r="T102" s="126">
        <v>3154007.83</v>
      </c>
      <c r="W102" s="33">
        <v>573828.9</v>
      </c>
      <c r="X102" s="33">
        <v>159450</v>
      </c>
      <c r="Y102" s="33">
        <v>618.1</v>
      </c>
      <c r="AA102" s="33">
        <v>893220</v>
      </c>
      <c r="AB102" s="33">
        <v>1338</v>
      </c>
      <c r="AC102" s="37">
        <v>1025247</v>
      </c>
      <c r="AD102" s="37">
        <v>33200</v>
      </c>
      <c r="AE102" s="37">
        <v>15516</v>
      </c>
      <c r="AF102" s="37">
        <v>575201.69999999995</v>
      </c>
      <c r="AG102" s="37">
        <v>114374.9</v>
      </c>
      <c r="AJ102" s="36">
        <f t="shared" si="7"/>
        <v>328301.65000000002</v>
      </c>
      <c r="AK102" s="59">
        <f t="shared" si="8"/>
        <v>4656.55</v>
      </c>
      <c r="AL102" s="46">
        <f t="shared" si="9"/>
        <v>323645.10000000003</v>
      </c>
      <c r="AM102" s="35">
        <f t="shared" si="10"/>
        <v>1628455</v>
      </c>
      <c r="AN102" s="39">
        <f t="shared" si="11"/>
        <v>1763539.5999999999</v>
      </c>
      <c r="AO102" s="53">
        <f t="shared" si="12"/>
        <v>-135084.59999999986</v>
      </c>
    </row>
    <row r="103" spans="1:41">
      <c r="A103" t="s">
        <v>1317</v>
      </c>
      <c r="B103" t="s">
        <v>1318</v>
      </c>
      <c r="C103">
        <v>2919</v>
      </c>
      <c r="D103" t="s">
        <v>1334</v>
      </c>
      <c r="E103" t="s">
        <v>1334</v>
      </c>
      <c r="F103" s="36">
        <v>105632.29</v>
      </c>
      <c r="G103" s="36">
        <v>0</v>
      </c>
      <c r="H103" s="36">
        <v>311509.15999999997</v>
      </c>
      <c r="I103" s="270">
        <v>189864.01</v>
      </c>
      <c r="J103" s="126">
        <v>83875.44</v>
      </c>
      <c r="M103" s="59">
        <v>30000</v>
      </c>
      <c r="P103" s="59">
        <v>0</v>
      </c>
      <c r="R103" s="126">
        <v>251101.06</v>
      </c>
      <c r="S103" s="126">
        <v>-1394828.29</v>
      </c>
      <c r="T103" s="126">
        <v>1781769.65</v>
      </c>
      <c r="W103" s="33">
        <v>662444.03</v>
      </c>
      <c r="X103" s="33">
        <v>177560</v>
      </c>
      <c r="Y103" s="33">
        <v>638.33000000000004</v>
      </c>
      <c r="AA103" s="33">
        <v>967670</v>
      </c>
      <c r="AB103" s="33">
        <v>111</v>
      </c>
      <c r="AC103" s="37">
        <v>1142193</v>
      </c>
      <c r="AF103" s="37">
        <v>518631.54</v>
      </c>
      <c r="AG103" s="37">
        <v>124760.34</v>
      </c>
      <c r="AJ103" s="36">
        <f t="shared" si="7"/>
        <v>417141.44999999995</v>
      </c>
      <c r="AK103" s="59">
        <f t="shared" si="8"/>
        <v>30000</v>
      </c>
      <c r="AL103" s="46">
        <f t="shared" si="9"/>
        <v>387141.44999999995</v>
      </c>
      <c r="AM103" s="35">
        <f t="shared" si="10"/>
        <v>1808423.3599999999</v>
      </c>
      <c r="AN103" s="39">
        <f t="shared" si="11"/>
        <v>1785584.8800000001</v>
      </c>
      <c r="AO103" s="53">
        <f t="shared" si="12"/>
        <v>22838.479999999749</v>
      </c>
    </row>
    <row r="104" spans="1:41">
      <c r="A104" t="s">
        <v>1317</v>
      </c>
      <c r="B104" t="s">
        <v>1318</v>
      </c>
      <c r="C104">
        <v>3409</v>
      </c>
      <c r="D104" t="s">
        <v>1335</v>
      </c>
      <c r="E104" t="s">
        <v>1335</v>
      </c>
      <c r="F104" s="36">
        <v>71086.25</v>
      </c>
      <c r="G104" s="36">
        <v>0</v>
      </c>
      <c r="H104" s="36">
        <v>329080.89</v>
      </c>
      <c r="I104" s="270">
        <v>-10</v>
      </c>
      <c r="J104" s="126">
        <v>77320</v>
      </c>
      <c r="M104" s="59">
        <v>30000</v>
      </c>
      <c r="P104" s="59">
        <v>5011.0200000000004</v>
      </c>
      <c r="S104" s="126">
        <v>-622341.89</v>
      </c>
      <c r="T104" s="126">
        <v>977547.45</v>
      </c>
      <c r="W104" s="33">
        <v>559926.34</v>
      </c>
      <c r="X104" s="33">
        <v>81625</v>
      </c>
      <c r="Y104" s="33">
        <v>616.26</v>
      </c>
      <c r="AB104" s="33">
        <v>130021</v>
      </c>
      <c r="AC104" s="37">
        <v>92457</v>
      </c>
      <c r="AE104" s="37">
        <v>2648</v>
      </c>
      <c r="AF104" s="37">
        <v>589804.04</v>
      </c>
      <c r="AG104" s="37">
        <v>19</v>
      </c>
      <c r="AJ104" s="36">
        <f t="shared" si="7"/>
        <v>400167.14</v>
      </c>
      <c r="AK104" s="59">
        <f t="shared" si="8"/>
        <v>35011.020000000004</v>
      </c>
      <c r="AL104" s="46">
        <f t="shared" si="9"/>
        <v>365156.12</v>
      </c>
      <c r="AM104" s="35">
        <f t="shared" si="10"/>
        <v>772188.6</v>
      </c>
      <c r="AN104" s="39">
        <f t="shared" si="11"/>
        <v>684928.04</v>
      </c>
      <c r="AO104" s="53">
        <f t="shared" si="12"/>
        <v>87260.559999999939</v>
      </c>
    </row>
    <row r="105" spans="1:41">
      <c r="A105" t="s">
        <v>1317</v>
      </c>
      <c r="B105" t="s">
        <v>1318</v>
      </c>
      <c r="C105">
        <v>1740</v>
      </c>
      <c r="D105" t="s">
        <v>1336</v>
      </c>
      <c r="E105" t="s">
        <v>1336</v>
      </c>
      <c r="F105" s="36">
        <v>32949.230000000003</v>
      </c>
      <c r="G105" s="36">
        <v>0</v>
      </c>
      <c r="H105" s="36">
        <v>54438.85</v>
      </c>
      <c r="I105" s="270">
        <v>814874.31</v>
      </c>
      <c r="J105" s="126">
        <v>118178.41</v>
      </c>
      <c r="K105" s="126">
        <v>4571.12</v>
      </c>
      <c r="N105" s="59">
        <v>7095</v>
      </c>
      <c r="P105" s="59">
        <v>575.66999999999996</v>
      </c>
      <c r="S105" s="126">
        <v>592490.46</v>
      </c>
      <c r="T105" s="126">
        <v>654977.96</v>
      </c>
      <c r="W105" s="33">
        <v>681971.78</v>
      </c>
      <c r="X105" s="33">
        <v>151780</v>
      </c>
      <c r="Y105" s="33">
        <v>490.5</v>
      </c>
      <c r="AA105" s="33">
        <v>512731.6</v>
      </c>
      <c r="AB105" s="33">
        <v>140000</v>
      </c>
      <c r="AC105" s="37">
        <v>829724.6</v>
      </c>
      <c r="AE105" s="37">
        <v>35634</v>
      </c>
      <c r="AF105" s="37">
        <v>734842.22</v>
      </c>
      <c r="AG105" s="37">
        <v>116900.23</v>
      </c>
      <c r="AJ105" s="36">
        <f t="shared" si="7"/>
        <v>87388.08</v>
      </c>
      <c r="AK105" s="59">
        <f t="shared" si="8"/>
        <v>7670.67</v>
      </c>
      <c r="AL105" s="46">
        <f t="shared" si="9"/>
        <v>79717.41</v>
      </c>
      <c r="AM105" s="35">
        <f t="shared" si="10"/>
        <v>1486973.88</v>
      </c>
      <c r="AN105" s="39">
        <f t="shared" si="11"/>
        <v>1717101.0499999998</v>
      </c>
      <c r="AO105" s="53">
        <f t="shared" si="12"/>
        <v>-230127.16999999993</v>
      </c>
    </row>
    <row r="106" spans="1:41">
      <c r="A106" t="s">
        <v>1317</v>
      </c>
      <c r="B106" t="s">
        <v>1318</v>
      </c>
      <c r="C106">
        <v>2598</v>
      </c>
      <c r="D106" t="s">
        <v>1337</v>
      </c>
      <c r="E106" t="s">
        <v>1337</v>
      </c>
      <c r="F106" s="36">
        <v>344755.78</v>
      </c>
      <c r="G106" s="36">
        <v>0</v>
      </c>
      <c r="H106" s="36">
        <v>88292.63</v>
      </c>
      <c r="I106" s="270">
        <v>220407.74</v>
      </c>
      <c r="J106" s="126">
        <v>87623.49</v>
      </c>
      <c r="N106" s="59">
        <v>12000</v>
      </c>
      <c r="P106" s="59">
        <v>682.23</v>
      </c>
      <c r="S106" s="126">
        <v>-747568.04</v>
      </c>
      <c r="T106" s="126">
        <v>1611506.92</v>
      </c>
      <c r="W106" s="33">
        <v>535175.17000000004</v>
      </c>
      <c r="X106" s="33">
        <v>67110</v>
      </c>
      <c r="Y106" s="33">
        <v>755.9</v>
      </c>
      <c r="AA106" s="33">
        <v>1086360</v>
      </c>
      <c r="AB106" s="33">
        <v>61200</v>
      </c>
      <c r="AC106" s="37">
        <v>1277589</v>
      </c>
      <c r="AD106" s="37">
        <v>2272</v>
      </c>
      <c r="AE106" s="37">
        <v>18390</v>
      </c>
      <c r="AF106" s="37">
        <v>478598.69</v>
      </c>
      <c r="AG106" s="37">
        <v>109292.85</v>
      </c>
      <c r="AJ106" s="36">
        <f t="shared" si="7"/>
        <v>433048.41000000003</v>
      </c>
      <c r="AK106" s="59">
        <f t="shared" si="8"/>
        <v>12682.23</v>
      </c>
      <c r="AL106" s="46">
        <f t="shared" si="9"/>
        <v>420366.18000000005</v>
      </c>
      <c r="AM106" s="35">
        <f t="shared" si="10"/>
        <v>1750601.07</v>
      </c>
      <c r="AN106" s="39">
        <f t="shared" si="11"/>
        <v>1886142.54</v>
      </c>
      <c r="AO106" s="53">
        <f t="shared" si="12"/>
        <v>-135541.46999999997</v>
      </c>
    </row>
    <row r="107" spans="1:41">
      <c r="A107" t="s">
        <v>1317</v>
      </c>
      <c r="B107" t="s">
        <v>1318</v>
      </c>
      <c r="C107">
        <v>2058</v>
      </c>
      <c r="D107" t="s">
        <v>1338</v>
      </c>
      <c r="E107" t="s">
        <v>1338</v>
      </c>
      <c r="F107" s="36">
        <v>125675.43</v>
      </c>
      <c r="G107" s="36">
        <v>0</v>
      </c>
      <c r="H107" s="36">
        <v>436781.68</v>
      </c>
      <c r="I107" s="270">
        <v>614239.51</v>
      </c>
      <c r="J107" s="126">
        <v>445055.31</v>
      </c>
      <c r="M107" s="59">
        <v>30000</v>
      </c>
      <c r="P107" s="59">
        <v>330600</v>
      </c>
      <c r="S107" s="126">
        <v>-749387.15</v>
      </c>
      <c r="T107" s="126">
        <v>1856322.45</v>
      </c>
      <c r="W107" s="33">
        <v>756927.5</v>
      </c>
      <c r="X107" s="33">
        <v>40880</v>
      </c>
      <c r="Y107" s="33">
        <v>577.03</v>
      </c>
      <c r="AA107" s="33">
        <v>1120130</v>
      </c>
      <c r="AC107" s="37">
        <v>1328560</v>
      </c>
      <c r="AE107" s="37">
        <v>30000</v>
      </c>
      <c r="AF107" s="37">
        <v>347516.88</v>
      </c>
      <c r="AG107" s="37">
        <v>58221.02</v>
      </c>
      <c r="AJ107" s="36">
        <f t="shared" si="7"/>
        <v>562457.11</v>
      </c>
      <c r="AK107" s="59">
        <f t="shared" si="8"/>
        <v>360600</v>
      </c>
      <c r="AL107" s="46">
        <f t="shared" si="9"/>
        <v>201857.11</v>
      </c>
      <c r="AM107" s="35">
        <f t="shared" si="10"/>
        <v>1918514.53</v>
      </c>
      <c r="AN107" s="39">
        <f t="shared" si="11"/>
        <v>1764297.9</v>
      </c>
      <c r="AO107" s="53">
        <f t="shared" si="12"/>
        <v>154216.63000000012</v>
      </c>
    </row>
    <row r="108" spans="1:41">
      <c r="A108" t="s">
        <v>1340</v>
      </c>
      <c r="B108" t="s">
        <v>1341</v>
      </c>
      <c r="C108">
        <v>2939</v>
      </c>
      <c r="D108" t="s">
        <v>1343</v>
      </c>
      <c r="E108" t="s">
        <v>1343</v>
      </c>
      <c r="F108" s="36">
        <v>205145.98</v>
      </c>
      <c r="G108" s="36">
        <v>0</v>
      </c>
      <c r="H108" s="36">
        <v>35798.03</v>
      </c>
      <c r="I108" s="270">
        <v>281357.71000000002</v>
      </c>
      <c r="J108" s="126">
        <v>87412.65</v>
      </c>
      <c r="N108" s="59">
        <v>7000</v>
      </c>
      <c r="P108" s="59">
        <v>50885.05</v>
      </c>
      <c r="S108" s="126">
        <v>-1484049.03</v>
      </c>
      <c r="T108" s="126">
        <v>2310952.34</v>
      </c>
      <c r="W108" s="33">
        <v>712864.12</v>
      </c>
      <c r="X108" s="33">
        <v>125300</v>
      </c>
      <c r="Y108" s="33">
        <v>550.57000000000005</v>
      </c>
      <c r="AA108" s="33">
        <v>756140</v>
      </c>
      <c r="AB108" s="33">
        <v>62900</v>
      </c>
      <c r="AC108" s="37">
        <v>972271</v>
      </c>
      <c r="AE108" s="37">
        <v>19674</v>
      </c>
      <c r="AF108" s="37">
        <v>830013.31</v>
      </c>
      <c r="AG108" s="37">
        <v>110870.37</v>
      </c>
      <c r="AJ108" s="36">
        <f t="shared" si="7"/>
        <v>240944.01</v>
      </c>
      <c r="AK108" s="59">
        <f t="shared" si="8"/>
        <v>57885.05</v>
      </c>
      <c r="AL108" s="46">
        <f t="shared" si="9"/>
        <v>183058.96000000002</v>
      </c>
      <c r="AM108" s="35">
        <f t="shared" si="10"/>
        <v>1657754.69</v>
      </c>
      <c r="AN108" s="39">
        <f t="shared" si="11"/>
        <v>1932828.6800000002</v>
      </c>
      <c r="AO108" s="53">
        <f t="shared" si="12"/>
        <v>-275073.99000000022</v>
      </c>
    </row>
    <row r="109" spans="1:41">
      <c r="A109" t="s">
        <v>1340</v>
      </c>
      <c r="B109" t="s">
        <v>1341</v>
      </c>
      <c r="C109">
        <v>2960</v>
      </c>
      <c r="D109" t="s">
        <v>1344</v>
      </c>
      <c r="E109" t="s">
        <v>1344</v>
      </c>
      <c r="F109" s="36">
        <v>533244.13</v>
      </c>
      <c r="G109" s="36">
        <v>30000</v>
      </c>
      <c r="H109" s="36">
        <v>39414.25</v>
      </c>
      <c r="I109" s="270">
        <v>1654259.05</v>
      </c>
      <c r="J109" s="126">
        <v>81746.64</v>
      </c>
      <c r="N109" s="59">
        <v>12000</v>
      </c>
      <c r="P109" s="59">
        <v>182.41</v>
      </c>
      <c r="S109" s="126">
        <v>1389992.21</v>
      </c>
      <c r="T109" s="126">
        <v>1228203.58</v>
      </c>
      <c r="W109" s="33">
        <v>580882.28</v>
      </c>
      <c r="X109" s="33">
        <v>70200</v>
      </c>
      <c r="Y109" s="33">
        <v>1585.84</v>
      </c>
      <c r="AA109" s="33">
        <v>875680</v>
      </c>
      <c r="AB109" s="33">
        <v>76800</v>
      </c>
      <c r="AC109" s="37">
        <v>1046312</v>
      </c>
      <c r="AE109" s="37">
        <v>55710</v>
      </c>
      <c r="AF109" s="37">
        <v>633226.74</v>
      </c>
      <c r="AG109" s="37">
        <v>161613.51</v>
      </c>
      <c r="AJ109" s="36">
        <f t="shared" si="7"/>
        <v>602658.38</v>
      </c>
      <c r="AK109" s="59">
        <f t="shared" si="8"/>
        <v>12182.41</v>
      </c>
      <c r="AL109" s="46">
        <f t="shared" si="9"/>
        <v>590475.97</v>
      </c>
      <c r="AM109" s="35">
        <f t="shared" si="10"/>
        <v>1605148.12</v>
      </c>
      <c r="AN109" s="39">
        <f t="shared" si="11"/>
        <v>1896862.25</v>
      </c>
      <c r="AO109" s="53">
        <f t="shared" si="12"/>
        <v>-291714.12999999989</v>
      </c>
    </row>
    <row r="110" spans="1:41">
      <c r="A110" t="s">
        <v>1340</v>
      </c>
      <c r="B110" t="s">
        <v>1341</v>
      </c>
      <c r="C110">
        <v>4264</v>
      </c>
      <c r="D110" t="s">
        <v>1345</v>
      </c>
      <c r="E110" t="s">
        <v>1345</v>
      </c>
      <c r="F110" s="36">
        <v>10718.98</v>
      </c>
      <c r="G110" s="36">
        <v>886.77</v>
      </c>
      <c r="H110" s="36">
        <v>94516.51</v>
      </c>
      <c r="I110" s="270">
        <v>1608656.7</v>
      </c>
      <c r="J110" s="126">
        <v>73577.47</v>
      </c>
      <c r="N110" s="59">
        <v>12500</v>
      </c>
      <c r="P110" s="59">
        <v>6292.04</v>
      </c>
      <c r="S110" s="126">
        <v>612779.88</v>
      </c>
      <c r="T110" s="126">
        <v>1322855.6000000001</v>
      </c>
      <c r="W110" s="33">
        <v>640742.92000000004</v>
      </c>
      <c r="X110" s="33">
        <v>92420</v>
      </c>
      <c r="Y110" s="33">
        <v>175.34</v>
      </c>
      <c r="AA110" s="33">
        <v>878350</v>
      </c>
      <c r="AB110" s="33">
        <v>84803</v>
      </c>
      <c r="AC110" s="37">
        <v>1107663</v>
      </c>
      <c r="AD110" s="37">
        <v>8610</v>
      </c>
      <c r="AE110" s="37">
        <v>17260</v>
      </c>
      <c r="AF110" s="37">
        <v>603147.34</v>
      </c>
      <c r="AG110" s="37">
        <v>125882.01</v>
      </c>
      <c r="AJ110" s="36">
        <f t="shared" si="7"/>
        <v>106122.26</v>
      </c>
      <c r="AK110" s="59">
        <f t="shared" si="8"/>
        <v>18792.04</v>
      </c>
      <c r="AL110" s="46">
        <f t="shared" si="9"/>
        <v>87330.22</v>
      </c>
      <c r="AM110" s="35">
        <f t="shared" si="10"/>
        <v>1696491.26</v>
      </c>
      <c r="AN110" s="39">
        <f t="shared" si="11"/>
        <v>1862562.3499999999</v>
      </c>
      <c r="AO110" s="53">
        <f t="shared" si="12"/>
        <v>-166071.08999999985</v>
      </c>
    </row>
    <row r="111" spans="1:41">
      <c r="A111" t="s">
        <v>1340</v>
      </c>
      <c r="B111" t="s">
        <v>1341</v>
      </c>
      <c r="C111">
        <v>4699</v>
      </c>
      <c r="D111" t="s">
        <v>1346</v>
      </c>
      <c r="E111" t="s">
        <v>1346</v>
      </c>
      <c r="F111" s="36">
        <v>38120.36</v>
      </c>
      <c r="G111" s="36">
        <v>2018.5</v>
      </c>
      <c r="H111" s="36">
        <v>165685.84</v>
      </c>
      <c r="I111" s="270">
        <v>1661038.09</v>
      </c>
      <c r="J111" s="126">
        <v>367142.22</v>
      </c>
      <c r="N111" s="59">
        <v>8330</v>
      </c>
      <c r="P111" s="59">
        <v>3151.53</v>
      </c>
      <c r="S111" s="126">
        <v>236310.55</v>
      </c>
      <c r="T111" s="126">
        <v>2235714.37</v>
      </c>
      <c r="W111" s="33">
        <v>848206.82</v>
      </c>
      <c r="X111" s="33">
        <v>94400</v>
      </c>
      <c r="Y111" s="33">
        <v>325.99</v>
      </c>
      <c r="AA111" s="33">
        <v>1049797.1000000001</v>
      </c>
      <c r="AB111" s="33">
        <v>224323</v>
      </c>
      <c r="AC111" s="37">
        <v>1372863.1</v>
      </c>
      <c r="AE111" s="37">
        <v>3452</v>
      </c>
      <c r="AF111" s="37">
        <v>734551.16</v>
      </c>
      <c r="AG111" s="37">
        <v>355688.09</v>
      </c>
      <c r="AJ111" s="36">
        <f t="shared" si="7"/>
        <v>205824.7</v>
      </c>
      <c r="AK111" s="59">
        <f t="shared" si="8"/>
        <v>11481.53</v>
      </c>
      <c r="AL111" s="46">
        <f t="shared" si="9"/>
        <v>194343.17</v>
      </c>
      <c r="AM111" s="35">
        <f t="shared" si="10"/>
        <v>2217052.91</v>
      </c>
      <c r="AN111" s="39">
        <f t="shared" si="11"/>
        <v>2466554.35</v>
      </c>
      <c r="AO111" s="53">
        <f t="shared" si="12"/>
        <v>-249501.43999999994</v>
      </c>
    </row>
    <row r="112" spans="1:41">
      <c r="A112" t="s">
        <v>1340</v>
      </c>
      <c r="B112" t="s">
        <v>1341</v>
      </c>
      <c r="C112">
        <v>2309</v>
      </c>
      <c r="D112" t="s">
        <v>1347</v>
      </c>
      <c r="E112" t="s">
        <v>1347</v>
      </c>
      <c r="F112" s="36">
        <v>106458.71</v>
      </c>
      <c r="G112" s="36">
        <v>0</v>
      </c>
      <c r="H112" s="36">
        <v>91061.72</v>
      </c>
      <c r="I112" s="270">
        <v>410243.19</v>
      </c>
      <c r="J112" s="126">
        <v>212708.09</v>
      </c>
      <c r="N112" s="59">
        <v>7650</v>
      </c>
      <c r="P112" s="59">
        <v>459.12</v>
      </c>
      <c r="S112" s="126">
        <v>-680123.5</v>
      </c>
      <c r="T112" s="126">
        <v>1762414.5</v>
      </c>
      <c r="W112" s="33">
        <v>746812.39</v>
      </c>
      <c r="Y112" s="33">
        <v>726.1</v>
      </c>
      <c r="AA112" s="33">
        <v>777783.7</v>
      </c>
      <c r="AB112" s="33">
        <v>41442</v>
      </c>
      <c r="AC112" s="37">
        <v>962857.7</v>
      </c>
      <c r="AD112" s="37">
        <v>25000</v>
      </c>
      <c r="AE112" s="37">
        <v>67995</v>
      </c>
      <c r="AF112" s="37">
        <v>633167.68000000005</v>
      </c>
      <c r="AG112" s="37">
        <v>147672.22</v>
      </c>
      <c r="AJ112" s="36">
        <f t="shared" si="7"/>
        <v>197520.43</v>
      </c>
      <c r="AK112" s="59">
        <f t="shared" si="8"/>
        <v>8109.12</v>
      </c>
      <c r="AL112" s="46">
        <f t="shared" si="9"/>
        <v>189411.31</v>
      </c>
      <c r="AM112" s="35">
        <f t="shared" si="10"/>
        <v>1566764.19</v>
      </c>
      <c r="AN112" s="39">
        <f t="shared" si="11"/>
        <v>1836692.5999999999</v>
      </c>
      <c r="AO112" s="53">
        <f t="shared" si="12"/>
        <v>-269928.40999999992</v>
      </c>
    </row>
    <row r="113" spans="1:41">
      <c r="A113" t="s">
        <v>1340</v>
      </c>
      <c r="B113" t="s">
        <v>1341</v>
      </c>
      <c r="C113">
        <v>695</v>
      </c>
      <c r="D113" t="s">
        <v>1348</v>
      </c>
      <c r="E113" t="s">
        <v>1348</v>
      </c>
      <c r="F113" s="36">
        <v>285426.65999999997</v>
      </c>
      <c r="G113" s="36">
        <v>4158.25</v>
      </c>
      <c r="H113" s="36">
        <v>61768.74</v>
      </c>
      <c r="I113" s="270">
        <v>2361515.0299999998</v>
      </c>
      <c r="J113" s="126">
        <v>219114.1</v>
      </c>
      <c r="K113" s="126">
        <v>2153.4499999999998</v>
      </c>
      <c r="N113" s="59">
        <v>1425</v>
      </c>
      <c r="P113" s="59">
        <v>1154.7</v>
      </c>
      <c r="S113" s="126">
        <v>2620828.54</v>
      </c>
      <c r="T113" s="126">
        <v>513834.47</v>
      </c>
      <c r="W113" s="33">
        <v>506917.85</v>
      </c>
      <c r="X113" s="33">
        <v>50200</v>
      </c>
      <c r="Y113" s="33">
        <v>819.13</v>
      </c>
      <c r="AA113" s="33">
        <v>822353.6</v>
      </c>
      <c r="AB113" s="33">
        <v>89200</v>
      </c>
      <c r="AC113" s="37">
        <v>968567.6</v>
      </c>
      <c r="AE113" s="37">
        <v>12768</v>
      </c>
      <c r="AF113" s="37">
        <v>517606.69</v>
      </c>
      <c r="AG113" s="37">
        <v>173654.77</v>
      </c>
      <c r="AJ113" s="36">
        <f t="shared" si="7"/>
        <v>351353.64999999997</v>
      </c>
      <c r="AK113" s="59">
        <f t="shared" si="8"/>
        <v>2579.6999999999998</v>
      </c>
      <c r="AL113" s="46">
        <f t="shared" si="9"/>
        <v>348773.94999999995</v>
      </c>
      <c r="AM113" s="35">
        <f t="shared" si="10"/>
        <v>1469490.58</v>
      </c>
      <c r="AN113" s="39">
        <f t="shared" si="11"/>
        <v>1672597.06</v>
      </c>
      <c r="AO113" s="53">
        <f t="shared" si="12"/>
        <v>-203106.47999999998</v>
      </c>
    </row>
    <row r="114" spans="1:41">
      <c r="A114" t="s">
        <v>1340</v>
      </c>
      <c r="B114" t="s">
        <v>1341</v>
      </c>
      <c r="C114">
        <v>3575</v>
      </c>
      <c r="D114" t="s">
        <v>1349</v>
      </c>
      <c r="E114" t="s">
        <v>1349</v>
      </c>
      <c r="F114" s="36">
        <v>58581.41</v>
      </c>
      <c r="G114" s="36">
        <v>26485.7</v>
      </c>
      <c r="H114" s="36">
        <v>75864.27</v>
      </c>
      <c r="I114" s="270">
        <v>1061850.32</v>
      </c>
      <c r="J114" s="126">
        <v>170723.94</v>
      </c>
      <c r="N114" s="59">
        <v>202604.19</v>
      </c>
      <c r="O114" s="59">
        <v>47350</v>
      </c>
      <c r="P114" s="59">
        <v>1112.03</v>
      </c>
      <c r="S114" s="126">
        <v>-2271550.86</v>
      </c>
      <c r="T114" s="126">
        <v>3774792.24</v>
      </c>
      <c r="W114" s="33">
        <v>821922.01</v>
      </c>
      <c r="Y114" s="33">
        <v>296.19</v>
      </c>
      <c r="AA114" s="33">
        <v>1427692.2</v>
      </c>
      <c r="AB114" s="33">
        <v>78876</v>
      </c>
      <c r="AC114" s="37">
        <v>1683368.2</v>
      </c>
      <c r="AD114" s="37">
        <v>3000</v>
      </c>
      <c r="AE114" s="37">
        <v>50967</v>
      </c>
      <c r="AF114" s="37">
        <v>710941.56</v>
      </c>
      <c r="AG114" s="37">
        <v>241191.6</v>
      </c>
      <c r="AI114" s="37">
        <v>120</v>
      </c>
      <c r="AJ114" s="36">
        <f t="shared" si="7"/>
        <v>160931.38</v>
      </c>
      <c r="AK114" s="59">
        <f t="shared" si="8"/>
        <v>251066.22</v>
      </c>
      <c r="AL114" s="46">
        <f t="shared" si="9"/>
        <v>-90134.84</v>
      </c>
      <c r="AM114" s="35">
        <f t="shared" si="10"/>
        <v>2328786.4</v>
      </c>
      <c r="AN114" s="39">
        <f t="shared" si="11"/>
        <v>2689588.36</v>
      </c>
      <c r="AO114" s="53">
        <f t="shared" si="12"/>
        <v>-360801.95999999996</v>
      </c>
    </row>
    <row r="115" spans="1:41">
      <c r="A115" t="s">
        <v>1340</v>
      </c>
      <c r="B115" t="s">
        <v>1341</v>
      </c>
      <c r="C115">
        <v>2443</v>
      </c>
      <c r="D115" t="s">
        <v>1350</v>
      </c>
      <c r="E115" t="s">
        <v>1350</v>
      </c>
      <c r="F115" s="36">
        <v>252399.63</v>
      </c>
      <c r="G115" s="36">
        <v>0</v>
      </c>
      <c r="H115" s="36">
        <v>66462.37</v>
      </c>
      <c r="I115" s="270">
        <v>568939.31999999995</v>
      </c>
      <c r="J115" s="126">
        <v>412461.58</v>
      </c>
      <c r="N115" s="59">
        <v>46150</v>
      </c>
      <c r="P115" s="59">
        <v>3641.15</v>
      </c>
      <c r="S115" s="126">
        <v>-499306.11</v>
      </c>
      <c r="T115" s="126">
        <v>1908283.93</v>
      </c>
      <c r="W115" s="33">
        <v>636193.4</v>
      </c>
      <c r="X115" s="33">
        <v>57000</v>
      </c>
      <c r="Y115" s="33">
        <v>803.32</v>
      </c>
      <c r="AA115" s="33">
        <v>1358207.1</v>
      </c>
      <c r="AB115" s="33">
        <v>131369</v>
      </c>
      <c r="AC115" s="37">
        <v>1576739.1</v>
      </c>
      <c r="AE115" s="37">
        <v>30694</v>
      </c>
      <c r="AF115" s="37">
        <v>551487.46</v>
      </c>
      <c r="AG115" s="37">
        <v>183158.33</v>
      </c>
      <c r="AJ115" s="36">
        <f t="shared" si="7"/>
        <v>318862</v>
      </c>
      <c r="AK115" s="59">
        <f t="shared" si="8"/>
        <v>49791.15</v>
      </c>
      <c r="AL115" s="46">
        <f t="shared" si="9"/>
        <v>269070.84999999998</v>
      </c>
      <c r="AM115" s="35">
        <f t="shared" si="10"/>
        <v>2183572.8200000003</v>
      </c>
      <c r="AN115" s="39">
        <f t="shared" si="11"/>
        <v>2342078.89</v>
      </c>
      <c r="AO115" s="53">
        <f t="shared" si="12"/>
        <v>-158506.06999999983</v>
      </c>
    </row>
    <row r="116" spans="1:41">
      <c r="A116" t="s">
        <v>1340</v>
      </c>
      <c r="B116" t="s">
        <v>1341</v>
      </c>
      <c r="C116">
        <v>1283</v>
      </c>
      <c r="D116" t="s">
        <v>1351</v>
      </c>
      <c r="E116" t="s">
        <v>1351</v>
      </c>
      <c r="F116" s="36">
        <v>103424.42</v>
      </c>
      <c r="G116" s="36">
        <v>0</v>
      </c>
      <c r="H116" s="36">
        <v>53104.17</v>
      </c>
      <c r="I116" s="270">
        <v>1284558.21</v>
      </c>
      <c r="J116" s="126">
        <v>221953.35</v>
      </c>
      <c r="N116" s="59">
        <v>14690</v>
      </c>
      <c r="P116" s="59">
        <v>28.89</v>
      </c>
      <c r="S116" s="126">
        <v>-162663.6</v>
      </c>
      <c r="T116" s="126">
        <v>1980426.11</v>
      </c>
      <c r="W116" s="33">
        <v>551203.53</v>
      </c>
      <c r="X116" s="33">
        <v>53000</v>
      </c>
      <c r="Y116" s="33">
        <v>373.23</v>
      </c>
      <c r="AA116" s="33">
        <v>516874.6</v>
      </c>
      <c r="AB116" s="33">
        <v>100900</v>
      </c>
      <c r="AC116" s="37">
        <v>613421.6</v>
      </c>
      <c r="AD116" s="37">
        <v>36500</v>
      </c>
      <c r="AE116" s="37">
        <v>63954.67</v>
      </c>
      <c r="AF116" s="37">
        <v>533452.35</v>
      </c>
      <c r="AG116" s="37">
        <v>144463.99</v>
      </c>
      <c r="AJ116" s="36">
        <f t="shared" si="7"/>
        <v>156528.59</v>
      </c>
      <c r="AK116" s="59">
        <f t="shared" si="8"/>
        <v>14718.89</v>
      </c>
      <c r="AL116" s="46">
        <f t="shared" si="9"/>
        <v>141809.70000000001</v>
      </c>
      <c r="AM116" s="35">
        <f t="shared" si="10"/>
        <v>1222351.3599999999</v>
      </c>
      <c r="AN116" s="39">
        <f t="shared" si="11"/>
        <v>1391792.61</v>
      </c>
      <c r="AO116" s="53">
        <f t="shared" si="12"/>
        <v>-169441.25000000023</v>
      </c>
    </row>
    <row r="117" spans="1:41">
      <c r="A117" t="s">
        <v>1340</v>
      </c>
      <c r="B117" t="s">
        <v>1341</v>
      </c>
      <c r="C117">
        <v>3442</v>
      </c>
      <c r="D117" t="s">
        <v>1352</v>
      </c>
      <c r="E117" t="s">
        <v>1352</v>
      </c>
      <c r="F117" s="36">
        <v>108233.02</v>
      </c>
      <c r="G117" s="36">
        <v>469.44</v>
      </c>
      <c r="H117" s="36">
        <v>46066.54</v>
      </c>
      <c r="I117" s="270">
        <v>346556.54</v>
      </c>
      <c r="J117" s="126">
        <v>435747.92</v>
      </c>
      <c r="N117" s="59">
        <v>7650</v>
      </c>
      <c r="P117" s="59">
        <v>597.24</v>
      </c>
      <c r="S117" s="126">
        <v>-839719.21</v>
      </c>
      <c r="T117" s="126">
        <v>2133398.12</v>
      </c>
      <c r="W117" s="33">
        <v>864972.4</v>
      </c>
      <c r="Y117" s="33">
        <v>585.47</v>
      </c>
      <c r="AA117" s="33">
        <v>1119186.1000000001</v>
      </c>
      <c r="AB117" s="33">
        <v>127476</v>
      </c>
      <c r="AC117" s="37">
        <v>1434152.1</v>
      </c>
      <c r="AD117" s="37">
        <v>63148</v>
      </c>
      <c r="AE117" s="37">
        <v>32680</v>
      </c>
      <c r="AF117" s="37">
        <v>711686.03</v>
      </c>
      <c r="AG117" s="37">
        <v>235406.53</v>
      </c>
      <c r="AJ117" s="36">
        <f t="shared" si="7"/>
        <v>154769</v>
      </c>
      <c r="AK117" s="59">
        <f t="shared" si="8"/>
        <v>8247.24</v>
      </c>
      <c r="AL117" s="46">
        <f t="shared" si="9"/>
        <v>146521.76</v>
      </c>
      <c r="AM117" s="35">
        <f t="shared" si="10"/>
        <v>2112219.9700000002</v>
      </c>
      <c r="AN117" s="39">
        <f t="shared" si="11"/>
        <v>2477072.6599999997</v>
      </c>
      <c r="AO117" s="53">
        <f t="shared" si="12"/>
        <v>-364852.68999999948</v>
      </c>
    </row>
    <row r="118" spans="1:41">
      <c r="A118" t="s">
        <v>1340</v>
      </c>
      <c r="B118" t="s">
        <v>1341</v>
      </c>
      <c r="C118">
        <v>1430</v>
      </c>
      <c r="D118" t="s">
        <v>1353</v>
      </c>
      <c r="E118" t="s">
        <v>1353</v>
      </c>
      <c r="F118" s="36">
        <v>43591.39</v>
      </c>
      <c r="G118" s="36">
        <v>0</v>
      </c>
      <c r="H118" s="36">
        <v>41819.64</v>
      </c>
      <c r="I118" s="270">
        <v>744097.3</v>
      </c>
      <c r="J118" s="126">
        <v>52993.29</v>
      </c>
      <c r="N118" s="59">
        <v>12650</v>
      </c>
      <c r="P118" s="59">
        <v>886</v>
      </c>
      <c r="S118" s="126">
        <v>-904608.93</v>
      </c>
      <c r="T118" s="126">
        <v>1945240.49</v>
      </c>
      <c r="W118" s="33">
        <v>461755.68</v>
      </c>
      <c r="X118" s="33">
        <v>91880</v>
      </c>
      <c r="Y118" s="33">
        <v>197.04</v>
      </c>
      <c r="AA118" s="33">
        <v>1000208.3</v>
      </c>
      <c r="AB118" s="33">
        <v>189606</v>
      </c>
      <c r="AC118" s="37">
        <v>1328076.3</v>
      </c>
      <c r="AD118" s="37">
        <v>6500</v>
      </c>
      <c r="AE118" s="37">
        <v>9168</v>
      </c>
      <c r="AF118" s="37">
        <v>445514.76</v>
      </c>
      <c r="AG118" s="37">
        <v>126013.9</v>
      </c>
      <c r="AI118" s="37">
        <v>40</v>
      </c>
      <c r="AJ118" s="36">
        <f t="shared" si="7"/>
        <v>85411.03</v>
      </c>
      <c r="AK118" s="59">
        <f t="shared" si="8"/>
        <v>13536</v>
      </c>
      <c r="AL118" s="46">
        <f t="shared" si="9"/>
        <v>71875.03</v>
      </c>
      <c r="AM118" s="35">
        <f t="shared" si="10"/>
        <v>1743647.02</v>
      </c>
      <c r="AN118" s="39">
        <f t="shared" si="11"/>
        <v>1915312.96</v>
      </c>
      <c r="AO118" s="53">
        <f t="shared" si="12"/>
        <v>-171665.93999999994</v>
      </c>
    </row>
    <row r="119" spans="1:41">
      <c r="A119" t="s">
        <v>1340</v>
      </c>
      <c r="B119" t="s">
        <v>1341</v>
      </c>
      <c r="C119">
        <v>2018</v>
      </c>
      <c r="D119" t="s">
        <v>1354</v>
      </c>
      <c r="E119" t="s">
        <v>1354</v>
      </c>
      <c r="F119" s="36">
        <v>48158.6</v>
      </c>
      <c r="G119" s="36">
        <v>0</v>
      </c>
      <c r="H119" s="36">
        <v>44182.32</v>
      </c>
      <c r="I119" s="270">
        <v>587768.81000000006</v>
      </c>
      <c r="J119" s="126">
        <v>106277.49</v>
      </c>
      <c r="N119" s="59">
        <v>36300</v>
      </c>
      <c r="P119" s="59">
        <v>708.06</v>
      </c>
      <c r="S119" s="126">
        <v>-1427293.45</v>
      </c>
      <c r="T119" s="126">
        <v>2404357.2799999998</v>
      </c>
      <c r="W119" s="33">
        <v>540499.26</v>
      </c>
      <c r="Y119" s="33">
        <v>213.1</v>
      </c>
      <c r="AA119" s="33">
        <v>1416030</v>
      </c>
      <c r="AB119" s="33">
        <v>87915</v>
      </c>
      <c r="AC119" s="37">
        <v>1670493</v>
      </c>
      <c r="AD119" s="37">
        <v>30000</v>
      </c>
      <c r="AE119" s="37">
        <v>9308</v>
      </c>
      <c r="AF119" s="37">
        <v>462043.86</v>
      </c>
      <c r="AG119" s="37">
        <v>100497.17</v>
      </c>
      <c r="AJ119" s="36">
        <f t="shared" si="7"/>
        <v>92340.92</v>
      </c>
      <c r="AK119" s="59">
        <f t="shared" si="8"/>
        <v>37008.06</v>
      </c>
      <c r="AL119" s="46">
        <f t="shared" si="9"/>
        <v>55332.86</v>
      </c>
      <c r="AM119" s="35">
        <f t="shared" si="10"/>
        <v>2044657.3599999999</v>
      </c>
      <c r="AN119" s="39">
        <f t="shared" si="11"/>
        <v>2272342.0299999998</v>
      </c>
      <c r="AO119" s="53">
        <f t="shared" si="12"/>
        <v>-227684.66999999993</v>
      </c>
    </row>
    <row r="120" spans="1:41">
      <c r="A120" t="s">
        <v>1340</v>
      </c>
      <c r="B120" t="s">
        <v>1341</v>
      </c>
      <c r="C120">
        <v>3034</v>
      </c>
      <c r="D120" t="s">
        <v>1355</v>
      </c>
      <c r="E120" t="s">
        <v>1355</v>
      </c>
      <c r="F120" s="36">
        <v>267209.45</v>
      </c>
      <c r="G120" s="36">
        <v>0</v>
      </c>
      <c r="H120" s="36">
        <v>61092.2</v>
      </c>
      <c r="I120" s="270">
        <v>217369.63</v>
      </c>
      <c r="J120" s="126">
        <v>11808.11</v>
      </c>
      <c r="P120" s="59">
        <v>4656.55</v>
      </c>
      <c r="S120" s="126">
        <v>-2466100.39</v>
      </c>
      <c r="T120" s="126">
        <v>3154007.83</v>
      </c>
      <c r="W120" s="33">
        <v>573828.9</v>
      </c>
      <c r="X120" s="33">
        <v>159450</v>
      </c>
      <c r="Y120" s="33">
        <v>618.1</v>
      </c>
      <c r="AA120" s="33">
        <v>893220</v>
      </c>
      <c r="AB120" s="33">
        <v>1338</v>
      </c>
      <c r="AC120" s="37">
        <v>1025247</v>
      </c>
      <c r="AD120" s="37">
        <v>33200</v>
      </c>
      <c r="AE120" s="37">
        <v>15516</v>
      </c>
      <c r="AF120" s="37">
        <v>575201.69999999995</v>
      </c>
      <c r="AG120" s="37">
        <v>114374.9</v>
      </c>
      <c r="AJ120" s="36">
        <f t="shared" si="7"/>
        <v>328301.65000000002</v>
      </c>
      <c r="AK120" s="59">
        <f t="shared" si="8"/>
        <v>4656.55</v>
      </c>
      <c r="AL120" s="46">
        <f t="shared" si="9"/>
        <v>323645.10000000003</v>
      </c>
      <c r="AM120" s="35">
        <f t="shared" si="10"/>
        <v>1628455</v>
      </c>
      <c r="AN120" s="39">
        <f t="shared" si="11"/>
        <v>1763539.5999999999</v>
      </c>
      <c r="AO120" s="53">
        <f t="shared" si="12"/>
        <v>-135084.59999999986</v>
      </c>
    </row>
    <row r="121" spans="1:41">
      <c r="A121" t="s">
        <v>1340</v>
      </c>
      <c r="B121" t="s">
        <v>1341</v>
      </c>
      <c r="C121">
        <v>2713</v>
      </c>
      <c r="D121" t="s">
        <v>1356</v>
      </c>
      <c r="E121" t="s">
        <v>1356</v>
      </c>
      <c r="F121" s="36">
        <v>70950.429999999993</v>
      </c>
      <c r="G121" s="36">
        <v>0</v>
      </c>
      <c r="H121" s="36">
        <v>94582.02</v>
      </c>
      <c r="I121" s="270">
        <v>865944.14</v>
      </c>
      <c r="J121" s="126">
        <v>139264.35999999999</v>
      </c>
      <c r="N121" s="59">
        <v>15132</v>
      </c>
      <c r="O121" s="59">
        <v>92760</v>
      </c>
      <c r="P121" s="59">
        <v>5666.08</v>
      </c>
      <c r="S121" s="126">
        <v>-973324.72</v>
      </c>
      <c r="T121" s="126">
        <v>2272032.2400000002</v>
      </c>
      <c r="W121" s="33">
        <v>707663.77</v>
      </c>
      <c r="Y121" s="33">
        <v>240.49</v>
      </c>
      <c r="AA121" s="33">
        <v>946841.59999999998</v>
      </c>
      <c r="AB121" s="33">
        <v>81118</v>
      </c>
      <c r="AC121" s="37">
        <v>1134830.6000000001</v>
      </c>
      <c r="AD121" s="37">
        <v>16016</v>
      </c>
      <c r="AF121" s="37">
        <v>686345.22</v>
      </c>
      <c r="AG121" s="37">
        <v>140196.69</v>
      </c>
      <c r="AJ121" s="36">
        <f t="shared" si="7"/>
        <v>165532.45000000001</v>
      </c>
      <c r="AK121" s="59">
        <f t="shared" si="8"/>
        <v>113558.08</v>
      </c>
      <c r="AL121" s="46">
        <f t="shared" si="9"/>
        <v>51974.37000000001</v>
      </c>
      <c r="AM121" s="35">
        <f t="shared" si="10"/>
        <v>1735863.8599999999</v>
      </c>
      <c r="AN121" s="39">
        <f t="shared" si="11"/>
        <v>1977388.51</v>
      </c>
      <c r="AO121" s="53">
        <f t="shared" si="12"/>
        <v>-241524.65000000014</v>
      </c>
    </row>
    <row r="122" spans="1:41">
      <c r="A122" t="s">
        <v>1340</v>
      </c>
      <c r="B122" t="s">
        <v>1341</v>
      </c>
      <c r="C122">
        <v>1977</v>
      </c>
      <c r="D122" t="s">
        <v>1357</v>
      </c>
      <c r="E122" t="s">
        <v>1357</v>
      </c>
      <c r="F122" s="36">
        <v>178349.61</v>
      </c>
      <c r="G122" s="36">
        <v>33000</v>
      </c>
      <c r="H122" s="36">
        <v>195806.17</v>
      </c>
      <c r="I122" s="270">
        <v>526245.99</v>
      </c>
      <c r="J122" s="126">
        <v>92145.21</v>
      </c>
      <c r="N122" s="59">
        <v>5000</v>
      </c>
      <c r="P122" s="59">
        <v>1099.3399999999999</v>
      </c>
      <c r="S122" s="126">
        <v>-513008.58</v>
      </c>
      <c r="T122" s="126">
        <v>1679735.01</v>
      </c>
      <c r="W122" s="33">
        <v>560131.72</v>
      </c>
      <c r="X122" s="33">
        <v>42610</v>
      </c>
      <c r="Y122" s="33">
        <v>702.52</v>
      </c>
      <c r="AA122" s="33">
        <v>422960</v>
      </c>
      <c r="AB122" s="33">
        <v>119209</v>
      </c>
      <c r="AC122" s="37">
        <v>741260</v>
      </c>
      <c r="AD122" s="37">
        <v>13160</v>
      </c>
      <c r="AE122" s="37">
        <v>33209</v>
      </c>
      <c r="AF122" s="37">
        <v>404548.84</v>
      </c>
      <c r="AG122" s="37">
        <v>100714.19</v>
      </c>
      <c r="AJ122" s="36">
        <f t="shared" si="7"/>
        <v>407155.78</v>
      </c>
      <c r="AK122" s="59">
        <f t="shared" si="8"/>
        <v>6099.34</v>
      </c>
      <c r="AL122" s="46">
        <f t="shared" si="9"/>
        <v>401056.44</v>
      </c>
      <c r="AM122" s="35">
        <f t="shared" si="10"/>
        <v>1145613.24</v>
      </c>
      <c r="AN122" s="39">
        <f t="shared" si="11"/>
        <v>1292892.03</v>
      </c>
      <c r="AO122" s="53">
        <f t="shared" si="12"/>
        <v>-147278.79000000004</v>
      </c>
    </row>
    <row r="123" spans="1:41">
      <c r="A123" t="s">
        <v>1340</v>
      </c>
      <c r="B123" t="s">
        <v>1341</v>
      </c>
      <c r="C123">
        <v>2422</v>
      </c>
      <c r="D123" t="s">
        <v>1358</v>
      </c>
      <c r="E123" t="s">
        <v>1358</v>
      </c>
      <c r="F123" s="36">
        <v>344755.78</v>
      </c>
      <c r="G123" s="36">
        <v>0</v>
      </c>
      <c r="H123" s="36">
        <v>88292.63</v>
      </c>
      <c r="I123" s="270">
        <v>220407.74</v>
      </c>
      <c r="J123" s="126">
        <v>87623.49</v>
      </c>
      <c r="N123" s="59">
        <v>12000</v>
      </c>
      <c r="P123" s="59">
        <v>682.23</v>
      </c>
      <c r="S123" s="126">
        <v>-747568.04</v>
      </c>
      <c r="T123" s="126">
        <v>1611506.92</v>
      </c>
      <c r="W123" s="33">
        <v>535175.17000000004</v>
      </c>
      <c r="X123" s="33">
        <v>67110</v>
      </c>
      <c r="Y123" s="33">
        <v>755.9</v>
      </c>
      <c r="AA123" s="33">
        <v>1086360</v>
      </c>
      <c r="AB123" s="33">
        <v>61200</v>
      </c>
      <c r="AC123" s="37">
        <v>1277589</v>
      </c>
      <c r="AD123" s="37">
        <v>2272</v>
      </c>
      <c r="AE123" s="37">
        <v>18390</v>
      </c>
      <c r="AF123" s="37">
        <v>478598.69</v>
      </c>
      <c r="AG123" s="37">
        <v>109292.85</v>
      </c>
      <c r="AJ123" s="36">
        <f t="shared" si="7"/>
        <v>433048.41000000003</v>
      </c>
      <c r="AK123" s="59">
        <f t="shared" si="8"/>
        <v>12682.23</v>
      </c>
      <c r="AL123" s="46">
        <f t="shared" si="9"/>
        <v>420366.18000000005</v>
      </c>
      <c r="AM123" s="35">
        <f t="shared" si="10"/>
        <v>1750601.07</v>
      </c>
      <c r="AN123" s="39">
        <f t="shared" si="11"/>
        <v>1886142.54</v>
      </c>
      <c r="AO123" s="53">
        <f t="shared" si="12"/>
        <v>-135541.46999999997</v>
      </c>
    </row>
    <row r="124" spans="1:41">
      <c r="A124" t="s">
        <v>1340</v>
      </c>
      <c r="B124" t="s">
        <v>1341</v>
      </c>
      <c r="C124">
        <v>1726</v>
      </c>
      <c r="D124" t="s">
        <v>1359</v>
      </c>
      <c r="E124" t="s">
        <v>1359</v>
      </c>
      <c r="F124" s="36">
        <v>90165.4</v>
      </c>
      <c r="G124" s="36">
        <v>0</v>
      </c>
      <c r="H124" s="36">
        <v>50598.6</v>
      </c>
      <c r="I124" s="270">
        <v>51397.46</v>
      </c>
      <c r="J124" s="126">
        <v>409830.22</v>
      </c>
      <c r="N124" s="59">
        <v>7650</v>
      </c>
      <c r="P124" s="59">
        <v>1999.35</v>
      </c>
      <c r="S124" s="126">
        <v>294941.34000000003</v>
      </c>
      <c r="T124" s="126">
        <v>667875.67000000004</v>
      </c>
      <c r="W124" s="33">
        <v>556190.19999999995</v>
      </c>
      <c r="X124" s="33">
        <v>82000</v>
      </c>
      <c r="Y124" s="33">
        <v>1031.07</v>
      </c>
      <c r="AA124" s="33">
        <v>711681.54</v>
      </c>
      <c r="AB124" s="33">
        <v>123700</v>
      </c>
      <c r="AC124" s="37">
        <v>972580.54</v>
      </c>
      <c r="AE124" s="37">
        <v>34736</v>
      </c>
      <c r="AF124" s="37">
        <v>781311.19</v>
      </c>
      <c r="AG124" s="37">
        <v>56449.760000000002</v>
      </c>
      <c r="AJ124" s="36">
        <f t="shared" si="7"/>
        <v>140764</v>
      </c>
      <c r="AK124" s="59">
        <f t="shared" si="8"/>
        <v>9649.35</v>
      </c>
      <c r="AL124" s="46">
        <f t="shared" si="9"/>
        <v>131114.65</v>
      </c>
      <c r="AM124" s="35">
        <f t="shared" si="10"/>
        <v>1474602.81</v>
      </c>
      <c r="AN124" s="39">
        <f t="shared" si="11"/>
        <v>1845077.49</v>
      </c>
      <c r="AO124" s="53">
        <f t="shared" si="12"/>
        <v>-370474.67999999993</v>
      </c>
    </row>
    <row r="125" spans="1:41">
      <c r="A125" t="s">
        <v>1340</v>
      </c>
      <c r="B125" t="s">
        <v>1341</v>
      </c>
      <c r="C125">
        <v>2174</v>
      </c>
      <c r="D125" t="s">
        <v>1360</v>
      </c>
      <c r="E125" t="s">
        <v>1360</v>
      </c>
      <c r="F125" s="36">
        <v>32949.230000000003</v>
      </c>
      <c r="G125" s="36">
        <v>0</v>
      </c>
      <c r="H125" s="36">
        <v>54438.85</v>
      </c>
      <c r="I125" s="270">
        <v>814874.31</v>
      </c>
      <c r="J125" s="126">
        <v>118178.41</v>
      </c>
      <c r="K125" s="126">
        <v>4571.12</v>
      </c>
      <c r="N125" s="59">
        <v>7095</v>
      </c>
      <c r="P125" s="59">
        <v>575.66999999999996</v>
      </c>
      <c r="S125" s="126">
        <v>592490.46</v>
      </c>
      <c r="T125" s="126">
        <v>654977.96</v>
      </c>
      <c r="W125" s="33">
        <v>681971.78</v>
      </c>
      <c r="X125" s="33">
        <v>151780</v>
      </c>
      <c r="Y125" s="33">
        <v>490.5</v>
      </c>
      <c r="AA125" s="33">
        <v>512731.6</v>
      </c>
      <c r="AB125" s="33">
        <v>140000</v>
      </c>
      <c r="AC125" s="37">
        <v>829724.6</v>
      </c>
      <c r="AE125" s="37">
        <v>35634</v>
      </c>
      <c r="AF125" s="37">
        <v>734842.22</v>
      </c>
      <c r="AG125" s="37">
        <v>116900.23</v>
      </c>
      <c r="AJ125" s="36">
        <f t="shared" si="7"/>
        <v>87388.08</v>
      </c>
      <c r="AK125" s="59">
        <f t="shared" si="8"/>
        <v>7670.67</v>
      </c>
      <c r="AL125" s="46">
        <f t="shared" si="9"/>
        <v>79717.41</v>
      </c>
      <c r="AM125" s="35">
        <f t="shared" si="10"/>
        <v>1486973.88</v>
      </c>
      <c r="AN125" s="39">
        <f t="shared" si="11"/>
        <v>1717101.0499999998</v>
      </c>
      <c r="AO125" s="53">
        <f t="shared" si="12"/>
        <v>-230127.16999999993</v>
      </c>
    </row>
    <row r="126" spans="1:41">
      <c r="A126" t="s">
        <v>1362</v>
      </c>
      <c r="B126" t="s">
        <v>1363</v>
      </c>
      <c r="C126">
        <v>3891</v>
      </c>
      <c r="D126" t="s">
        <v>1365</v>
      </c>
      <c r="E126" t="s">
        <v>1365</v>
      </c>
      <c r="F126" s="36">
        <v>343740.31</v>
      </c>
      <c r="G126" s="36">
        <v>0</v>
      </c>
      <c r="H126" s="36">
        <v>194665.07</v>
      </c>
      <c r="I126" s="270">
        <v>763541.85</v>
      </c>
      <c r="J126" s="126">
        <v>139952.79999999999</v>
      </c>
      <c r="N126" s="59">
        <v>6000</v>
      </c>
      <c r="P126" s="59">
        <v>518.12</v>
      </c>
      <c r="S126" s="126">
        <v>-1434970.48</v>
      </c>
      <c r="T126" s="126">
        <v>3175397.16</v>
      </c>
      <c r="W126" s="33">
        <v>701712.51</v>
      </c>
      <c r="X126" s="33">
        <v>135900</v>
      </c>
      <c r="Y126" s="33">
        <v>730.07</v>
      </c>
      <c r="AA126" s="33">
        <v>1872090</v>
      </c>
      <c r="AC126" s="37">
        <v>2021989</v>
      </c>
      <c r="AE126" s="37">
        <v>20496</v>
      </c>
      <c r="AF126" s="37">
        <v>624534.85</v>
      </c>
      <c r="AG126" s="37">
        <v>348457.5</v>
      </c>
      <c r="AJ126" s="36">
        <f t="shared" si="7"/>
        <v>538405.38</v>
      </c>
      <c r="AK126" s="59">
        <f t="shared" si="8"/>
        <v>6518.12</v>
      </c>
      <c r="AL126" s="46">
        <f t="shared" si="9"/>
        <v>531887.26</v>
      </c>
      <c r="AM126" s="35">
        <f t="shared" si="10"/>
        <v>2710432.58</v>
      </c>
      <c r="AN126" s="39">
        <f t="shared" si="11"/>
        <v>3015477.35</v>
      </c>
      <c r="AO126" s="53">
        <f t="shared" si="12"/>
        <v>-305044.77</v>
      </c>
    </row>
    <row r="127" spans="1:41">
      <c r="A127" t="s">
        <v>1362</v>
      </c>
      <c r="B127" t="s">
        <v>1363</v>
      </c>
      <c r="C127">
        <v>1463</v>
      </c>
      <c r="D127" t="s">
        <v>1366</v>
      </c>
      <c r="E127" t="s">
        <v>1366</v>
      </c>
      <c r="F127" s="36">
        <v>298805.96999999997</v>
      </c>
      <c r="G127" s="36">
        <v>0</v>
      </c>
      <c r="H127" s="36">
        <v>4078.91</v>
      </c>
      <c r="I127" s="270">
        <v>63391.46</v>
      </c>
      <c r="J127" s="126">
        <v>125125.02</v>
      </c>
      <c r="N127" s="59">
        <v>6000</v>
      </c>
      <c r="P127" s="59">
        <v>1484.17</v>
      </c>
      <c r="S127" s="126">
        <v>-629715.56999999995</v>
      </c>
      <c r="T127" s="126">
        <v>1191484.79</v>
      </c>
      <c r="W127" s="33">
        <v>588571.61</v>
      </c>
      <c r="X127" s="33">
        <v>171012</v>
      </c>
      <c r="Y127" s="33">
        <v>588.22</v>
      </c>
      <c r="AA127" s="33">
        <v>846470</v>
      </c>
      <c r="AC127" s="37">
        <v>1081340</v>
      </c>
      <c r="AE127" s="37">
        <v>14210</v>
      </c>
      <c r="AF127" s="37">
        <v>497810.42</v>
      </c>
      <c r="AG127" s="37">
        <v>91133.440000000002</v>
      </c>
      <c r="AJ127" s="36">
        <f t="shared" si="7"/>
        <v>302884.87999999995</v>
      </c>
      <c r="AK127" s="59">
        <f t="shared" si="8"/>
        <v>7484.17</v>
      </c>
      <c r="AL127" s="46">
        <f t="shared" si="9"/>
        <v>295400.70999999996</v>
      </c>
      <c r="AM127" s="35">
        <f t="shared" si="10"/>
        <v>1606641.83</v>
      </c>
      <c r="AN127" s="39">
        <f t="shared" si="11"/>
        <v>1684493.8599999999</v>
      </c>
      <c r="AO127" s="53">
        <f t="shared" si="12"/>
        <v>-77852.029999999795</v>
      </c>
    </row>
    <row r="128" spans="1:41">
      <c r="A128" t="s">
        <v>1362</v>
      </c>
      <c r="B128" t="s">
        <v>1363</v>
      </c>
      <c r="C128">
        <v>1923</v>
      </c>
      <c r="D128" t="s">
        <v>1367</v>
      </c>
      <c r="E128" t="s">
        <v>1367</v>
      </c>
      <c r="F128" s="36">
        <v>168954.11</v>
      </c>
      <c r="G128" s="36">
        <v>0</v>
      </c>
      <c r="H128" s="36">
        <v>218743.8</v>
      </c>
      <c r="I128" s="270">
        <v>3201917.42</v>
      </c>
      <c r="J128" s="126">
        <v>154545.54999999999</v>
      </c>
      <c r="N128" s="59">
        <v>3500</v>
      </c>
      <c r="P128" s="59">
        <v>6592</v>
      </c>
      <c r="S128" s="126">
        <v>2996723.42</v>
      </c>
      <c r="T128" s="126">
        <v>918887.6</v>
      </c>
      <c r="W128" s="33">
        <v>606588.71</v>
      </c>
      <c r="X128" s="33">
        <v>157846</v>
      </c>
      <c r="Y128" s="33">
        <v>295.32</v>
      </c>
      <c r="AA128" s="33">
        <v>931570</v>
      </c>
      <c r="AB128" s="33">
        <v>4000</v>
      </c>
      <c r="AC128" s="37">
        <v>1365835</v>
      </c>
      <c r="AD128" s="37">
        <v>3000</v>
      </c>
      <c r="AE128" s="37">
        <v>1120</v>
      </c>
      <c r="AF128" s="37">
        <v>322616.87</v>
      </c>
      <c r="AG128" s="37">
        <v>189270.3</v>
      </c>
      <c r="AJ128" s="36">
        <f t="shared" si="7"/>
        <v>387697.91</v>
      </c>
      <c r="AK128" s="59">
        <f t="shared" si="8"/>
        <v>10092</v>
      </c>
      <c r="AL128" s="46">
        <f t="shared" si="9"/>
        <v>377605.91</v>
      </c>
      <c r="AM128" s="35">
        <f t="shared" si="10"/>
        <v>1700300.0299999998</v>
      </c>
      <c r="AN128" s="39">
        <f t="shared" si="11"/>
        <v>1881842.1700000002</v>
      </c>
      <c r="AO128" s="53">
        <f t="shared" si="12"/>
        <v>-181542.14000000036</v>
      </c>
    </row>
    <row r="129" spans="1:41">
      <c r="A129" t="s">
        <v>1362</v>
      </c>
      <c r="B129" t="s">
        <v>1363</v>
      </c>
      <c r="C129">
        <v>2235</v>
      </c>
      <c r="D129" t="s">
        <v>1368</v>
      </c>
      <c r="E129" t="s">
        <v>1368</v>
      </c>
      <c r="F129" s="36">
        <v>211073.01</v>
      </c>
      <c r="G129" s="36">
        <v>9000</v>
      </c>
      <c r="H129" s="36">
        <v>99946.81</v>
      </c>
      <c r="I129" s="270">
        <v>319597.26</v>
      </c>
      <c r="J129" s="126">
        <v>131999.51999999999</v>
      </c>
      <c r="N129" s="59">
        <v>5000</v>
      </c>
      <c r="P129" s="59">
        <v>1727.78</v>
      </c>
      <c r="S129" s="126">
        <v>-997281.89</v>
      </c>
      <c r="T129" s="126">
        <v>1855787.89</v>
      </c>
      <c r="W129" s="33">
        <v>698281.01</v>
      </c>
      <c r="X129" s="33">
        <v>130200</v>
      </c>
      <c r="Y129" s="33">
        <v>338.14</v>
      </c>
      <c r="AA129" s="33">
        <v>1267690</v>
      </c>
      <c r="AB129" s="33">
        <v>4000</v>
      </c>
      <c r="AC129" s="37">
        <v>1554465</v>
      </c>
      <c r="AD129" s="37">
        <v>2200</v>
      </c>
      <c r="AE129" s="37">
        <v>16120</v>
      </c>
      <c r="AF129" s="37">
        <v>441881.48</v>
      </c>
      <c r="AG129" s="37">
        <v>179459.85</v>
      </c>
      <c r="AJ129" s="36">
        <f t="shared" si="7"/>
        <v>320019.82</v>
      </c>
      <c r="AK129" s="59">
        <f t="shared" si="8"/>
        <v>6727.78</v>
      </c>
      <c r="AL129" s="46">
        <f t="shared" si="9"/>
        <v>313292.03999999998</v>
      </c>
      <c r="AM129" s="35">
        <f t="shared" si="10"/>
        <v>2100509.15</v>
      </c>
      <c r="AN129" s="39">
        <f t="shared" si="11"/>
        <v>2194126.33</v>
      </c>
      <c r="AO129" s="53">
        <f t="shared" si="12"/>
        <v>-93617.180000000168</v>
      </c>
    </row>
    <row r="130" spans="1:41">
      <c r="A130" t="s">
        <v>1362</v>
      </c>
      <c r="B130" t="s">
        <v>1363</v>
      </c>
      <c r="C130">
        <v>2581</v>
      </c>
      <c r="D130" t="s">
        <v>1369</v>
      </c>
      <c r="E130" t="s">
        <v>1369</v>
      </c>
      <c r="F130" s="36">
        <v>420592.98</v>
      </c>
      <c r="G130" s="36">
        <v>0</v>
      </c>
      <c r="H130" s="36">
        <v>26025.919999999998</v>
      </c>
      <c r="I130" s="270">
        <v>608783.59</v>
      </c>
      <c r="J130" s="126">
        <v>147682.93</v>
      </c>
      <c r="N130" s="59">
        <v>4900</v>
      </c>
      <c r="P130" s="59">
        <v>48909.51</v>
      </c>
      <c r="S130" s="126">
        <v>-177634.28</v>
      </c>
      <c r="T130" s="126">
        <v>1498231.3</v>
      </c>
      <c r="W130" s="33">
        <v>692353.53</v>
      </c>
      <c r="X130" s="33">
        <v>75600</v>
      </c>
      <c r="Y130" s="33">
        <v>881.84</v>
      </c>
      <c r="AA130" s="33">
        <v>1249890</v>
      </c>
      <c r="AB130" s="33">
        <v>4000</v>
      </c>
      <c r="AC130" s="37">
        <v>1615932</v>
      </c>
      <c r="AE130" s="37">
        <v>10896</v>
      </c>
      <c r="AF130" s="37">
        <v>374877.04</v>
      </c>
      <c r="AG130" s="37">
        <v>192341.44</v>
      </c>
      <c r="AJ130" s="36">
        <f t="shared" si="7"/>
        <v>446618.89999999997</v>
      </c>
      <c r="AK130" s="59">
        <f t="shared" si="8"/>
        <v>53809.51</v>
      </c>
      <c r="AL130" s="46">
        <f t="shared" si="9"/>
        <v>392809.38999999996</v>
      </c>
      <c r="AM130" s="35">
        <f t="shared" si="10"/>
        <v>2022725.37</v>
      </c>
      <c r="AN130" s="39">
        <f t="shared" si="11"/>
        <v>2194046.48</v>
      </c>
      <c r="AO130" s="53">
        <f t="shared" si="12"/>
        <v>-171321.10999999987</v>
      </c>
    </row>
    <row r="131" spans="1:41">
      <c r="A131" t="s">
        <v>1362</v>
      </c>
      <c r="B131" t="s">
        <v>1363</v>
      </c>
      <c r="C131">
        <v>3503</v>
      </c>
      <c r="D131" t="s">
        <v>1370</v>
      </c>
      <c r="E131" t="s">
        <v>1370</v>
      </c>
      <c r="F131" s="36">
        <v>25852.44</v>
      </c>
      <c r="H131" s="36">
        <v>5920.3</v>
      </c>
      <c r="I131" s="270">
        <v>553198.55000000005</v>
      </c>
      <c r="J131" s="126">
        <v>63209.03</v>
      </c>
      <c r="P131" s="59">
        <v>567.75</v>
      </c>
      <c r="S131" s="126">
        <v>-1251988.92</v>
      </c>
      <c r="T131" s="126">
        <v>2202138.41</v>
      </c>
      <c r="W131" s="33">
        <v>754496.46</v>
      </c>
      <c r="X131" s="33">
        <v>43375</v>
      </c>
      <c r="Y131" s="33">
        <v>284.52999999999997</v>
      </c>
      <c r="AA131" s="33">
        <v>1492860</v>
      </c>
      <c r="AC131" s="37">
        <v>2060550</v>
      </c>
      <c r="AE131" s="37">
        <v>784</v>
      </c>
      <c r="AF131" s="37">
        <v>276843.5</v>
      </c>
      <c r="AG131" s="37">
        <v>255375.41</v>
      </c>
      <c r="AJ131" s="36">
        <f t="shared" si="7"/>
        <v>31772.739999999998</v>
      </c>
      <c r="AK131" s="59">
        <f t="shared" si="8"/>
        <v>567.75</v>
      </c>
      <c r="AL131" s="46">
        <f t="shared" si="9"/>
        <v>31204.989999999998</v>
      </c>
      <c r="AM131" s="35">
        <f t="shared" si="10"/>
        <v>2291015.9900000002</v>
      </c>
      <c r="AN131" s="39">
        <f t="shared" si="11"/>
        <v>2593552.91</v>
      </c>
      <c r="AO131" s="53">
        <f t="shared" si="12"/>
        <v>-302536.91999999993</v>
      </c>
    </row>
    <row r="132" spans="1:41">
      <c r="A132" t="s">
        <v>1362</v>
      </c>
      <c r="B132" t="s">
        <v>1363</v>
      </c>
      <c r="C132">
        <v>3612</v>
      </c>
      <c r="D132" t="s">
        <v>1371</v>
      </c>
      <c r="E132" t="s">
        <v>1371</v>
      </c>
      <c r="F132" s="36">
        <v>120385.18</v>
      </c>
      <c r="G132" s="36">
        <v>0</v>
      </c>
      <c r="H132" s="36">
        <v>27228.42</v>
      </c>
      <c r="I132" s="270">
        <v>2644610.96</v>
      </c>
      <c r="J132" s="126">
        <v>139856.14000000001</v>
      </c>
      <c r="N132" s="59">
        <v>5000</v>
      </c>
      <c r="P132" s="59">
        <v>1779.82</v>
      </c>
      <c r="S132" s="126">
        <v>2624898.0099999998</v>
      </c>
      <c r="T132" s="126">
        <v>655276.54</v>
      </c>
      <c r="W132" s="33">
        <v>678711.79</v>
      </c>
      <c r="X132" s="33">
        <v>45000</v>
      </c>
      <c r="Y132" s="33">
        <v>449.76</v>
      </c>
      <c r="AA132" s="33">
        <v>857270</v>
      </c>
      <c r="AB132" s="33">
        <v>4000</v>
      </c>
      <c r="AC132" s="37">
        <v>1201372</v>
      </c>
      <c r="AE132" s="37">
        <v>75990</v>
      </c>
      <c r="AF132" s="37">
        <v>414895.29</v>
      </c>
      <c r="AG132" s="37">
        <v>248047.93</v>
      </c>
      <c r="AJ132" s="36">
        <f t="shared" si="7"/>
        <v>147613.59999999998</v>
      </c>
      <c r="AK132" s="59">
        <f t="shared" si="8"/>
        <v>6779.82</v>
      </c>
      <c r="AL132" s="46">
        <f t="shared" si="9"/>
        <v>140833.77999999997</v>
      </c>
      <c r="AM132" s="35">
        <f t="shared" si="10"/>
        <v>1585431.55</v>
      </c>
      <c r="AN132" s="39">
        <f t="shared" si="11"/>
        <v>1940305.22</v>
      </c>
      <c r="AO132" s="53">
        <f t="shared" si="12"/>
        <v>-354873.66999999993</v>
      </c>
    </row>
    <row r="133" spans="1:41">
      <c r="A133" t="s">
        <v>1362</v>
      </c>
      <c r="B133" t="s">
        <v>1363</v>
      </c>
      <c r="C133">
        <v>3665</v>
      </c>
      <c r="D133" t="s">
        <v>1372</v>
      </c>
      <c r="E133" t="s">
        <v>1372</v>
      </c>
      <c r="F133" s="36">
        <v>40148.06</v>
      </c>
      <c r="G133" s="36">
        <v>0</v>
      </c>
      <c r="H133" s="36">
        <v>208309.84</v>
      </c>
      <c r="I133" s="270">
        <v>1654080.46</v>
      </c>
      <c r="J133" s="126">
        <v>57574.71</v>
      </c>
      <c r="N133" s="59">
        <v>40000</v>
      </c>
      <c r="P133" s="59">
        <v>3837.68</v>
      </c>
      <c r="S133" s="126">
        <v>333804.33</v>
      </c>
      <c r="T133" s="126">
        <v>1904716.16</v>
      </c>
      <c r="W133" s="33">
        <v>936015.47</v>
      </c>
      <c r="X133" s="33">
        <v>25990</v>
      </c>
      <c r="Y133" s="33">
        <v>775.23</v>
      </c>
      <c r="AA133" s="33">
        <v>768110</v>
      </c>
      <c r="AB133" s="33">
        <v>4000</v>
      </c>
      <c r="AC133" s="37">
        <v>1232553.5</v>
      </c>
      <c r="AE133" s="37">
        <v>26076</v>
      </c>
      <c r="AF133" s="37">
        <v>589440.47</v>
      </c>
      <c r="AG133" s="37">
        <v>209065.83</v>
      </c>
      <c r="AJ133" s="36">
        <f t="shared" ref="AJ133:AJ154" si="13">SUM(F133:H133)</f>
        <v>248457.9</v>
      </c>
      <c r="AK133" s="59">
        <f t="shared" ref="AK133:AK154" si="14">SUM(M133:P133)</f>
        <v>43837.68</v>
      </c>
      <c r="AL133" s="46">
        <f t="shared" ref="AL133:AL154" si="15">AJ133-AK133</f>
        <v>204620.22</v>
      </c>
      <c r="AM133" s="35">
        <f t="shared" ref="AM133:AM154" si="16">SUM(U133:AB133)</f>
        <v>1734890.7</v>
      </c>
      <c r="AN133" s="39">
        <f t="shared" ref="AN133:AN154" si="17">SUM(AC133:AI133)</f>
        <v>2057135.8</v>
      </c>
      <c r="AO133" s="53">
        <f t="shared" ref="AO133:AO154" si="18">AM133-AN133</f>
        <v>-322245.10000000009</v>
      </c>
    </row>
    <row r="134" spans="1:41">
      <c r="A134" t="s">
        <v>1362</v>
      </c>
      <c r="B134" t="s">
        <v>1363</v>
      </c>
      <c r="C134">
        <v>4348</v>
      </c>
      <c r="D134" t="s">
        <v>1373</v>
      </c>
      <c r="E134" t="s">
        <v>1373</v>
      </c>
      <c r="F134" s="36">
        <v>228035.33</v>
      </c>
      <c r="G134" s="36">
        <v>0</v>
      </c>
      <c r="H134" s="36">
        <v>431579.98</v>
      </c>
      <c r="I134" s="270">
        <v>319350.86</v>
      </c>
      <c r="J134" s="126">
        <v>235420.64</v>
      </c>
      <c r="N134" s="59">
        <v>9500</v>
      </c>
      <c r="P134" s="59">
        <v>652.44000000000005</v>
      </c>
      <c r="S134" s="126">
        <v>-1166344.51</v>
      </c>
      <c r="T134" s="126">
        <v>2482221.21</v>
      </c>
      <c r="W134" s="33">
        <v>798080.77</v>
      </c>
      <c r="X134" s="33">
        <v>120440</v>
      </c>
      <c r="Y134" s="33">
        <v>644.20000000000005</v>
      </c>
      <c r="AA134" s="33">
        <v>1423920</v>
      </c>
      <c r="AC134" s="37">
        <v>1619395</v>
      </c>
      <c r="AE134" s="37">
        <v>32050</v>
      </c>
      <c r="AF134" s="37">
        <v>618477.78</v>
      </c>
      <c r="AG134" s="37">
        <v>184804.52</v>
      </c>
      <c r="AJ134" s="36">
        <f t="shared" si="13"/>
        <v>659615.30999999994</v>
      </c>
      <c r="AK134" s="59">
        <f t="shared" si="14"/>
        <v>10152.44</v>
      </c>
      <c r="AL134" s="46">
        <f t="shared" si="15"/>
        <v>649462.87</v>
      </c>
      <c r="AM134" s="35">
        <f t="shared" si="16"/>
        <v>2343084.9699999997</v>
      </c>
      <c r="AN134" s="39">
        <f t="shared" si="17"/>
        <v>2454727.3000000003</v>
      </c>
      <c r="AO134" s="53">
        <f t="shared" si="18"/>
        <v>-111642.33000000054</v>
      </c>
    </row>
    <row r="135" spans="1:41">
      <c r="A135" t="s">
        <v>1375</v>
      </c>
      <c r="B135" t="s">
        <v>1376</v>
      </c>
      <c r="C135">
        <v>2229</v>
      </c>
      <c r="D135" t="s">
        <v>1378</v>
      </c>
      <c r="E135" t="s">
        <v>1378</v>
      </c>
      <c r="F135" s="36">
        <v>200063.32</v>
      </c>
      <c r="G135" s="36">
        <v>0</v>
      </c>
      <c r="H135" s="36">
        <v>523947.05</v>
      </c>
      <c r="I135" s="270">
        <v>709409.51</v>
      </c>
      <c r="J135" s="126">
        <v>78456.100000000006</v>
      </c>
      <c r="P135" s="59">
        <v>838.96</v>
      </c>
      <c r="S135" s="126">
        <v>-3912405</v>
      </c>
      <c r="T135" s="126">
        <v>5637434.2300000004</v>
      </c>
      <c r="W135" s="33">
        <v>843.96</v>
      </c>
      <c r="X135" s="33">
        <v>56910</v>
      </c>
      <c r="Y135" s="33">
        <v>820.95</v>
      </c>
      <c r="AA135" s="33">
        <v>650160</v>
      </c>
      <c r="AB135" s="33">
        <v>30000</v>
      </c>
      <c r="AC135" s="37">
        <v>744769</v>
      </c>
      <c r="AF135" s="37">
        <v>116334.88</v>
      </c>
      <c r="AG135" s="37">
        <v>91623.24</v>
      </c>
      <c r="AJ135" s="36">
        <f t="shared" si="13"/>
        <v>724010.37</v>
      </c>
      <c r="AK135" s="59">
        <f t="shared" si="14"/>
        <v>838.96</v>
      </c>
      <c r="AL135" s="46">
        <f t="shared" si="15"/>
        <v>723171.41</v>
      </c>
      <c r="AM135" s="35">
        <f t="shared" si="16"/>
        <v>738734.91</v>
      </c>
      <c r="AN135" s="39">
        <f t="shared" si="17"/>
        <v>952727.12</v>
      </c>
      <c r="AO135" s="53">
        <f t="shared" si="18"/>
        <v>-213992.20999999996</v>
      </c>
    </row>
    <row r="136" spans="1:41">
      <c r="A136" t="s">
        <v>1375</v>
      </c>
      <c r="B136" t="s">
        <v>1376</v>
      </c>
      <c r="C136">
        <v>3379</v>
      </c>
      <c r="D136" t="s">
        <v>1379</v>
      </c>
      <c r="E136" t="s">
        <v>1379</v>
      </c>
      <c r="F136" s="36">
        <v>71086.25</v>
      </c>
      <c r="G136" s="36">
        <v>0</v>
      </c>
      <c r="H136" s="36">
        <v>329080.89</v>
      </c>
      <c r="I136" s="270">
        <v>-10</v>
      </c>
      <c r="J136" s="126">
        <v>77320</v>
      </c>
      <c r="M136" s="59">
        <v>30000</v>
      </c>
      <c r="P136" s="59">
        <v>5011.0200000000004</v>
      </c>
      <c r="S136" s="126">
        <v>-622341.89</v>
      </c>
      <c r="T136" s="126">
        <v>977547.45</v>
      </c>
      <c r="W136" s="33">
        <v>559926.34</v>
      </c>
      <c r="X136" s="33">
        <v>81625</v>
      </c>
      <c r="Y136" s="33">
        <v>616.26</v>
      </c>
      <c r="AB136" s="33">
        <v>130021</v>
      </c>
      <c r="AC136" s="37">
        <v>92457</v>
      </c>
      <c r="AE136" s="37">
        <v>2648</v>
      </c>
      <c r="AF136" s="37">
        <v>589804.04</v>
      </c>
      <c r="AG136" s="37">
        <v>19</v>
      </c>
      <c r="AJ136" s="36">
        <f t="shared" si="13"/>
        <v>400167.14</v>
      </c>
      <c r="AK136" s="59">
        <f t="shared" si="14"/>
        <v>35011.020000000004</v>
      </c>
      <c r="AL136" s="46">
        <f t="shared" si="15"/>
        <v>365156.12</v>
      </c>
      <c r="AM136" s="35">
        <f t="shared" si="16"/>
        <v>772188.6</v>
      </c>
      <c r="AN136" s="39">
        <f t="shared" si="17"/>
        <v>684928.04</v>
      </c>
      <c r="AO136" s="53">
        <f t="shared" si="18"/>
        <v>87260.559999999939</v>
      </c>
    </row>
    <row r="137" spans="1:41">
      <c r="A137" t="s">
        <v>1375</v>
      </c>
      <c r="B137" t="s">
        <v>1376</v>
      </c>
      <c r="C137">
        <v>1124</v>
      </c>
      <c r="D137" t="s">
        <v>1380</v>
      </c>
      <c r="E137" t="s">
        <v>1380</v>
      </c>
      <c r="F137" s="36">
        <v>354032.47</v>
      </c>
      <c r="G137" s="36">
        <v>38365</v>
      </c>
      <c r="H137" s="36">
        <v>78802.820000000007</v>
      </c>
      <c r="I137" s="270">
        <v>73841.67</v>
      </c>
      <c r="J137" s="126">
        <v>158634.01</v>
      </c>
      <c r="P137" s="59">
        <v>80184.179999999993</v>
      </c>
      <c r="T137" s="126">
        <v>517301.14</v>
      </c>
      <c r="W137" s="33">
        <v>395379.78</v>
      </c>
      <c r="Y137" s="33">
        <v>618.21</v>
      </c>
      <c r="AA137" s="33">
        <v>1005950</v>
      </c>
      <c r="AB137" s="33">
        <v>97000</v>
      </c>
      <c r="AC137" s="37">
        <v>1118461</v>
      </c>
      <c r="AE137" s="37">
        <v>11198</v>
      </c>
      <c r="AF137" s="37">
        <v>198299.14</v>
      </c>
      <c r="AG137" s="37">
        <v>64799.199999999997</v>
      </c>
      <c r="AJ137" s="36">
        <f t="shared" si="13"/>
        <v>471200.29</v>
      </c>
      <c r="AK137" s="59">
        <f t="shared" si="14"/>
        <v>80184.179999999993</v>
      </c>
      <c r="AL137" s="46">
        <f t="shared" si="15"/>
        <v>391016.11</v>
      </c>
      <c r="AM137" s="35">
        <f t="shared" si="16"/>
        <v>1498947.99</v>
      </c>
      <c r="AN137" s="39">
        <f t="shared" si="17"/>
        <v>1392757.34</v>
      </c>
      <c r="AO137" s="53">
        <f t="shared" si="18"/>
        <v>106190.64999999991</v>
      </c>
    </row>
    <row r="138" spans="1:41">
      <c r="A138" t="s">
        <v>1375</v>
      </c>
      <c r="B138" t="s">
        <v>1376</v>
      </c>
      <c r="C138">
        <v>2111</v>
      </c>
      <c r="D138" t="s">
        <v>1381</v>
      </c>
      <c r="E138" t="s">
        <v>1381</v>
      </c>
      <c r="F138" s="36">
        <v>105632.29</v>
      </c>
      <c r="G138" s="36">
        <v>0</v>
      </c>
      <c r="H138" s="36">
        <v>311509.15999999997</v>
      </c>
      <c r="I138" s="270">
        <v>189864.01</v>
      </c>
      <c r="J138" s="126">
        <v>83875.44</v>
      </c>
      <c r="M138" s="59">
        <v>30000</v>
      </c>
      <c r="P138" s="59">
        <v>0</v>
      </c>
      <c r="R138" s="126">
        <v>251101.06</v>
      </c>
      <c r="S138" s="126">
        <v>-1394828.29</v>
      </c>
      <c r="T138" s="126">
        <v>1781769.65</v>
      </c>
      <c r="W138" s="33">
        <v>662444.03</v>
      </c>
      <c r="X138" s="33">
        <v>177560</v>
      </c>
      <c r="Y138" s="33">
        <v>638.33000000000004</v>
      </c>
      <c r="AA138" s="33">
        <v>967670</v>
      </c>
      <c r="AB138" s="33">
        <v>111</v>
      </c>
      <c r="AC138" s="37">
        <v>1142193</v>
      </c>
      <c r="AF138" s="37">
        <v>518631.54</v>
      </c>
      <c r="AG138" s="37">
        <v>124760.34</v>
      </c>
      <c r="AJ138" s="36">
        <f t="shared" si="13"/>
        <v>417141.44999999995</v>
      </c>
      <c r="AK138" s="59">
        <f t="shared" si="14"/>
        <v>30000</v>
      </c>
      <c r="AL138" s="46">
        <f t="shared" si="15"/>
        <v>387141.44999999995</v>
      </c>
      <c r="AM138" s="35">
        <f t="shared" si="16"/>
        <v>1808423.3599999999</v>
      </c>
      <c r="AN138" s="39">
        <f t="shared" si="17"/>
        <v>1785584.8800000001</v>
      </c>
      <c r="AO138" s="53">
        <f t="shared" si="18"/>
        <v>22838.479999999749</v>
      </c>
    </row>
    <row r="139" spans="1:41">
      <c r="A139" t="s">
        <v>1375</v>
      </c>
      <c r="B139" t="s">
        <v>1376</v>
      </c>
      <c r="C139">
        <v>5066</v>
      </c>
      <c r="D139" t="s">
        <v>1382</v>
      </c>
      <c r="E139" t="s">
        <v>1382</v>
      </c>
      <c r="F139" s="36">
        <v>144259.06</v>
      </c>
      <c r="G139" s="36">
        <v>0</v>
      </c>
      <c r="H139" s="36">
        <v>341229.39</v>
      </c>
      <c r="I139" s="270">
        <v>230993.5</v>
      </c>
      <c r="J139" s="126">
        <v>-9539.23</v>
      </c>
      <c r="N139" s="59">
        <v>6000</v>
      </c>
      <c r="P139" s="59">
        <v>56314</v>
      </c>
      <c r="S139" s="126">
        <v>327439.27</v>
      </c>
      <c r="T139" s="126">
        <v>343312.84</v>
      </c>
      <c r="W139" s="33">
        <v>1023233.81</v>
      </c>
      <c r="X139" s="33">
        <v>206766</v>
      </c>
      <c r="Y139" s="33">
        <v>922</v>
      </c>
      <c r="AA139" s="33">
        <v>985740</v>
      </c>
      <c r="AB139" s="33">
        <v>295072</v>
      </c>
      <c r="AC139" s="37">
        <v>1482047</v>
      </c>
      <c r="AE139" s="37">
        <v>7539</v>
      </c>
      <c r="AF139" s="37">
        <v>759219.83</v>
      </c>
      <c r="AG139" s="37">
        <v>289051.37</v>
      </c>
      <c r="AJ139" s="36">
        <f t="shared" si="13"/>
        <v>485488.45</v>
      </c>
      <c r="AK139" s="59">
        <f t="shared" si="14"/>
        <v>62314</v>
      </c>
      <c r="AL139" s="46">
        <f t="shared" si="15"/>
        <v>423174.45</v>
      </c>
      <c r="AM139" s="35">
        <f t="shared" si="16"/>
        <v>2511733.81</v>
      </c>
      <c r="AN139" s="39">
        <f t="shared" si="17"/>
        <v>2537857.2000000002</v>
      </c>
      <c r="AO139" s="53">
        <f t="shared" si="18"/>
        <v>-26123.39000000013</v>
      </c>
    </row>
    <row r="140" spans="1:41">
      <c r="A140" t="s">
        <v>1375</v>
      </c>
      <c r="B140" t="s">
        <v>1376</v>
      </c>
      <c r="C140">
        <v>4222</v>
      </c>
      <c r="D140" t="s">
        <v>1383</v>
      </c>
      <c r="E140" t="s">
        <v>1383</v>
      </c>
      <c r="F140" s="36">
        <v>125675.43</v>
      </c>
      <c r="G140" s="36">
        <v>0</v>
      </c>
      <c r="H140" s="36">
        <v>436781.68</v>
      </c>
      <c r="I140" s="270">
        <v>614239.51</v>
      </c>
      <c r="J140" s="126">
        <v>445055.31</v>
      </c>
      <c r="M140" s="59">
        <v>30000</v>
      </c>
      <c r="P140" s="59">
        <v>330600</v>
      </c>
      <c r="S140" s="126">
        <v>-749387.15</v>
      </c>
      <c r="T140" s="126">
        <v>1856322.45</v>
      </c>
      <c r="W140" s="33">
        <v>756927.5</v>
      </c>
      <c r="X140" s="33">
        <v>40880</v>
      </c>
      <c r="Y140" s="33">
        <v>577.03</v>
      </c>
      <c r="AA140" s="33">
        <v>1120130</v>
      </c>
      <c r="AC140" s="37">
        <v>1328560</v>
      </c>
      <c r="AE140" s="37">
        <v>30000</v>
      </c>
      <c r="AF140" s="37">
        <v>347516.88</v>
      </c>
      <c r="AG140" s="37">
        <v>58221.02</v>
      </c>
      <c r="AJ140" s="36">
        <f t="shared" si="13"/>
        <v>562457.11</v>
      </c>
      <c r="AK140" s="59">
        <f t="shared" si="14"/>
        <v>360600</v>
      </c>
      <c r="AL140" s="46">
        <f t="shared" si="15"/>
        <v>201857.11</v>
      </c>
      <c r="AM140" s="35">
        <f t="shared" si="16"/>
        <v>1918514.53</v>
      </c>
      <c r="AN140" s="39">
        <f t="shared" si="17"/>
        <v>1764297.9</v>
      </c>
      <c r="AO140" s="53">
        <f t="shared" si="18"/>
        <v>154216.63000000012</v>
      </c>
    </row>
    <row r="141" spans="1:41">
      <c r="A141" t="s">
        <v>1375</v>
      </c>
      <c r="B141" t="s">
        <v>1376</v>
      </c>
      <c r="C141">
        <v>4394</v>
      </c>
      <c r="D141" t="s">
        <v>1384</v>
      </c>
      <c r="E141" t="s">
        <v>1384</v>
      </c>
      <c r="F141" s="36">
        <v>448802.81</v>
      </c>
      <c r="G141" s="36">
        <v>0</v>
      </c>
      <c r="H141" s="36">
        <v>626961.43000000005</v>
      </c>
      <c r="I141" s="270">
        <v>39478.6</v>
      </c>
      <c r="J141" s="126">
        <v>132316.51999999999</v>
      </c>
      <c r="O141" s="59">
        <v>274850</v>
      </c>
      <c r="P141" s="59">
        <v>0</v>
      </c>
      <c r="S141" s="126">
        <v>-1402327.16</v>
      </c>
      <c r="T141" s="126">
        <v>2560000</v>
      </c>
      <c r="W141" s="33">
        <v>679082.84</v>
      </c>
      <c r="Y141" s="33">
        <v>1002.12</v>
      </c>
      <c r="AA141" s="33">
        <v>1084930</v>
      </c>
      <c r="AC141" s="37">
        <v>1284787</v>
      </c>
      <c r="AD141" s="37">
        <v>40960</v>
      </c>
      <c r="AE141" s="37">
        <v>46728</v>
      </c>
      <c r="AF141" s="37">
        <v>487187.25</v>
      </c>
      <c r="AG141" s="37">
        <v>90316.19</v>
      </c>
      <c r="AJ141" s="36">
        <f t="shared" si="13"/>
        <v>1075764.24</v>
      </c>
      <c r="AK141" s="59">
        <f t="shared" si="14"/>
        <v>274850</v>
      </c>
      <c r="AL141" s="46">
        <f t="shared" si="15"/>
        <v>800914.24</v>
      </c>
      <c r="AM141" s="35">
        <f t="shared" si="16"/>
        <v>1765014.96</v>
      </c>
      <c r="AN141" s="39">
        <f t="shared" si="17"/>
        <v>1949978.44</v>
      </c>
      <c r="AO141" s="53">
        <f t="shared" si="18"/>
        <v>-184963.47999999998</v>
      </c>
    </row>
    <row r="142" spans="1:41">
      <c r="A142" t="s">
        <v>1375</v>
      </c>
      <c r="B142" t="s">
        <v>1376</v>
      </c>
      <c r="C142">
        <v>2566</v>
      </c>
      <c r="D142" t="s">
        <v>1385</v>
      </c>
      <c r="E142" t="s">
        <v>1385</v>
      </c>
      <c r="F142" s="36">
        <v>269609.25</v>
      </c>
      <c r="G142" s="36">
        <v>0</v>
      </c>
      <c r="H142" s="36">
        <v>269494.44</v>
      </c>
      <c r="I142" s="270">
        <v>3999798.95</v>
      </c>
      <c r="J142" s="126">
        <v>167976.95</v>
      </c>
      <c r="P142" s="59">
        <v>6444</v>
      </c>
      <c r="S142" s="126">
        <v>3675481.56</v>
      </c>
      <c r="T142" s="126">
        <v>1111375.42</v>
      </c>
      <c r="W142" s="33">
        <v>446659.6</v>
      </c>
      <c r="Y142" s="33">
        <v>966.97</v>
      </c>
      <c r="AA142" s="33">
        <v>1524100</v>
      </c>
      <c r="AB142" s="33">
        <v>257620</v>
      </c>
      <c r="AC142" s="37">
        <v>1458080</v>
      </c>
      <c r="AE142" s="37">
        <v>41892</v>
      </c>
      <c r="AF142" s="37">
        <v>708616.91</v>
      </c>
      <c r="AG142" s="37">
        <v>107179.05</v>
      </c>
      <c r="AJ142" s="36">
        <f t="shared" si="13"/>
        <v>539103.68999999994</v>
      </c>
      <c r="AK142" s="59">
        <f t="shared" si="14"/>
        <v>6444</v>
      </c>
      <c r="AL142" s="46">
        <f t="shared" si="15"/>
        <v>532659.68999999994</v>
      </c>
      <c r="AM142" s="35">
        <f t="shared" si="16"/>
        <v>2229346.5699999998</v>
      </c>
      <c r="AN142" s="39">
        <f t="shared" si="17"/>
        <v>2315767.96</v>
      </c>
      <c r="AO142" s="53">
        <f t="shared" si="18"/>
        <v>-86421.39000000013</v>
      </c>
    </row>
    <row r="143" spans="1:41">
      <c r="A143" t="s">
        <v>1375</v>
      </c>
      <c r="B143" t="s">
        <v>1376</v>
      </c>
      <c r="C143">
        <v>3150</v>
      </c>
      <c r="D143" t="s">
        <v>1386</v>
      </c>
      <c r="E143" t="s">
        <v>1386</v>
      </c>
      <c r="F143" s="36">
        <v>297072.64000000001</v>
      </c>
      <c r="G143" s="36">
        <v>173991.78</v>
      </c>
      <c r="H143" s="36">
        <v>392214.79</v>
      </c>
      <c r="I143" s="270">
        <v>1948866.89</v>
      </c>
      <c r="J143" s="126">
        <v>181202.26</v>
      </c>
      <c r="L143" s="126">
        <v>72000</v>
      </c>
      <c r="P143" s="59">
        <v>22404.080000000002</v>
      </c>
      <c r="S143" s="126">
        <v>-530692.22</v>
      </c>
      <c r="T143" s="126">
        <v>3576322.35</v>
      </c>
      <c r="W143" s="33">
        <v>900297.3</v>
      </c>
      <c r="X143" s="33">
        <v>233000</v>
      </c>
      <c r="Y143" s="33">
        <v>975.93</v>
      </c>
      <c r="AA143" s="33">
        <v>1320278</v>
      </c>
      <c r="AB143" s="33">
        <v>28125</v>
      </c>
      <c r="AC143" s="37">
        <v>1452645</v>
      </c>
      <c r="AD143" s="37">
        <v>31416</v>
      </c>
      <c r="AE143" s="37">
        <v>32303</v>
      </c>
      <c r="AF143" s="37">
        <v>716142.65</v>
      </c>
      <c r="AG143" s="37">
        <v>252855.43</v>
      </c>
      <c r="AJ143" s="36">
        <f t="shared" si="13"/>
        <v>863279.21</v>
      </c>
      <c r="AK143" s="59">
        <f t="shared" si="14"/>
        <v>22404.080000000002</v>
      </c>
      <c r="AL143" s="46">
        <f t="shared" si="15"/>
        <v>840875.13</v>
      </c>
      <c r="AM143" s="35">
        <f t="shared" si="16"/>
        <v>2482676.23</v>
      </c>
      <c r="AN143" s="39">
        <f t="shared" si="17"/>
        <v>2485362.08</v>
      </c>
      <c r="AO143" s="53">
        <f t="shared" si="18"/>
        <v>-2685.8500000000931</v>
      </c>
    </row>
    <row r="144" spans="1:41">
      <c r="A144" t="s">
        <v>1375</v>
      </c>
      <c r="B144" t="s">
        <v>1376</v>
      </c>
      <c r="C144">
        <v>3472</v>
      </c>
      <c r="D144" t="s">
        <v>1387</v>
      </c>
      <c r="E144" t="s">
        <v>1387</v>
      </c>
      <c r="F144" s="36">
        <v>55015.64</v>
      </c>
      <c r="G144" s="36">
        <v>30000</v>
      </c>
      <c r="H144" s="36">
        <v>504478.19</v>
      </c>
      <c r="I144" s="270">
        <v>817555.4</v>
      </c>
      <c r="J144" s="126">
        <v>333435.87</v>
      </c>
      <c r="M144" s="59">
        <v>30000</v>
      </c>
      <c r="P144" s="59">
        <v>5047.08</v>
      </c>
      <c r="S144" s="126">
        <v>-496669.96</v>
      </c>
      <c r="T144" s="126">
        <v>2266688.34</v>
      </c>
      <c r="W144" s="33">
        <v>624126.61</v>
      </c>
      <c r="Y144" s="33">
        <v>516.83000000000004</v>
      </c>
      <c r="AA144" s="33">
        <v>800000</v>
      </c>
      <c r="AB144" s="33">
        <v>73191.899999999994</v>
      </c>
      <c r="AC144" s="37">
        <v>899362</v>
      </c>
      <c r="AE144" s="37">
        <v>18378</v>
      </c>
      <c r="AF144" s="37">
        <v>416676.5</v>
      </c>
      <c r="AG144" s="37">
        <v>227999.2</v>
      </c>
      <c r="AJ144" s="36">
        <f t="shared" si="13"/>
        <v>589493.82999999996</v>
      </c>
      <c r="AK144" s="59">
        <f t="shared" si="14"/>
        <v>35047.08</v>
      </c>
      <c r="AL144" s="46">
        <f t="shared" si="15"/>
        <v>554446.75</v>
      </c>
      <c r="AM144" s="35">
        <f t="shared" si="16"/>
        <v>1497835.3399999999</v>
      </c>
      <c r="AN144" s="39">
        <f t="shared" si="17"/>
        <v>1562415.7</v>
      </c>
      <c r="AO144" s="53">
        <f t="shared" si="18"/>
        <v>-64580.360000000102</v>
      </c>
    </row>
    <row r="145" spans="1:41">
      <c r="A145" t="s">
        <v>1375</v>
      </c>
      <c r="B145" t="s">
        <v>1376</v>
      </c>
      <c r="C145">
        <v>3396</v>
      </c>
      <c r="D145" t="s">
        <v>1388</v>
      </c>
      <c r="E145" t="s">
        <v>1388</v>
      </c>
      <c r="F145" s="36">
        <v>404338.27</v>
      </c>
      <c r="G145" s="36">
        <v>60250</v>
      </c>
      <c r="H145" s="36">
        <v>391886.65</v>
      </c>
      <c r="I145" s="270">
        <v>1487601.07</v>
      </c>
      <c r="J145" s="126">
        <v>232312</v>
      </c>
      <c r="P145" s="59">
        <v>140136</v>
      </c>
      <c r="S145" s="126">
        <v>-1128052.01</v>
      </c>
      <c r="T145" s="126">
        <v>3463662.27</v>
      </c>
      <c r="W145" s="33">
        <v>487849.95</v>
      </c>
      <c r="X145" s="33">
        <v>58570</v>
      </c>
      <c r="Y145" s="33">
        <v>255.56</v>
      </c>
      <c r="AA145" s="33">
        <v>1175930</v>
      </c>
      <c r="AB145" s="33">
        <v>34000</v>
      </c>
      <c r="AC145" s="37">
        <v>1288614</v>
      </c>
      <c r="AE145" s="37">
        <v>5006</v>
      </c>
      <c r="AF145" s="37">
        <v>247329.21</v>
      </c>
      <c r="AG145" s="37">
        <v>115014.57</v>
      </c>
      <c r="AJ145" s="36">
        <f t="shared" si="13"/>
        <v>856474.92</v>
      </c>
      <c r="AK145" s="59">
        <f t="shared" si="14"/>
        <v>140136</v>
      </c>
      <c r="AL145" s="46">
        <f t="shared" si="15"/>
        <v>716338.92</v>
      </c>
      <c r="AM145" s="35">
        <f t="shared" si="16"/>
        <v>1756605.51</v>
      </c>
      <c r="AN145" s="39">
        <f t="shared" si="17"/>
        <v>1655963.78</v>
      </c>
      <c r="AO145" s="53">
        <f t="shared" si="18"/>
        <v>100641.72999999998</v>
      </c>
    </row>
    <row r="146" spans="1:41">
      <c r="A146" t="s">
        <v>1390</v>
      </c>
      <c r="B146" t="s">
        <v>1391</v>
      </c>
      <c r="C146">
        <v>2291</v>
      </c>
      <c r="D146" t="s">
        <v>1393</v>
      </c>
      <c r="E146" t="s">
        <v>1393</v>
      </c>
      <c r="F146" s="36">
        <v>70919.210000000006</v>
      </c>
      <c r="G146" s="36">
        <v>20000</v>
      </c>
      <c r="H146" s="36">
        <v>502020.68</v>
      </c>
      <c r="I146" s="270">
        <v>775980.12</v>
      </c>
      <c r="J146" s="126">
        <v>85419.65</v>
      </c>
      <c r="P146" s="59">
        <v>242807.85</v>
      </c>
      <c r="S146" s="126">
        <v>-493470.16</v>
      </c>
      <c r="T146" s="126">
        <v>1849445.73</v>
      </c>
      <c r="W146" s="33">
        <v>657718.12</v>
      </c>
      <c r="X146" s="33">
        <v>97150</v>
      </c>
      <c r="Y146" s="33">
        <v>164.5</v>
      </c>
      <c r="AA146" s="33">
        <v>687280</v>
      </c>
      <c r="AC146" s="37">
        <v>792776</v>
      </c>
      <c r="AE146" s="37">
        <v>19840</v>
      </c>
      <c r="AF146" s="37">
        <v>617008.1</v>
      </c>
      <c r="AG146" s="37">
        <v>157132.28</v>
      </c>
      <c r="AJ146" s="36">
        <f t="shared" si="13"/>
        <v>592939.89</v>
      </c>
      <c r="AK146" s="59">
        <f t="shared" si="14"/>
        <v>242807.85</v>
      </c>
      <c r="AL146" s="46">
        <f t="shared" si="15"/>
        <v>350132.04000000004</v>
      </c>
      <c r="AM146" s="35">
        <f t="shared" si="16"/>
        <v>1442312.62</v>
      </c>
      <c r="AN146" s="39">
        <f t="shared" si="17"/>
        <v>1586756.3800000001</v>
      </c>
      <c r="AO146" s="53">
        <f t="shared" si="18"/>
        <v>-144443.76</v>
      </c>
    </row>
    <row r="147" spans="1:41">
      <c r="A147" t="s">
        <v>1390</v>
      </c>
      <c r="B147" t="s">
        <v>1391</v>
      </c>
      <c r="C147">
        <v>3595</v>
      </c>
      <c r="D147" t="s">
        <v>1394</v>
      </c>
      <c r="E147" t="s">
        <v>1394</v>
      </c>
      <c r="F147" s="36">
        <v>254981.03</v>
      </c>
      <c r="G147" s="36">
        <v>0</v>
      </c>
      <c r="H147" s="36">
        <v>481685.97</v>
      </c>
      <c r="I147" s="270">
        <v>234661.06</v>
      </c>
      <c r="J147" s="126">
        <v>305760.94</v>
      </c>
      <c r="N147" s="59">
        <v>753.33</v>
      </c>
      <c r="P147" s="59">
        <v>21171</v>
      </c>
      <c r="S147" s="126">
        <v>-1312625.3400000001</v>
      </c>
      <c r="T147" s="126">
        <v>2606531.4300000002</v>
      </c>
      <c r="W147" s="33">
        <v>1035979.87</v>
      </c>
      <c r="X147" s="33">
        <v>180000</v>
      </c>
      <c r="Y147" s="33">
        <v>58780.26</v>
      </c>
      <c r="AA147" s="33">
        <v>1346870</v>
      </c>
      <c r="AC147" s="37">
        <v>1452542</v>
      </c>
      <c r="AD147" s="37">
        <v>92267</v>
      </c>
      <c r="AF147" s="37">
        <v>1024148.54</v>
      </c>
      <c r="AG147" s="37">
        <v>91414.01</v>
      </c>
      <c r="AJ147" s="36">
        <f t="shared" si="13"/>
        <v>736667</v>
      </c>
      <c r="AK147" s="59">
        <f t="shared" si="14"/>
        <v>21924.33</v>
      </c>
      <c r="AL147" s="46">
        <f t="shared" si="15"/>
        <v>714742.67</v>
      </c>
      <c r="AM147" s="35">
        <f t="shared" si="16"/>
        <v>2621630.13</v>
      </c>
      <c r="AN147" s="39">
        <f t="shared" si="17"/>
        <v>2660371.5499999998</v>
      </c>
      <c r="AO147" s="53">
        <f t="shared" si="18"/>
        <v>-38741.419999999925</v>
      </c>
    </row>
    <row r="148" spans="1:41">
      <c r="A148" t="s">
        <v>1390</v>
      </c>
      <c r="B148" t="s">
        <v>1391</v>
      </c>
      <c r="C148">
        <v>5030</v>
      </c>
      <c r="D148" t="s">
        <v>1395</v>
      </c>
      <c r="E148" t="s">
        <v>1395</v>
      </c>
      <c r="F148" s="36">
        <v>197128.57</v>
      </c>
      <c r="G148" s="36">
        <v>64300</v>
      </c>
      <c r="H148" s="36">
        <v>114244.03</v>
      </c>
      <c r="I148" s="270">
        <v>-9763.23</v>
      </c>
      <c r="J148" s="126">
        <v>-119644.36</v>
      </c>
      <c r="P148" s="59">
        <v>95768.46</v>
      </c>
      <c r="S148" s="126">
        <v>-1014391.38</v>
      </c>
      <c r="T148" s="126">
        <v>1289115.33</v>
      </c>
      <c r="W148" s="33">
        <v>812166.58</v>
      </c>
      <c r="X148" s="33">
        <v>114000</v>
      </c>
      <c r="Y148" s="33">
        <v>1269.8399999999999</v>
      </c>
      <c r="AA148" s="33">
        <v>1168530</v>
      </c>
      <c r="AC148" s="37">
        <v>1270488</v>
      </c>
      <c r="AD148" s="37">
        <v>39761</v>
      </c>
      <c r="AF148" s="37">
        <v>689361.82</v>
      </c>
      <c r="AG148" s="37">
        <v>220583</v>
      </c>
      <c r="AJ148" s="36">
        <f t="shared" si="13"/>
        <v>375672.6</v>
      </c>
      <c r="AK148" s="59">
        <f t="shared" si="14"/>
        <v>95768.46</v>
      </c>
      <c r="AL148" s="46">
        <f t="shared" si="15"/>
        <v>279904.13999999996</v>
      </c>
      <c r="AM148" s="35">
        <f t="shared" si="16"/>
        <v>2095966.42</v>
      </c>
      <c r="AN148" s="39">
        <f t="shared" si="17"/>
        <v>2220193.8199999998</v>
      </c>
      <c r="AO148" s="53">
        <f t="shared" si="18"/>
        <v>-124227.39999999991</v>
      </c>
    </row>
    <row r="149" spans="1:41">
      <c r="A149" t="s">
        <v>1390</v>
      </c>
      <c r="B149" t="s">
        <v>1391</v>
      </c>
      <c r="C149">
        <v>1995</v>
      </c>
      <c r="D149" t="s">
        <v>1397</v>
      </c>
      <c r="E149" t="s">
        <v>1397</v>
      </c>
      <c r="F149" s="36">
        <v>154060.42000000001</v>
      </c>
      <c r="G149" s="36">
        <v>0</v>
      </c>
      <c r="H149" s="36">
        <v>252130.29</v>
      </c>
      <c r="I149" s="270">
        <v>2067929.96</v>
      </c>
      <c r="J149" s="126">
        <v>1051207</v>
      </c>
      <c r="P149" s="59">
        <v>837.53</v>
      </c>
      <c r="S149" s="126">
        <v>1455001.32</v>
      </c>
      <c r="T149" s="126">
        <v>2316929.4300000002</v>
      </c>
      <c r="W149" s="33">
        <v>750387.62</v>
      </c>
      <c r="X149" s="33">
        <v>74000</v>
      </c>
      <c r="Y149" s="33">
        <v>970.18</v>
      </c>
      <c r="AA149" s="33">
        <v>744760</v>
      </c>
      <c r="AC149" s="37">
        <v>877230</v>
      </c>
      <c r="AD149" s="37">
        <v>14201</v>
      </c>
      <c r="AF149" s="37">
        <v>658525.02</v>
      </c>
      <c r="AG149" s="37">
        <v>267602.39</v>
      </c>
      <c r="AJ149" s="36">
        <f t="shared" si="13"/>
        <v>406190.71</v>
      </c>
      <c r="AK149" s="59">
        <f t="shared" si="14"/>
        <v>837.53</v>
      </c>
      <c r="AL149" s="46">
        <f t="shared" si="15"/>
        <v>405353.18</v>
      </c>
      <c r="AM149" s="35">
        <f t="shared" si="16"/>
        <v>1570117.8</v>
      </c>
      <c r="AN149" s="39">
        <f t="shared" si="17"/>
        <v>1817558.4100000001</v>
      </c>
      <c r="AO149" s="53">
        <f t="shared" si="18"/>
        <v>-247440.6100000001</v>
      </c>
    </row>
    <row r="150" spans="1:41">
      <c r="A150" t="s">
        <v>1390</v>
      </c>
      <c r="B150" t="s">
        <v>1391</v>
      </c>
      <c r="C150">
        <v>1972</v>
      </c>
      <c r="D150" t="s">
        <v>1399</v>
      </c>
      <c r="E150" t="s">
        <v>1399</v>
      </c>
      <c r="F150" s="36">
        <v>200342.68</v>
      </c>
      <c r="G150" s="36">
        <v>0</v>
      </c>
      <c r="H150" s="36">
        <v>574309.72</v>
      </c>
      <c r="I150" s="270">
        <v>619755.47</v>
      </c>
      <c r="J150" s="126">
        <v>179507.67</v>
      </c>
      <c r="N150" s="59">
        <v>30000</v>
      </c>
      <c r="P150" s="59">
        <v>462.86</v>
      </c>
      <c r="S150" s="126">
        <v>-950193.67</v>
      </c>
      <c r="T150" s="126">
        <v>2601070</v>
      </c>
      <c r="W150" s="33">
        <v>778103.12</v>
      </c>
      <c r="X150" s="33">
        <v>153200</v>
      </c>
      <c r="Y150" s="33">
        <v>432.45</v>
      </c>
      <c r="AA150" s="33">
        <v>529400</v>
      </c>
      <c r="AC150" s="37">
        <v>637745</v>
      </c>
      <c r="AD150" s="37">
        <v>26376</v>
      </c>
      <c r="AF150" s="37">
        <v>761657.73</v>
      </c>
      <c r="AG150" s="37">
        <v>142780.49</v>
      </c>
      <c r="AJ150" s="36">
        <f t="shared" si="13"/>
        <v>774652.39999999991</v>
      </c>
      <c r="AK150" s="59">
        <f t="shared" si="14"/>
        <v>30462.86</v>
      </c>
      <c r="AL150" s="46">
        <f t="shared" si="15"/>
        <v>744189.53999999992</v>
      </c>
      <c r="AM150" s="35">
        <f t="shared" si="16"/>
        <v>1461135.5699999998</v>
      </c>
      <c r="AN150" s="39">
        <f t="shared" si="17"/>
        <v>1568559.22</v>
      </c>
      <c r="AO150" s="53">
        <f t="shared" si="18"/>
        <v>-107423.65000000014</v>
      </c>
    </row>
    <row r="151" spans="1:41">
      <c r="A151" t="s">
        <v>1398</v>
      </c>
      <c r="B151" t="s">
        <v>1401</v>
      </c>
      <c r="C151">
        <v>2413</v>
      </c>
      <c r="D151" t="s">
        <v>1403</v>
      </c>
      <c r="E151" t="s">
        <v>1442</v>
      </c>
      <c r="F151" s="36">
        <v>50464.23</v>
      </c>
      <c r="G151" s="36">
        <v>0</v>
      </c>
      <c r="H151" s="36">
        <v>90459.31</v>
      </c>
      <c r="I151" s="270">
        <v>477667.23</v>
      </c>
      <c r="J151" s="126">
        <v>84297.65</v>
      </c>
      <c r="O151" s="59">
        <v>15950</v>
      </c>
      <c r="P151" s="59">
        <v>1510</v>
      </c>
      <c r="T151" s="126">
        <v>840146.04</v>
      </c>
      <c r="W151" s="33">
        <v>737872.99</v>
      </c>
      <c r="X151" s="33">
        <v>134498</v>
      </c>
      <c r="Y151" s="33">
        <v>21</v>
      </c>
      <c r="AA151" s="33">
        <v>1100980</v>
      </c>
      <c r="AB151" s="33">
        <v>10000</v>
      </c>
      <c r="AC151" s="37">
        <v>1483425</v>
      </c>
      <c r="AE151" s="37">
        <v>29476</v>
      </c>
      <c r="AF151" s="37">
        <v>362436.78</v>
      </c>
      <c r="AG151" s="37">
        <v>212751.83</v>
      </c>
      <c r="AI151" s="37">
        <v>50000</v>
      </c>
      <c r="AJ151" s="36">
        <f t="shared" si="13"/>
        <v>140923.54</v>
      </c>
      <c r="AK151" s="59">
        <f t="shared" si="14"/>
        <v>17460</v>
      </c>
      <c r="AL151" s="46">
        <f t="shared" si="15"/>
        <v>123463.54000000001</v>
      </c>
      <c r="AM151" s="35">
        <f t="shared" si="16"/>
        <v>1983371.99</v>
      </c>
      <c r="AN151" s="39">
        <f t="shared" si="17"/>
        <v>2138089.6100000003</v>
      </c>
      <c r="AO151" s="53">
        <f t="shared" si="18"/>
        <v>-154717.62000000034</v>
      </c>
    </row>
    <row r="152" spans="1:41">
      <c r="A152" t="s">
        <v>1398</v>
      </c>
      <c r="B152" t="s">
        <v>1401</v>
      </c>
      <c r="C152">
        <v>766</v>
      </c>
      <c r="D152" t="s">
        <v>1404</v>
      </c>
      <c r="E152" t="s">
        <v>1443</v>
      </c>
      <c r="F152" s="36">
        <v>86253.49</v>
      </c>
      <c r="G152" s="36">
        <v>29670</v>
      </c>
      <c r="H152" s="36">
        <v>38712</v>
      </c>
      <c r="I152" s="270">
        <v>563493.12</v>
      </c>
      <c r="J152" s="126">
        <v>166322.57</v>
      </c>
      <c r="P152" s="59">
        <v>312</v>
      </c>
      <c r="T152" s="126">
        <v>1115345.6000000001</v>
      </c>
      <c r="W152" s="33">
        <v>492069.85</v>
      </c>
      <c r="AA152" s="33">
        <v>663480</v>
      </c>
      <c r="AB152" s="33">
        <v>72840</v>
      </c>
      <c r="AC152" s="37">
        <v>807800</v>
      </c>
      <c r="AE152" s="37">
        <v>65214</v>
      </c>
      <c r="AF152" s="37">
        <v>416811.45</v>
      </c>
      <c r="AG152" s="37">
        <v>169770.82</v>
      </c>
      <c r="AJ152" s="36">
        <f t="shared" si="13"/>
        <v>154635.49</v>
      </c>
      <c r="AK152" s="59">
        <f t="shared" si="14"/>
        <v>312</v>
      </c>
      <c r="AL152" s="46">
        <f t="shared" si="15"/>
        <v>154323.49</v>
      </c>
      <c r="AM152" s="35">
        <f t="shared" si="16"/>
        <v>1228389.8500000001</v>
      </c>
      <c r="AN152" s="39">
        <f t="shared" si="17"/>
        <v>1459596.27</v>
      </c>
      <c r="AO152" s="53">
        <f t="shared" si="18"/>
        <v>-231206.41999999993</v>
      </c>
    </row>
    <row r="153" spans="1:41">
      <c r="A153" t="s">
        <v>1398</v>
      </c>
      <c r="B153" t="s">
        <v>1401</v>
      </c>
      <c r="C153">
        <v>3544</v>
      </c>
      <c r="D153" t="s">
        <v>1405</v>
      </c>
      <c r="E153" t="s">
        <v>1444</v>
      </c>
      <c r="F153" s="36">
        <v>47813.08</v>
      </c>
      <c r="G153" s="36">
        <v>0</v>
      </c>
      <c r="H153" s="36">
        <v>148763.78</v>
      </c>
      <c r="I153" s="270">
        <v>613993.49</v>
      </c>
      <c r="J153" s="126">
        <v>154478.29999999999</v>
      </c>
      <c r="O153" s="59">
        <v>45300</v>
      </c>
      <c r="P153" s="59">
        <v>0</v>
      </c>
      <c r="T153" s="126">
        <v>1161019.07</v>
      </c>
      <c r="W153" s="33">
        <v>991743.55</v>
      </c>
      <c r="Y153" s="33">
        <v>280.67</v>
      </c>
      <c r="AA153" s="33">
        <v>1018060</v>
      </c>
      <c r="AB153" s="33">
        <v>50006</v>
      </c>
      <c r="AC153" s="37">
        <v>1486623</v>
      </c>
      <c r="AE153" s="37">
        <v>70180</v>
      </c>
      <c r="AF153" s="37">
        <v>525617.15</v>
      </c>
      <c r="AG153" s="37">
        <v>218940.49</v>
      </c>
      <c r="AJ153" s="36">
        <f t="shared" si="13"/>
        <v>196576.86</v>
      </c>
      <c r="AK153" s="59">
        <f t="shared" si="14"/>
        <v>45300</v>
      </c>
      <c r="AL153" s="46">
        <f t="shared" si="15"/>
        <v>151276.85999999999</v>
      </c>
      <c r="AM153" s="35">
        <f t="shared" si="16"/>
        <v>2060090.2200000002</v>
      </c>
      <c r="AN153" s="39">
        <f t="shared" si="17"/>
        <v>2301360.6399999997</v>
      </c>
      <c r="AO153" s="53">
        <f t="shared" si="18"/>
        <v>-241270.41999999946</v>
      </c>
    </row>
    <row r="154" spans="1:41">
      <c r="A154" t="s">
        <v>1398</v>
      </c>
      <c r="B154" t="s">
        <v>1401</v>
      </c>
      <c r="C154">
        <v>1646</v>
      </c>
      <c r="D154" t="s">
        <v>1406</v>
      </c>
      <c r="E154" t="s">
        <v>1445</v>
      </c>
      <c r="F154" s="36">
        <v>16016.1</v>
      </c>
      <c r="G154" s="36">
        <v>27561.63</v>
      </c>
      <c r="H154" s="36">
        <v>10863.23</v>
      </c>
      <c r="I154" s="270">
        <v>2715349.26</v>
      </c>
      <c r="J154" s="126">
        <v>56.94</v>
      </c>
      <c r="O154" s="59">
        <v>44550</v>
      </c>
      <c r="S154" s="126">
        <v>-28153.69</v>
      </c>
      <c r="T154" s="126">
        <v>2993235.29</v>
      </c>
      <c r="W154" s="33">
        <v>517278.91</v>
      </c>
      <c r="Y154" s="33">
        <v>170.59</v>
      </c>
      <c r="AA154" s="33">
        <v>1370930</v>
      </c>
      <c r="AB154" s="33">
        <v>31385</v>
      </c>
      <c r="AC154" s="37">
        <v>1472420</v>
      </c>
      <c r="AE154" s="37">
        <v>57306</v>
      </c>
      <c r="AF154" s="37">
        <v>382874.41</v>
      </c>
      <c r="AG154" s="37">
        <v>226948.53</v>
      </c>
      <c r="AI154" s="37">
        <v>20000</v>
      </c>
      <c r="AJ154" s="36">
        <f t="shared" si="13"/>
        <v>54440.960000000006</v>
      </c>
      <c r="AK154" s="59">
        <f t="shared" si="14"/>
        <v>44550</v>
      </c>
      <c r="AL154" s="46">
        <f t="shared" si="15"/>
        <v>9890.9600000000064</v>
      </c>
      <c r="AM154" s="35">
        <f t="shared" si="16"/>
        <v>1919764.5</v>
      </c>
      <c r="AN154" s="39">
        <f t="shared" si="17"/>
        <v>2159548.94</v>
      </c>
      <c r="AO154" s="53">
        <f t="shared" si="18"/>
        <v>-239784.43999999994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M36"/>
  <sheetViews>
    <sheetView topLeftCell="A4" zoomScaleNormal="100" workbookViewId="0">
      <selection activeCell="H11" sqref="H11"/>
    </sheetView>
  </sheetViews>
  <sheetFormatPr defaultRowHeight="13.5"/>
  <cols>
    <col min="1" max="1" width="7.125" style="67" customWidth="1"/>
    <col min="2" max="2" width="12.75" style="67" customWidth="1"/>
    <col min="3" max="3" width="12.875" style="67" customWidth="1"/>
    <col min="4" max="7" width="10.375" style="67" customWidth="1"/>
    <col min="8" max="8" width="88.625" style="67" customWidth="1"/>
    <col min="9" max="256" width="9.125" style="67"/>
    <col min="257" max="257" width="7.125" style="67" customWidth="1"/>
    <col min="258" max="258" width="12.75" style="67" customWidth="1"/>
    <col min="259" max="259" width="12.875" style="67" customWidth="1"/>
    <col min="260" max="263" width="10.375" style="67" customWidth="1"/>
    <col min="264" max="264" width="65.25" style="67" customWidth="1"/>
    <col min="265" max="512" width="9.125" style="67"/>
    <col min="513" max="513" width="7.125" style="67" customWidth="1"/>
    <col min="514" max="514" width="12.75" style="67" customWidth="1"/>
    <col min="515" max="515" width="12.875" style="67" customWidth="1"/>
    <col min="516" max="519" width="10.375" style="67" customWidth="1"/>
    <col min="520" max="520" width="65.25" style="67" customWidth="1"/>
    <col min="521" max="768" width="9.125" style="67"/>
    <col min="769" max="769" width="7.125" style="67" customWidth="1"/>
    <col min="770" max="770" width="12.75" style="67" customWidth="1"/>
    <col min="771" max="771" width="12.875" style="67" customWidth="1"/>
    <col min="772" max="775" width="10.375" style="67" customWidth="1"/>
    <col min="776" max="776" width="65.25" style="67" customWidth="1"/>
    <col min="777" max="1024" width="9.125" style="67"/>
    <col min="1025" max="1025" width="7.125" style="67" customWidth="1"/>
    <col min="1026" max="1026" width="12.75" style="67" customWidth="1"/>
    <col min="1027" max="1027" width="12.875" style="67" customWidth="1"/>
    <col min="1028" max="1031" width="10.375" style="67" customWidth="1"/>
    <col min="1032" max="1032" width="65.25" style="67" customWidth="1"/>
    <col min="1033" max="1280" width="9.125" style="67"/>
    <col min="1281" max="1281" width="7.125" style="67" customWidth="1"/>
    <col min="1282" max="1282" width="12.75" style="67" customWidth="1"/>
    <col min="1283" max="1283" width="12.875" style="67" customWidth="1"/>
    <col min="1284" max="1287" width="10.375" style="67" customWidth="1"/>
    <col min="1288" max="1288" width="65.25" style="67" customWidth="1"/>
    <col min="1289" max="1536" width="9.125" style="67"/>
    <col min="1537" max="1537" width="7.125" style="67" customWidth="1"/>
    <col min="1538" max="1538" width="12.75" style="67" customWidth="1"/>
    <col min="1539" max="1539" width="12.875" style="67" customWidth="1"/>
    <col min="1540" max="1543" width="10.375" style="67" customWidth="1"/>
    <col min="1544" max="1544" width="65.25" style="67" customWidth="1"/>
    <col min="1545" max="1792" width="9.125" style="67"/>
    <col min="1793" max="1793" width="7.125" style="67" customWidth="1"/>
    <col min="1794" max="1794" width="12.75" style="67" customWidth="1"/>
    <col min="1795" max="1795" width="12.875" style="67" customWidth="1"/>
    <col min="1796" max="1799" width="10.375" style="67" customWidth="1"/>
    <col min="1800" max="1800" width="65.25" style="67" customWidth="1"/>
    <col min="1801" max="2048" width="9.125" style="67"/>
    <col min="2049" max="2049" width="7.125" style="67" customWidth="1"/>
    <col min="2050" max="2050" width="12.75" style="67" customWidth="1"/>
    <col min="2051" max="2051" width="12.875" style="67" customWidth="1"/>
    <col min="2052" max="2055" width="10.375" style="67" customWidth="1"/>
    <col min="2056" max="2056" width="65.25" style="67" customWidth="1"/>
    <col min="2057" max="2304" width="9.125" style="67"/>
    <col min="2305" max="2305" width="7.125" style="67" customWidth="1"/>
    <col min="2306" max="2306" width="12.75" style="67" customWidth="1"/>
    <col min="2307" max="2307" width="12.875" style="67" customWidth="1"/>
    <col min="2308" max="2311" width="10.375" style="67" customWidth="1"/>
    <col min="2312" max="2312" width="65.25" style="67" customWidth="1"/>
    <col min="2313" max="2560" width="9.125" style="67"/>
    <col min="2561" max="2561" width="7.125" style="67" customWidth="1"/>
    <col min="2562" max="2562" width="12.75" style="67" customWidth="1"/>
    <col min="2563" max="2563" width="12.875" style="67" customWidth="1"/>
    <col min="2564" max="2567" width="10.375" style="67" customWidth="1"/>
    <col min="2568" max="2568" width="65.25" style="67" customWidth="1"/>
    <col min="2569" max="2816" width="9.125" style="67"/>
    <col min="2817" max="2817" width="7.125" style="67" customWidth="1"/>
    <col min="2818" max="2818" width="12.75" style="67" customWidth="1"/>
    <col min="2819" max="2819" width="12.875" style="67" customWidth="1"/>
    <col min="2820" max="2823" width="10.375" style="67" customWidth="1"/>
    <col min="2824" max="2824" width="65.25" style="67" customWidth="1"/>
    <col min="2825" max="3072" width="9.125" style="67"/>
    <col min="3073" max="3073" width="7.125" style="67" customWidth="1"/>
    <col min="3074" max="3074" width="12.75" style="67" customWidth="1"/>
    <col min="3075" max="3075" width="12.875" style="67" customWidth="1"/>
    <col min="3076" max="3079" width="10.375" style="67" customWidth="1"/>
    <col min="3080" max="3080" width="65.25" style="67" customWidth="1"/>
    <col min="3081" max="3328" width="9.125" style="67"/>
    <col min="3329" max="3329" width="7.125" style="67" customWidth="1"/>
    <col min="3330" max="3330" width="12.75" style="67" customWidth="1"/>
    <col min="3331" max="3331" width="12.875" style="67" customWidth="1"/>
    <col min="3332" max="3335" width="10.375" style="67" customWidth="1"/>
    <col min="3336" max="3336" width="65.25" style="67" customWidth="1"/>
    <col min="3337" max="3584" width="9.125" style="67"/>
    <col min="3585" max="3585" width="7.125" style="67" customWidth="1"/>
    <col min="3586" max="3586" width="12.75" style="67" customWidth="1"/>
    <col min="3587" max="3587" width="12.875" style="67" customWidth="1"/>
    <col min="3588" max="3591" width="10.375" style="67" customWidth="1"/>
    <col min="3592" max="3592" width="65.25" style="67" customWidth="1"/>
    <col min="3593" max="3840" width="9.125" style="67"/>
    <col min="3841" max="3841" width="7.125" style="67" customWidth="1"/>
    <col min="3842" max="3842" width="12.75" style="67" customWidth="1"/>
    <col min="3843" max="3843" width="12.875" style="67" customWidth="1"/>
    <col min="3844" max="3847" width="10.375" style="67" customWidth="1"/>
    <col min="3848" max="3848" width="65.25" style="67" customWidth="1"/>
    <col min="3849" max="4096" width="9.125" style="67"/>
    <col min="4097" max="4097" width="7.125" style="67" customWidth="1"/>
    <col min="4098" max="4098" width="12.75" style="67" customWidth="1"/>
    <col min="4099" max="4099" width="12.875" style="67" customWidth="1"/>
    <col min="4100" max="4103" width="10.375" style="67" customWidth="1"/>
    <col min="4104" max="4104" width="65.25" style="67" customWidth="1"/>
    <col min="4105" max="4352" width="9.125" style="67"/>
    <col min="4353" max="4353" width="7.125" style="67" customWidth="1"/>
    <col min="4354" max="4354" width="12.75" style="67" customWidth="1"/>
    <col min="4355" max="4355" width="12.875" style="67" customWidth="1"/>
    <col min="4356" max="4359" width="10.375" style="67" customWidth="1"/>
    <col min="4360" max="4360" width="65.25" style="67" customWidth="1"/>
    <col min="4361" max="4608" width="9.125" style="67"/>
    <col min="4609" max="4609" width="7.125" style="67" customWidth="1"/>
    <col min="4610" max="4610" width="12.75" style="67" customWidth="1"/>
    <col min="4611" max="4611" width="12.875" style="67" customWidth="1"/>
    <col min="4612" max="4615" width="10.375" style="67" customWidth="1"/>
    <col min="4616" max="4616" width="65.25" style="67" customWidth="1"/>
    <col min="4617" max="4864" width="9.125" style="67"/>
    <col min="4865" max="4865" width="7.125" style="67" customWidth="1"/>
    <col min="4866" max="4866" width="12.75" style="67" customWidth="1"/>
    <col min="4867" max="4867" width="12.875" style="67" customWidth="1"/>
    <col min="4868" max="4871" width="10.375" style="67" customWidth="1"/>
    <col min="4872" max="4872" width="65.25" style="67" customWidth="1"/>
    <col min="4873" max="5120" width="9.125" style="67"/>
    <col min="5121" max="5121" width="7.125" style="67" customWidth="1"/>
    <col min="5122" max="5122" width="12.75" style="67" customWidth="1"/>
    <col min="5123" max="5123" width="12.875" style="67" customWidth="1"/>
    <col min="5124" max="5127" width="10.375" style="67" customWidth="1"/>
    <col min="5128" max="5128" width="65.25" style="67" customWidth="1"/>
    <col min="5129" max="5376" width="9.125" style="67"/>
    <col min="5377" max="5377" width="7.125" style="67" customWidth="1"/>
    <col min="5378" max="5378" width="12.75" style="67" customWidth="1"/>
    <col min="5379" max="5379" width="12.875" style="67" customWidth="1"/>
    <col min="5380" max="5383" width="10.375" style="67" customWidth="1"/>
    <col min="5384" max="5384" width="65.25" style="67" customWidth="1"/>
    <col min="5385" max="5632" width="9.125" style="67"/>
    <col min="5633" max="5633" width="7.125" style="67" customWidth="1"/>
    <col min="5634" max="5634" width="12.75" style="67" customWidth="1"/>
    <col min="5635" max="5635" width="12.875" style="67" customWidth="1"/>
    <col min="5636" max="5639" width="10.375" style="67" customWidth="1"/>
    <col min="5640" max="5640" width="65.25" style="67" customWidth="1"/>
    <col min="5641" max="5888" width="9.125" style="67"/>
    <col min="5889" max="5889" width="7.125" style="67" customWidth="1"/>
    <col min="5890" max="5890" width="12.75" style="67" customWidth="1"/>
    <col min="5891" max="5891" width="12.875" style="67" customWidth="1"/>
    <col min="5892" max="5895" width="10.375" style="67" customWidth="1"/>
    <col min="5896" max="5896" width="65.25" style="67" customWidth="1"/>
    <col min="5897" max="6144" width="9.125" style="67"/>
    <col min="6145" max="6145" width="7.125" style="67" customWidth="1"/>
    <col min="6146" max="6146" width="12.75" style="67" customWidth="1"/>
    <col min="6147" max="6147" width="12.875" style="67" customWidth="1"/>
    <col min="6148" max="6151" width="10.375" style="67" customWidth="1"/>
    <col min="6152" max="6152" width="65.25" style="67" customWidth="1"/>
    <col min="6153" max="6400" width="9.125" style="67"/>
    <col min="6401" max="6401" width="7.125" style="67" customWidth="1"/>
    <col min="6402" max="6402" width="12.75" style="67" customWidth="1"/>
    <col min="6403" max="6403" width="12.875" style="67" customWidth="1"/>
    <col min="6404" max="6407" width="10.375" style="67" customWidth="1"/>
    <col min="6408" max="6408" width="65.25" style="67" customWidth="1"/>
    <col min="6409" max="6656" width="9.125" style="67"/>
    <col min="6657" max="6657" width="7.125" style="67" customWidth="1"/>
    <col min="6658" max="6658" width="12.75" style="67" customWidth="1"/>
    <col min="6659" max="6659" width="12.875" style="67" customWidth="1"/>
    <col min="6660" max="6663" width="10.375" style="67" customWidth="1"/>
    <col min="6664" max="6664" width="65.25" style="67" customWidth="1"/>
    <col min="6665" max="6912" width="9.125" style="67"/>
    <col min="6913" max="6913" width="7.125" style="67" customWidth="1"/>
    <col min="6914" max="6914" width="12.75" style="67" customWidth="1"/>
    <col min="6915" max="6915" width="12.875" style="67" customWidth="1"/>
    <col min="6916" max="6919" width="10.375" style="67" customWidth="1"/>
    <col min="6920" max="6920" width="65.25" style="67" customWidth="1"/>
    <col min="6921" max="7168" width="9.125" style="67"/>
    <col min="7169" max="7169" width="7.125" style="67" customWidth="1"/>
    <col min="7170" max="7170" width="12.75" style="67" customWidth="1"/>
    <col min="7171" max="7171" width="12.875" style="67" customWidth="1"/>
    <col min="7172" max="7175" width="10.375" style="67" customWidth="1"/>
    <col min="7176" max="7176" width="65.25" style="67" customWidth="1"/>
    <col min="7177" max="7424" width="9.125" style="67"/>
    <col min="7425" max="7425" width="7.125" style="67" customWidth="1"/>
    <col min="7426" max="7426" width="12.75" style="67" customWidth="1"/>
    <col min="7427" max="7427" width="12.875" style="67" customWidth="1"/>
    <col min="7428" max="7431" width="10.375" style="67" customWidth="1"/>
    <col min="7432" max="7432" width="65.25" style="67" customWidth="1"/>
    <col min="7433" max="7680" width="9.125" style="67"/>
    <col min="7681" max="7681" width="7.125" style="67" customWidth="1"/>
    <col min="7682" max="7682" width="12.75" style="67" customWidth="1"/>
    <col min="7683" max="7683" width="12.875" style="67" customWidth="1"/>
    <col min="7684" max="7687" width="10.375" style="67" customWidth="1"/>
    <col min="7688" max="7688" width="65.25" style="67" customWidth="1"/>
    <col min="7689" max="7936" width="9.125" style="67"/>
    <col min="7937" max="7937" width="7.125" style="67" customWidth="1"/>
    <col min="7938" max="7938" width="12.75" style="67" customWidth="1"/>
    <col min="7939" max="7939" width="12.875" style="67" customWidth="1"/>
    <col min="7940" max="7943" width="10.375" style="67" customWidth="1"/>
    <col min="7944" max="7944" width="65.25" style="67" customWidth="1"/>
    <col min="7945" max="8192" width="9.125" style="67"/>
    <col min="8193" max="8193" width="7.125" style="67" customWidth="1"/>
    <col min="8194" max="8194" width="12.75" style="67" customWidth="1"/>
    <col min="8195" max="8195" width="12.875" style="67" customWidth="1"/>
    <col min="8196" max="8199" width="10.375" style="67" customWidth="1"/>
    <col min="8200" max="8200" width="65.25" style="67" customWidth="1"/>
    <col min="8201" max="8448" width="9.125" style="67"/>
    <col min="8449" max="8449" width="7.125" style="67" customWidth="1"/>
    <col min="8450" max="8450" width="12.75" style="67" customWidth="1"/>
    <col min="8451" max="8451" width="12.875" style="67" customWidth="1"/>
    <col min="8452" max="8455" width="10.375" style="67" customWidth="1"/>
    <col min="8456" max="8456" width="65.25" style="67" customWidth="1"/>
    <col min="8457" max="8704" width="9.125" style="67"/>
    <col min="8705" max="8705" width="7.125" style="67" customWidth="1"/>
    <col min="8706" max="8706" width="12.75" style="67" customWidth="1"/>
    <col min="8707" max="8707" width="12.875" style="67" customWidth="1"/>
    <col min="8708" max="8711" width="10.375" style="67" customWidth="1"/>
    <col min="8712" max="8712" width="65.25" style="67" customWidth="1"/>
    <col min="8713" max="8960" width="9.125" style="67"/>
    <col min="8961" max="8961" width="7.125" style="67" customWidth="1"/>
    <col min="8962" max="8962" width="12.75" style="67" customWidth="1"/>
    <col min="8963" max="8963" width="12.875" style="67" customWidth="1"/>
    <col min="8964" max="8967" width="10.375" style="67" customWidth="1"/>
    <col min="8968" max="8968" width="65.25" style="67" customWidth="1"/>
    <col min="8969" max="9216" width="9.125" style="67"/>
    <col min="9217" max="9217" width="7.125" style="67" customWidth="1"/>
    <col min="9218" max="9218" width="12.75" style="67" customWidth="1"/>
    <col min="9219" max="9219" width="12.875" style="67" customWidth="1"/>
    <col min="9220" max="9223" width="10.375" style="67" customWidth="1"/>
    <col min="9224" max="9224" width="65.25" style="67" customWidth="1"/>
    <col min="9225" max="9472" width="9.125" style="67"/>
    <col min="9473" max="9473" width="7.125" style="67" customWidth="1"/>
    <col min="9474" max="9474" width="12.75" style="67" customWidth="1"/>
    <col min="9475" max="9475" width="12.875" style="67" customWidth="1"/>
    <col min="9476" max="9479" width="10.375" style="67" customWidth="1"/>
    <col min="9480" max="9480" width="65.25" style="67" customWidth="1"/>
    <col min="9481" max="9728" width="9.125" style="67"/>
    <col min="9729" max="9729" width="7.125" style="67" customWidth="1"/>
    <col min="9730" max="9730" width="12.75" style="67" customWidth="1"/>
    <col min="9731" max="9731" width="12.875" style="67" customWidth="1"/>
    <col min="9732" max="9735" width="10.375" style="67" customWidth="1"/>
    <col min="9736" max="9736" width="65.25" style="67" customWidth="1"/>
    <col min="9737" max="9984" width="9.125" style="67"/>
    <col min="9985" max="9985" width="7.125" style="67" customWidth="1"/>
    <col min="9986" max="9986" width="12.75" style="67" customWidth="1"/>
    <col min="9987" max="9987" width="12.875" style="67" customWidth="1"/>
    <col min="9988" max="9991" width="10.375" style="67" customWidth="1"/>
    <col min="9992" max="9992" width="65.25" style="67" customWidth="1"/>
    <col min="9993" max="10240" width="9.125" style="67"/>
    <col min="10241" max="10241" width="7.125" style="67" customWidth="1"/>
    <col min="10242" max="10242" width="12.75" style="67" customWidth="1"/>
    <col min="10243" max="10243" width="12.875" style="67" customWidth="1"/>
    <col min="10244" max="10247" width="10.375" style="67" customWidth="1"/>
    <col min="10248" max="10248" width="65.25" style="67" customWidth="1"/>
    <col min="10249" max="10496" width="9.125" style="67"/>
    <col min="10497" max="10497" width="7.125" style="67" customWidth="1"/>
    <col min="10498" max="10498" width="12.75" style="67" customWidth="1"/>
    <col min="10499" max="10499" width="12.875" style="67" customWidth="1"/>
    <col min="10500" max="10503" width="10.375" style="67" customWidth="1"/>
    <col min="10504" max="10504" width="65.25" style="67" customWidth="1"/>
    <col min="10505" max="10752" width="9.125" style="67"/>
    <col min="10753" max="10753" width="7.125" style="67" customWidth="1"/>
    <col min="10754" max="10754" width="12.75" style="67" customWidth="1"/>
    <col min="10755" max="10755" width="12.875" style="67" customWidth="1"/>
    <col min="10756" max="10759" width="10.375" style="67" customWidth="1"/>
    <col min="10760" max="10760" width="65.25" style="67" customWidth="1"/>
    <col min="10761" max="11008" width="9.125" style="67"/>
    <col min="11009" max="11009" width="7.125" style="67" customWidth="1"/>
    <col min="11010" max="11010" width="12.75" style="67" customWidth="1"/>
    <col min="11011" max="11011" width="12.875" style="67" customWidth="1"/>
    <col min="11012" max="11015" width="10.375" style="67" customWidth="1"/>
    <col min="11016" max="11016" width="65.25" style="67" customWidth="1"/>
    <col min="11017" max="11264" width="9.125" style="67"/>
    <col min="11265" max="11265" width="7.125" style="67" customWidth="1"/>
    <col min="11266" max="11266" width="12.75" style="67" customWidth="1"/>
    <col min="11267" max="11267" width="12.875" style="67" customWidth="1"/>
    <col min="11268" max="11271" width="10.375" style="67" customWidth="1"/>
    <col min="11272" max="11272" width="65.25" style="67" customWidth="1"/>
    <col min="11273" max="11520" width="9.125" style="67"/>
    <col min="11521" max="11521" width="7.125" style="67" customWidth="1"/>
    <col min="11522" max="11522" width="12.75" style="67" customWidth="1"/>
    <col min="11523" max="11523" width="12.875" style="67" customWidth="1"/>
    <col min="11524" max="11527" width="10.375" style="67" customWidth="1"/>
    <col min="11528" max="11528" width="65.25" style="67" customWidth="1"/>
    <col min="11529" max="11776" width="9.125" style="67"/>
    <col min="11777" max="11777" width="7.125" style="67" customWidth="1"/>
    <col min="11778" max="11778" width="12.75" style="67" customWidth="1"/>
    <col min="11779" max="11779" width="12.875" style="67" customWidth="1"/>
    <col min="11780" max="11783" width="10.375" style="67" customWidth="1"/>
    <col min="11784" max="11784" width="65.25" style="67" customWidth="1"/>
    <col min="11785" max="12032" width="9.125" style="67"/>
    <col min="12033" max="12033" width="7.125" style="67" customWidth="1"/>
    <col min="12034" max="12034" width="12.75" style="67" customWidth="1"/>
    <col min="12035" max="12035" width="12.875" style="67" customWidth="1"/>
    <col min="12036" max="12039" width="10.375" style="67" customWidth="1"/>
    <col min="12040" max="12040" width="65.25" style="67" customWidth="1"/>
    <col min="12041" max="12288" width="9.125" style="67"/>
    <col min="12289" max="12289" width="7.125" style="67" customWidth="1"/>
    <col min="12290" max="12290" width="12.75" style="67" customWidth="1"/>
    <col min="12291" max="12291" width="12.875" style="67" customWidth="1"/>
    <col min="12292" max="12295" width="10.375" style="67" customWidth="1"/>
    <col min="12296" max="12296" width="65.25" style="67" customWidth="1"/>
    <col min="12297" max="12544" width="9.125" style="67"/>
    <col min="12545" max="12545" width="7.125" style="67" customWidth="1"/>
    <col min="12546" max="12546" width="12.75" style="67" customWidth="1"/>
    <col min="12547" max="12547" width="12.875" style="67" customWidth="1"/>
    <col min="12548" max="12551" width="10.375" style="67" customWidth="1"/>
    <col min="12552" max="12552" width="65.25" style="67" customWidth="1"/>
    <col min="12553" max="12800" width="9.125" style="67"/>
    <col min="12801" max="12801" width="7.125" style="67" customWidth="1"/>
    <col min="12802" max="12802" width="12.75" style="67" customWidth="1"/>
    <col min="12803" max="12803" width="12.875" style="67" customWidth="1"/>
    <col min="12804" max="12807" width="10.375" style="67" customWidth="1"/>
    <col min="12808" max="12808" width="65.25" style="67" customWidth="1"/>
    <col min="12809" max="13056" width="9.125" style="67"/>
    <col min="13057" max="13057" width="7.125" style="67" customWidth="1"/>
    <col min="13058" max="13058" width="12.75" style="67" customWidth="1"/>
    <col min="13059" max="13059" width="12.875" style="67" customWidth="1"/>
    <col min="13060" max="13063" width="10.375" style="67" customWidth="1"/>
    <col min="13064" max="13064" width="65.25" style="67" customWidth="1"/>
    <col min="13065" max="13312" width="9.125" style="67"/>
    <col min="13313" max="13313" width="7.125" style="67" customWidth="1"/>
    <col min="13314" max="13314" width="12.75" style="67" customWidth="1"/>
    <col min="13315" max="13315" width="12.875" style="67" customWidth="1"/>
    <col min="13316" max="13319" width="10.375" style="67" customWidth="1"/>
    <col min="13320" max="13320" width="65.25" style="67" customWidth="1"/>
    <col min="13321" max="13568" width="9.125" style="67"/>
    <col min="13569" max="13569" width="7.125" style="67" customWidth="1"/>
    <col min="13570" max="13570" width="12.75" style="67" customWidth="1"/>
    <col min="13571" max="13571" width="12.875" style="67" customWidth="1"/>
    <col min="13572" max="13575" width="10.375" style="67" customWidth="1"/>
    <col min="13576" max="13576" width="65.25" style="67" customWidth="1"/>
    <col min="13577" max="13824" width="9.125" style="67"/>
    <col min="13825" max="13825" width="7.125" style="67" customWidth="1"/>
    <col min="13826" max="13826" width="12.75" style="67" customWidth="1"/>
    <col min="13827" max="13827" width="12.875" style="67" customWidth="1"/>
    <col min="13828" max="13831" width="10.375" style="67" customWidth="1"/>
    <col min="13832" max="13832" width="65.25" style="67" customWidth="1"/>
    <col min="13833" max="14080" width="9.125" style="67"/>
    <col min="14081" max="14081" width="7.125" style="67" customWidth="1"/>
    <col min="14082" max="14082" width="12.75" style="67" customWidth="1"/>
    <col min="14083" max="14083" width="12.875" style="67" customWidth="1"/>
    <col min="14084" max="14087" width="10.375" style="67" customWidth="1"/>
    <col min="14088" max="14088" width="65.25" style="67" customWidth="1"/>
    <col min="14089" max="14336" width="9.125" style="67"/>
    <col min="14337" max="14337" width="7.125" style="67" customWidth="1"/>
    <col min="14338" max="14338" width="12.75" style="67" customWidth="1"/>
    <col min="14339" max="14339" width="12.875" style="67" customWidth="1"/>
    <col min="14340" max="14343" width="10.375" style="67" customWidth="1"/>
    <col min="14344" max="14344" width="65.25" style="67" customWidth="1"/>
    <col min="14345" max="14592" width="9.125" style="67"/>
    <col min="14593" max="14593" width="7.125" style="67" customWidth="1"/>
    <col min="14594" max="14594" width="12.75" style="67" customWidth="1"/>
    <col min="14595" max="14595" width="12.875" style="67" customWidth="1"/>
    <col min="14596" max="14599" width="10.375" style="67" customWidth="1"/>
    <col min="14600" max="14600" width="65.25" style="67" customWidth="1"/>
    <col min="14601" max="14848" width="9.125" style="67"/>
    <col min="14849" max="14849" width="7.125" style="67" customWidth="1"/>
    <col min="14850" max="14850" width="12.75" style="67" customWidth="1"/>
    <col min="14851" max="14851" width="12.875" style="67" customWidth="1"/>
    <col min="14852" max="14855" width="10.375" style="67" customWidth="1"/>
    <col min="14856" max="14856" width="65.25" style="67" customWidth="1"/>
    <col min="14857" max="15104" width="9.125" style="67"/>
    <col min="15105" max="15105" width="7.125" style="67" customWidth="1"/>
    <col min="15106" max="15106" width="12.75" style="67" customWidth="1"/>
    <col min="15107" max="15107" width="12.875" style="67" customWidth="1"/>
    <col min="15108" max="15111" width="10.375" style="67" customWidth="1"/>
    <col min="15112" max="15112" width="65.25" style="67" customWidth="1"/>
    <col min="15113" max="15360" width="9.125" style="67"/>
    <col min="15361" max="15361" width="7.125" style="67" customWidth="1"/>
    <col min="15362" max="15362" width="12.75" style="67" customWidth="1"/>
    <col min="15363" max="15363" width="12.875" style="67" customWidth="1"/>
    <col min="15364" max="15367" width="10.375" style="67" customWidth="1"/>
    <col min="15368" max="15368" width="65.25" style="67" customWidth="1"/>
    <col min="15369" max="15616" width="9.125" style="67"/>
    <col min="15617" max="15617" width="7.125" style="67" customWidth="1"/>
    <col min="15618" max="15618" width="12.75" style="67" customWidth="1"/>
    <col min="15619" max="15619" width="12.875" style="67" customWidth="1"/>
    <col min="15620" max="15623" width="10.375" style="67" customWidth="1"/>
    <col min="15624" max="15624" width="65.25" style="67" customWidth="1"/>
    <col min="15625" max="15872" width="9.125" style="67"/>
    <col min="15873" max="15873" width="7.125" style="67" customWidth="1"/>
    <col min="15874" max="15874" width="12.75" style="67" customWidth="1"/>
    <col min="15875" max="15875" width="12.875" style="67" customWidth="1"/>
    <col min="15876" max="15879" width="10.375" style="67" customWidth="1"/>
    <col min="15880" max="15880" width="65.25" style="67" customWidth="1"/>
    <col min="15881" max="16128" width="9.125" style="67"/>
    <col min="16129" max="16129" width="7.125" style="67" customWidth="1"/>
    <col min="16130" max="16130" width="12.75" style="67" customWidth="1"/>
    <col min="16131" max="16131" width="12.875" style="67" customWidth="1"/>
    <col min="16132" max="16135" width="10.375" style="67" customWidth="1"/>
    <col min="16136" max="16136" width="65.25" style="67" customWidth="1"/>
    <col min="16137" max="16384" width="9.125" style="67"/>
  </cols>
  <sheetData>
    <row r="1" spans="1:13" ht="18.75">
      <c r="A1" s="2"/>
      <c r="B1" s="2"/>
      <c r="C1" s="2"/>
      <c r="D1" s="2"/>
      <c r="E1" s="2"/>
      <c r="F1" s="2"/>
      <c r="G1" s="2"/>
      <c r="H1" s="3" t="s">
        <v>354</v>
      </c>
    </row>
    <row r="2" spans="1:13" ht="18.75">
      <c r="A2" s="298" t="s">
        <v>355</v>
      </c>
      <c r="B2" s="298"/>
      <c r="C2" s="298"/>
      <c r="D2" s="298"/>
      <c r="E2" s="298"/>
      <c r="F2" s="298"/>
      <c r="G2" s="298"/>
      <c r="H2" s="298"/>
    </row>
    <row r="3" spans="1:13" ht="18.75">
      <c r="A3" s="299" t="s">
        <v>1899</v>
      </c>
      <c r="B3" s="299"/>
      <c r="C3" s="299"/>
      <c r="D3" s="299"/>
      <c r="E3" s="299"/>
      <c r="F3" s="299"/>
      <c r="G3" s="299"/>
      <c r="H3" s="299"/>
    </row>
    <row r="4" spans="1:13" s="68" customFormat="1" ht="18.75">
      <c r="A4" s="300" t="s">
        <v>356</v>
      </c>
      <c r="B4" s="300" t="s">
        <v>346</v>
      </c>
      <c r="C4" s="4" t="s">
        <v>357</v>
      </c>
      <c r="D4" s="5" t="s">
        <v>358</v>
      </c>
      <c r="E4" s="302" t="s">
        <v>359</v>
      </c>
      <c r="F4" s="6" t="s">
        <v>360</v>
      </c>
      <c r="G4" s="304" t="s">
        <v>359</v>
      </c>
      <c r="H4" s="300" t="s">
        <v>361</v>
      </c>
    </row>
    <row r="5" spans="1:13" s="68" customFormat="1" ht="18.75">
      <c r="A5" s="301"/>
      <c r="B5" s="301"/>
      <c r="C5" s="4" t="s">
        <v>362</v>
      </c>
      <c r="D5" s="7" t="s">
        <v>362</v>
      </c>
      <c r="E5" s="303"/>
      <c r="F5" s="6" t="s">
        <v>362</v>
      </c>
      <c r="G5" s="305"/>
      <c r="H5" s="301"/>
    </row>
    <row r="6" spans="1:13" ht="18.75">
      <c r="A6" s="66">
        <v>1</v>
      </c>
      <c r="B6" s="8" t="s">
        <v>348</v>
      </c>
      <c r="C6" s="9">
        <v>61</v>
      </c>
      <c r="D6" s="10">
        <v>61</v>
      </c>
      <c r="E6" s="11">
        <f t="shared" ref="E6:E13" si="0">D6/C6*100</f>
        <v>100</v>
      </c>
      <c r="F6" s="12">
        <f>C6-D6</f>
        <v>0</v>
      </c>
      <c r="G6" s="13">
        <f t="shared" ref="G6:G13" si="1">F6/C6*100</f>
        <v>0</v>
      </c>
      <c r="H6" s="8"/>
    </row>
    <row r="7" spans="1:13" ht="18.75">
      <c r="A7" s="66">
        <v>2</v>
      </c>
      <c r="B7" s="8" t="s">
        <v>352</v>
      </c>
      <c r="C7" s="9">
        <v>83</v>
      </c>
      <c r="D7" s="10">
        <v>83</v>
      </c>
      <c r="E7" s="11">
        <f t="shared" si="0"/>
        <v>100</v>
      </c>
      <c r="F7" s="12">
        <f t="shared" ref="F7:F12" si="2">C7-D7</f>
        <v>0</v>
      </c>
      <c r="G7" s="13">
        <f t="shared" si="1"/>
        <v>0</v>
      </c>
      <c r="H7" s="8"/>
    </row>
    <row r="8" spans="1:13" ht="18.75">
      <c r="A8" s="66">
        <v>3</v>
      </c>
      <c r="B8" s="8" t="s">
        <v>353</v>
      </c>
      <c r="C8" s="9">
        <v>210</v>
      </c>
      <c r="D8" s="10">
        <v>210</v>
      </c>
      <c r="E8" s="11">
        <f t="shared" si="0"/>
        <v>100</v>
      </c>
      <c r="F8" s="12">
        <v>0</v>
      </c>
      <c r="G8" s="13">
        <f t="shared" si="1"/>
        <v>0</v>
      </c>
      <c r="H8" s="8"/>
      <c r="M8" s="69" t="s">
        <v>956</v>
      </c>
    </row>
    <row r="9" spans="1:13" ht="18.75">
      <c r="A9" s="66">
        <v>4</v>
      </c>
      <c r="B9" s="8" t="s">
        <v>349</v>
      </c>
      <c r="C9" s="9">
        <v>127</v>
      </c>
      <c r="D9" s="10">
        <v>127</v>
      </c>
      <c r="E9" s="11">
        <f t="shared" si="0"/>
        <v>100</v>
      </c>
      <c r="F9" s="12">
        <f t="shared" si="2"/>
        <v>0</v>
      </c>
      <c r="G9" s="13">
        <f t="shared" si="1"/>
        <v>0</v>
      </c>
      <c r="H9" s="8"/>
      <c r="M9" s="69" t="s">
        <v>957</v>
      </c>
    </row>
    <row r="10" spans="1:13" ht="18.75">
      <c r="A10" s="66">
        <v>5</v>
      </c>
      <c r="B10" s="8" t="s">
        <v>351</v>
      </c>
      <c r="C10" s="9">
        <v>74</v>
      </c>
      <c r="D10" s="10">
        <v>74</v>
      </c>
      <c r="E10" s="11">
        <f t="shared" si="0"/>
        <v>100</v>
      </c>
      <c r="F10" s="12">
        <f t="shared" si="2"/>
        <v>0</v>
      </c>
      <c r="G10" s="13">
        <f t="shared" si="1"/>
        <v>0</v>
      </c>
      <c r="H10" s="8"/>
      <c r="M10" s="69" t="s">
        <v>958</v>
      </c>
    </row>
    <row r="11" spans="1:13" ht="18.75">
      <c r="A11" s="66">
        <v>6</v>
      </c>
      <c r="B11" s="8" t="s">
        <v>350</v>
      </c>
      <c r="C11" s="9">
        <v>168</v>
      </c>
      <c r="D11" s="10">
        <v>168</v>
      </c>
      <c r="E11" s="11">
        <f t="shared" si="0"/>
        <v>100</v>
      </c>
      <c r="F11" s="12">
        <v>0</v>
      </c>
      <c r="G11" s="13">
        <f t="shared" si="1"/>
        <v>0</v>
      </c>
      <c r="H11" s="8"/>
      <c r="M11" s="69" t="s">
        <v>959</v>
      </c>
    </row>
    <row r="12" spans="1:13" ht="18.75">
      <c r="A12" s="66">
        <v>7</v>
      </c>
      <c r="B12" s="8" t="s">
        <v>347</v>
      </c>
      <c r="C12" s="9">
        <v>151</v>
      </c>
      <c r="D12" s="10">
        <v>151</v>
      </c>
      <c r="E12" s="11">
        <f t="shared" si="0"/>
        <v>100</v>
      </c>
      <c r="F12" s="12">
        <f t="shared" si="2"/>
        <v>0</v>
      </c>
      <c r="G12" s="14">
        <f t="shared" si="1"/>
        <v>0</v>
      </c>
      <c r="H12" s="8"/>
      <c r="M12" s="69" t="s">
        <v>960</v>
      </c>
    </row>
    <row r="13" spans="1:13" ht="19.5" thickBot="1">
      <c r="A13" s="296" t="s">
        <v>363</v>
      </c>
      <c r="B13" s="297"/>
      <c r="C13" s="15">
        <f>SUM(C6:C12)</f>
        <v>874</v>
      </c>
      <c r="D13" s="16">
        <f>SUM(D6:D12)</f>
        <v>874</v>
      </c>
      <c r="E13" s="17">
        <f t="shared" si="0"/>
        <v>100</v>
      </c>
      <c r="F13" s="18">
        <f>SUM(F6:F12)</f>
        <v>0</v>
      </c>
      <c r="G13" s="19">
        <f t="shared" si="1"/>
        <v>0</v>
      </c>
      <c r="H13" s="20"/>
    </row>
    <row r="14" spans="1:13" ht="16.5" thickTop="1">
      <c r="B14" s="110" t="s">
        <v>346</v>
      </c>
      <c r="C14" s="111" t="s">
        <v>364</v>
      </c>
      <c r="D14" s="111" t="s">
        <v>365</v>
      </c>
    </row>
    <row r="15" spans="1:13">
      <c r="B15" s="70" t="s">
        <v>348</v>
      </c>
      <c r="C15" s="71">
        <f t="shared" ref="C15:C22" si="3">E6</f>
        <v>100</v>
      </c>
      <c r="D15" s="72">
        <f t="shared" ref="D15:D22" si="4">G6</f>
        <v>0</v>
      </c>
    </row>
    <row r="16" spans="1:13">
      <c r="B16" s="70" t="s">
        <v>352</v>
      </c>
      <c r="C16" s="71">
        <f t="shared" si="3"/>
        <v>100</v>
      </c>
      <c r="D16" s="72">
        <f t="shared" si="4"/>
        <v>0</v>
      </c>
    </row>
    <row r="17" spans="2:4">
      <c r="B17" s="70" t="s">
        <v>353</v>
      </c>
      <c r="C17" s="71">
        <f t="shared" si="3"/>
        <v>100</v>
      </c>
      <c r="D17" s="72">
        <f t="shared" si="4"/>
        <v>0</v>
      </c>
    </row>
    <row r="18" spans="2:4">
      <c r="B18" s="70" t="s">
        <v>349</v>
      </c>
      <c r="C18" s="71">
        <f t="shared" si="3"/>
        <v>100</v>
      </c>
      <c r="D18" s="72">
        <f t="shared" si="4"/>
        <v>0</v>
      </c>
    </row>
    <row r="19" spans="2:4">
      <c r="B19" s="70" t="s">
        <v>351</v>
      </c>
      <c r="C19" s="71">
        <f t="shared" si="3"/>
        <v>100</v>
      </c>
      <c r="D19" s="72">
        <f t="shared" si="4"/>
        <v>0</v>
      </c>
    </row>
    <row r="20" spans="2:4">
      <c r="B20" s="70" t="s">
        <v>350</v>
      </c>
      <c r="C20" s="71">
        <f t="shared" si="3"/>
        <v>100</v>
      </c>
      <c r="D20" s="72">
        <f t="shared" si="4"/>
        <v>0</v>
      </c>
    </row>
    <row r="21" spans="2:4">
      <c r="B21" s="70" t="s">
        <v>347</v>
      </c>
      <c r="C21" s="71">
        <f t="shared" si="3"/>
        <v>100</v>
      </c>
      <c r="D21" s="72">
        <f t="shared" si="4"/>
        <v>0</v>
      </c>
    </row>
    <row r="22" spans="2:4">
      <c r="B22" s="69" t="s">
        <v>363</v>
      </c>
      <c r="C22" s="71">
        <f t="shared" si="3"/>
        <v>100</v>
      </c>
      <c r="D22" s="72">
        <f t="shared" si="4"/>
        <v>0</v>
      </c>
    </row>
    <row r="23" spans="2:4">
      <c r="C23" s="73"/>
    </row>
    <row r="36" spans="1:1" ht="15.75">
      <c r="A36" s="109" t="s">
        <v>366</v>
      </c>
    </row>
  </sheetData>
  <mergeCells count="8">
    <mergeCell ref="A13:B13"/>
    <mergeCell ref="A2:H2"/>
    <mergeCell ref="A3:H3"/>
    <mergeCell ref="A4:A5"/>
    <mergeCell ref="B4:B5"/>
    <mergeCell ref="E4:E5"/>
    <mergeCell ref="G4:G5"/>
    <mergeCell ref="H4:H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Normal="100" workbookViewId="0">
      <selection activeCell="G13" sqref="G13"/>
    </sheetView>
  </sheetViews>
  <sheetFormatPr defaultRowHeight="18.75"/>
  <cols>
    <col min="1" max="1" width="12.75" style="21" customWidth="1"/>
    <col min="2" max="2" width="9.75" style="21" customWidth="1"/>
    <col min="3" max="3" width="12.75" style="21" customWidth="1"/>
    <col min="4" max="4" width="9.75" style="21" customWidth="1"/>
    <col min="5" max="5" width="10.5" style="21" customWidth="1"/>
    <col min="6" max="6" width="9.75" style="21" customWidth="1"/>
    <col min="7" max="7" width="11.625" style="21" customWidth="1"/>
    <col min="8" max="8" width="9.75" style="21" customWidth="1"/>
    <col min="9" max="9" width="11.625" style="21" customWidth="1"/>
    <col min="10" max="10" width="9.75" style="21" customWidth="1"/>
    <col min="11" max="11" width="11.75" style="21" customWidth="1"/>
    <col min="12" max="12" width="9.75" style="21" customWidth="1"/>
    <col min="13" max="13" width="12" style="21" customWidth="1"/>
    <col min="14" max="14" width="9.75" style="21" customWidth="1"/>
    <col min="15" max="256" width="9.125" style="21"/>
    <col min="257" max="257" width="12.75" style="21" customWidth="1"/>
    <col min="258" max="258" width="9.75" style="21" customWidth="1"/>
    <col min="259" max="259" width="12.75" style="21" customWidth="1"/>
    <col min="260" max="260" width="9.75" style="21" customWidth="1"/>
    <col min="261" max="261" width="12.75" style="21" customWidth="1"/>
    <col min="262" max="262" width="9.75" style="21" customWidth="1"/>
    <col min="263" max="263" width="12.75" style="21" customWidth="1"/>
    <col min="264" max="264" width="9.75" style="21" customWidth="1"/>
    <col min="265" max="265" width="12.75" style="21" customWidth="1"/>
    <col min="266" max="266" width="9.75" style="21" customWidth="1"/>
    <col min="267" max="267" width="12.75" style="21" customWidth="1"/>
    <col min="268" max="268" width="9.75" style="21" customWidth="1"/>
    <col min="269" max="269" width="12.75" style="21" customWidth="1"/>
    <col min="270" max="270" width="9.75" style="21" customWidth="1"/>
    <col min="271" max="512" width="9.125" style="21"/>
    <col min="513" max="513" width="12.75" style="21" customWidth="1"/>
    <col min="514" max="514" width="9.75" style="21" customWidth="1"/>
    <col min="515" max="515" width="12.75" style="21" customWidth="1"/>
    <col min="516" max="516" width="9.75" style="21" customWidth="1"/>
    <col min="517" max="517" width="12.75" style="21" customWidth="1"/>
    <col min="518" max="518" width="9.75" style="21" customWidth="1"/>
    <col min="519" max="519" width="12.75" style="21" customWidth="1"/>
    <col min="520" max="520" width="9.75" style="21" customWidth="1"/>
    <col min="521" max="521" width="12.75" style="21" customWidth="1"/>
    <col min="522" max="522" width="9.75" style="21" customWidth="1"/>
    <col min="523" max="523" width="12.75" style="21" customWidth="1"/>
    <col min="524" max="524" width="9.75" style="21" customWidth="1"/>
    <col min="525" max="525" width="12.75" style="21" customWidth="1"/>
    <col min="526" max="526" width="9.75" style="21" customWidth="1"/>
    <col min="527" max="768" width="9.125" style="21"/>
    <col min="769" max="769" width="12.75" style="21" customWidth="1"/>
    <col min="770" max="770" width="9.75" style="21" customWidth="1"/>
    <col min="771" max="771" width="12.75" style="21" customWidth="1"/>
    <col min="772" max="772" width="9.75" style="21" customWidth="1"/>
    <col min="773" max="773" width="12.75" style="21" customWidth="1"/>
    <col min="774" max="774" width="9.75" style="21" customWidth="1"/>
    <col min="775" max="775" width="12.75" style="21" customWidth="1"/>
    <col min="776" max="776" width="9.75" style="21" customWidth="1"/>
    <col min="777" max="777" width="12.75" style="21" customWidth="1"/>
    <col min="778" max="778" width="9.75" style="21" customWidth="1"/>
    <col min="779" max="779" width="12.75" style="21" customWidth="1"/>
    <col min="780" max="780" width="9.75" style="21" customWidth="1"/>
    <col min="781" max="781" width="12.75" style="21" customWidth="1"/>
    <col min="782" max="782" width="9.75" style="21" customWidth="1"/>
    <col min="783" max="1024" width="9.125" style="21"/>
    <col min="1025" max="1025" width="12.75" style="21" customWidth="1"/>
    <col min="1026" max="1026" width="9.75" style="21" customWidth="1"/>
    <col min="1027" max="1027" width="12.75" style="21" customWidth="1"/>
    <col min="1028" max="1028" width="9.75" style="21" customWidth="1"/>
    <col min="1029" max="1029" width="12.75" style="21" customWidth="1"/>
    <col min="1030" max="1030" width="9.75" style="21" customWidth="1"/>
    <col min="1031" max="1031" width="12.75" style="21" customWidth="1"/>
    <col min="1032" max="1032" width="9.75" style="21" customWidth="1"/>
    <col min="1033" max="1033" width="12.75" style="21" customWidth="1"/>
    <col min="1034" max="1034" width="9.75" style="21" customWidth="1"/>
    <col min="1035" max="1035" width="12.75" style="21" customWidth="1"/>
    <col min="1036" max="1036" width="9.75" style="21" customWidth="1"/>
    <col min="1037" max="1037" width="12.75" style="21" customWidth="1"/>
    <col min="1038" max="1038" width="9.75" style="21" customWidth="1"/>
    <col min="1039" max="1280" width="9.125" style="21"/>
    <col min="1281" max="1281" width="12.75" style="21" customWidth="1"/>
    <col min="1282" max="1282" width="9.75" style="21" customWidth="1"/>
    <col min="1283" max="1283" width="12.75" style="21" customWidth="1"/>
    <col min="1284" max="1284" width="9.75" style="21" customWidth="1"/>
    <col min="1285" max="1285" width="12.75" style="21" customWidth="1"/>
    <col min="1286" max="1286" width="9.75" style="21" customWidth="1"/>
    <col min="1287" max="1287" width="12.75" style="21" customWidth="1"/>
    <col min="1288" max="1288" width="9.75" style="21" customWidth="1"/>
    <col min="1289" max="1289" width="12.75" style="21" customWidth="1"/>
    <col min="1290" max="1290" width="9.75" style="21" customWidth="1"/>
    <col min="1291" max="1291" width="12.75" style="21" customWidth="1"/>
    <col min="1292" max="1292" width="9.75" style="21" customWidth="1"/>
    <col min="1293" max="1293" width="12.75" style="21" customWidth="1"/>
    <col min="1294" max="1294" width="9.75" style="21" customWidth="1"/>
    <col min="1295" max="1536" width="9.125" style="21"/>
    <col min="1537" max="1537" width="12.75" style="21" customWidth="1"/>
    <col min="1538" max="1538" width="9.75" style="21" customWidth="1"/>
    <col min="1539" max="1539" width="12.75" style="21" customWidth="1"/>
    <col min="1540" max="1540" width="9.75" style="21" customWidth="1"/>
    <col min="1541" max="1541" width="12.75" style="21" customWidth="1"/>
    <col min="1542" max="1542" width="9.75" style="21" customWidth="1"/>
    <col min="1543" max="1543" width="12.75" style="21" customWidth="1"/>
    <col min="1544" max="1544" width="9.75" style="21" customWidth="1"/>
    <col min="1545" max="1545" width="12.75" style="21" customWidth="1"/>
    <col min="1546" max="1546" width="9.75" style="21" customWidth="1"/>
    <col min="1547" max="1547" width="12.75" style="21" customWidth="1"/>
    <col min="1548" max="1548" width="9.75" style="21" customWidth="1"/>
    <col min="1549" max="1549" width="12.75" style="21" customWidth="1"/>
    <col min="1550" max="1550" width="9.75" style="21" customWidth="1"/>
    <col min="1551" max="1792" width="9.125" style="21"/>
    <col min="1793" max="1793" width="12.75" style="21" customWidth="1"/>
    <col min="1794" max="1794" width="9.75" style="21" customWidth="1"/>
    <col min="1795" max="1795" width="12.75" style="21" customWidth="1"/>
    <col min="1796" max="1796" width="9.75" style="21" customWidth="1"/>
    <col min="1797" max="1797" width="12.75" style="21" customWidth="1"/>
    <col min="1798" max="1798" width="9.75" style="21" customWidth="1"/>
    <col min="1799" max="1799" width="12.75" style="21" customWidth="1"/>
    <col min="1800" max="1800" width="9.75" style="21" customWidth="1"/>
    <col min="1801" max="1801" width="12.75" style="21" customWidth="1"/>
    <col min="1802" max="1802" width="9.75" style="21" customWidth="1"/>
    <col min="1803" max="1803" width="12.75" style="21" customWidth="1"/>
    <col min="1804" max="1804" width="9.75" style="21" customWidth="1"/>
    <col min="1805" max="1805" width="12.75" style="21" customWidth="1"/>
    <col min="1806" max="1806" width="9.75" style="21" customWidth="1"/>
    <col min="1807" max="2048" width="9.125" style="21"/>
    <col min="2049" max="2049" width="12.75" style="21" customWidth="1"/>
    <col min="2050" max="2050" width="9.75" style="21" customWidth="1"/>
    <col min="2051" max="2051" width="12.75" style="21" customWidth="1"/>
    <col min="2052" max="2052" width="9.75" style="21" customWidth="1"/>
    <col min="2053" max="2053" width="12.75" style="21" customWidth="1"/>
    <col min="2054" max="2054" width="9.75" style="21" customWidth="1"/>
    <col min="2055" max="2055" width="12.75" style="21" customWidth="1"/>
    <col min="2056" max="2056" width="9.75" style="21" customWidth="1"/>
    <col min="2057" max="2057" width="12.75" style="21" customWidth="1"/>
    <col min="2058" max="2058" width="9.75" style="21" customWidth="1"/>
    <col min="2059" max="2059" width="12.75" style="21" customWidth="1"/>
    <col min="2060" max="2060" width="9.75" style="21" customWidth="1"/>
    <col min="2061" max="2061" width="12.75" style="21" customWidth="1"/>
    <col min="2062" max="2062" width="9.75" style="21" customWidth="1"/>
    <col min="2063" max="2304" width="9.125" style="21"/>
    <col min="2305" max="2305" width="12.75" style="21" customWidth="1"/>
    <col min="2306" max="2306" width="9.75" style="21" customWidth="1"/>
    <col min="2307" max="2307" width="12.75" style="21" customWidth="1"/>
    <col min="2308" max="2308" width="9.75" style="21" customWidth="1"/>
    <col min="2309" max="2309" width="12.75" style="21" customWidth="1"/>
    <col min="2310" max="2310" width="9.75" style="21" customWidth="1"/>
    <col min="2311" max="2311" width="12.75" style="21" customWidth="1"/>
    <col min="2312" max="2312" width="9.75" style="21" customWidth="1"/>
    <col min="2313" max="2313" width="12.75" style="21" customWidth="1"/>
    <col min="2314" max="2314" width="9.75" style="21" customWidth="1"/>
    <col min="2315" max="2315" width="12.75" style="21" customWidth="1"/>
    <col min="2316" max="2316" width="9.75" style="21" customWidth="1"/>
    <col min="2317" max="2317" width="12.75" style="21" customWidth="1"/>
    <col min="2318" max="2318" width="9.75" style="21" customWidth="1"/>
    <col min="2319" max="2560" width="9.125" style="21"/>
    <col min="2561" max="2561" width="12.75" style="21" customWidth="1"/>
    <col min="2562" max="2562" width="9.75" style="21" customWidth="1"/>
    <col min="2563" max="2563" width="12.75" style="21" customWidth="1"/>
    <col min="2564" max="2564" width="9.75" style="21" customWidth="1"/>
    <col min="2565" max="2565" width="12.75" style="21" customWidth="1"/>
    <col min="2566" max="2566" width="9.75" style="21" customWidth="1"/>
    <col min="2567" max="2567" width="12.75" style="21" customWidth="1"/>
    <col min="2568" max="2568" width="9.75" style="21" customWidth="1"/>
    <col min="2569" max="2569" width="12.75" style="21" customWidth="1"/>
    <col min="2570" max="2570" width="9.75" style="21" customWidth="1"/>
    <col min="2571" max="2571" width="12.75" style="21" customWidth="1"/>
    <col min="2572" max="2572" width="9.75" style="21" customWidth="1"/>
    <col min="2573" max="2573" width="12.75" style="21" customWidth="1"/>
    <col min="2574" max="2574" width="9.75" style="21" customWidth="1"/>
    <col min="2575" max="2816" width="9.125" style="21"/>
    <col min="2817" max="2817" width="12.75" style="21" customWidth="1"/>
    <col min="2818" max="2818" width="9.75" style="21" customWidth="1"/>
    <col min="2819" max="2819" width="12.75" style="21" customWidth="1"/>
    <col min="2820" max="2820" width="9.75" style="21" customWidth="1"/>
    <col min="2821" max="2821" width="12.75" style="21" customWidth="1"/>
    <col min="2822" max="2822" width="9.75" style="21" customWidth="1"/>
    <col min="2823" max="2823" width="12.75" style="21" customWidth="1"/>
    <col min="2824" max="2824" width="9.75" style="21" customWidth="1"/>
    <col min="2825" max="2825" width="12.75" style="21" customWidth="1"/>
    <col min="2826" max="2826" width="9.75" style="21" customWidth="1"/>
    <col min="2827" max="2827" width="12.75" style="21" customWidth="1"/>
    <col min="2828" max="2828" width="9.75" style="21" customWidth="1"/>
    <col min="2829" max="2829" width="12.75" style="21" customWidth="1"/>
    <col min="2830" max="2830" width="9.75" style="21" customWidth="1"/>
    <col min="2831" max="3072" width="9.125" style="21"/>
    <col min="3073" max="3073" width="12.75" style="21" customWidth="1"/>
    <col min="3074" max="3074" width="9.75" style="21" customWidth="1"/>
    <col min="3075" max="3075" width="12.75" style="21" customWidth="1"/>
    <col min="3076" max="3076" width="9.75" style="21" customWidth="1"/>
    <col min="3077" max="3077" width="12.75" style="21" customWidth="1"/>
    <col min="3078" max="3078" width="9.75" style="21" customWidth="1"/>
    <col min="3079" max="3079" width="12.75" style="21" customWidth="1"/>
    <col min="3080" max="3080" width="9.75" style="21" customWidth="1"/>
    <col min="3081" max="3081" width="12.75" style="21" customWidth="1"/>
    <col min="3082" max="3082" width="9.75" style="21" customWidth="1"/>
    <col min="3083" max="3083" width="12.75" style="21" customWidth="1"/>
    <col min="3084" max="3084" width="9.75" style="21" customWidth="1"/>
    <col min="3085" max="3085" width="12.75" style="21" customWidth="1"/>
    <col min="3086" max="3086" width="9.75" style="21" customWidth="1"/>
    <col min="3087" max="3328" width="9.125" style="21"/>
    <col min="3329" max="3329" width="12.75" style="21" customWidth="1"/>
    <col min="3330" max="3330" width="9.75" style="21" customWidth="1"/>
    <col min="3331" max="3331" width="12.75" style="21" customWidth="1"/>
    <col min="3332" max="3332" width="9.75" style="21" customWidth="1"/>
    <col min="3333" max="3333" width="12.75" style="21" customWidth="1"/>
    <col min="3334" max="3334" width="9.75" style="21" customWidth="1"/>
    <col min="3335" max="3335" width="12.75" style="21" customWidth="1"/>
    <col min="3336" max="3336" width="9.75" style="21" customWidth="1"/>
    <col min="3337" max="3337" width="12.75" style="21" customWidth="1"/>
    <col min="3338" max="3338" width="9.75" style="21" customWidth="1"/>
    <col min="3339" max="3339" width="12.75" style="21" customWidth="1"/>
    <col min="3340" max="3340" width="9.75" style="21" customWidth="1"/>
    <col min="3341" max="3341" width="12.75" style="21" customWidth="1"/>
    <col min="3342" max="3342" width="9.75" style="21" customWidth="1"/>
    <col min="3343" max="3584" width="9.125" style="21"/>
    <col min="3585" max="3585" width="12.75" style="21" customWidth="1"/>
    <col min="3586" max="3586" width="9.75" style="21" customWidth="1"/>
    <col min="3587" max="3587" width="12.75" style="21" customWidth="1"/>
    <col min="3588" max="3588" width="9.75" style="21" customWidth="1"/>
    <col min="3589" max="3589" width="12.75" style="21" customWidth="1"/>
    <col min="3590" max="3590" width="9.75" style="21" customWidth="1"/>
    <col min="3591" max="3591" width="12.75" style="21" customWidth="1"/>
    <col min="3592" max="3592" width="9.75" style="21" customWidth="1"/>
    <col min="3593" max="3593" width="12.75" style="21" customWidth="1"/>
    <col min="3594" max="3594" width="9.75" style="21" customWidth="1"/>
    <col min="3595" max="3595" width="12.75" style="21" customWidth="1"/>
    <col min="3596" max="3596" width="9.75" style="21" customWidth="1"/>
    <col min="3597" max="3597" width="12.75" style="21" customWidth="1"/>
    <col min="3598" max="3598" width="9.75" style="21" customWidth="1"/>
    <col min="3599" max="3840" width="9.125" style="21"/>
    <col min="3841" max="3841" width="12.75" style="21" customWidth="1"/>
    <col min="3842" max="3842" width="9.75" style="21" customWidth="1"/>
    <col min="3843" max="3843" width="12.75" style="21" customWidth="1"/>
    <col min="3844" max="3844" width="9.75" style="21" customWidth="1"/>
    <col min="3845" max="3845" width="12.75" style="21" customWidth="1"/>
    <col min="3846" max="3846" width="9.75" style="21" customWidth="1"/>
    <col min="3847" max="3847" width="12.75" style="21" customWidth="1"/>
    <col min="3848" max="3848" width="9.75" style="21" customWidth="1"/>
    <col min="3849" max="3849" width="12.75" style="21" customWidth="1"/>
    <col min="3850" max="3850" width="9.75" style="21" customWidth="1"/>
    <col min="3851" max="3851" width="12.75" style="21" customWidth="1"/>
    <col min="3852" max="3852" width="9.75" style="21" customWidth="1"/>
    <col min="3853" max="3853" width="12.75" style="21" customWidth="1"/>
    <col min="3854" max="3854" width="9.75" style="21" customWidth="1"/>
    <col min="3855" max="4096" width="9.125" style="21"/>
    <col min="4097" max="4097" width="12.75" style="21" customWidth="1"/>
    <col min="4098" max="4098" width="9.75" style="21" customWidth="1"/>
    <col min="4099" max="4099" width="12.75" style="21" customWidth="1"/>
    <col min="4100" max="4100" width="9.75" style="21" customWidth="1"/>
    <col min="4101" max="4101" width="12.75" style="21" customWidth="1"/>
    <col min="4102" max="4102" width="9.75" style="21" customWidth="1"/>
    <col min="4103" max="4103" width="12.75" style="21" customWidth="1"/>
    <col min="4104" max="4104" width="9.75" style="21" customWidth="1"/>
    <col min="4105" max="4105" width="12.75" style="21" customWidth="1"/>
    <col min="4106" max="4106" width="9.75" style="21" customWidth="1"/>
    <col min="4107" max="4107" width="12.75" style="21" customWidth="1"/>
    <col min="4108" max="4108" width="9.75" style="21" customWidth="1"/>
    <col min="4109" max="4109" width="12.75" style="21" customWidth="1"/>
    <col min="4110" max="4110" width="9.75" style="21" customWidth="1"/>
    <col min="4111" max="4352" width="9.125" style="21"/>
    <col min="4353" max="4353" width="12.75" style="21" customWidth="1"/>
    <col min="4354" max="4354" width="9.75" style="21" customWidth="1"/>
    <col min="4355" max="4355" width="12.75" style="21" customWidth="1"/>
    <col min="4356" max="4356" width="9.75" style="21" customWidth="1"/>
    <col min="4357" max="4357" width="12.75" style="21" customWidth="1"/>
    <col min="4358" max="4358" width="9.75" style="21" customWidth="1"/>
    <col min="4359" max="4359" width="12.75" style="21" customWidth="1"/>
    <col min="4360" max="4360" width="9.75" style="21" customWidth="1"/>
    <col min="4361" max="4361" width="12.75" style="21" customWidth="1"/>
    <col min="4362" max="4362" width="9.75" style="21" customWidth="1"/>
    <col min="4363" max="4363" width="12.75" style="21" customWidth="1"/>
    <col min="4364" max="4364" width="9.75" style="21" customWidth="1"/>
    <col min="4365" max="4365" width="12.75" style="21" customWidth="1"/>
    <col min="4366" max="4366" width="9.75" style="21" customWidth="1"/>
    <col min="4367" max="4608" width="9.125" style="21"/>
    <col min="4609" max="4609" width="12.75" style="21" customWidth="1"/>
    <col min="4610" max="4610" width="9.75" style="21" customWidth="1"/>
    <col min="4611" max="4611" width="12.75" style="21" customWidth="1"/>
    <col min="4612" max="4612" width="9.75" style="21" customWidth="1"/>
    <col min="4613" max="4613" width="12.75" style="21" customWidth="1"/>
    <col min="4614" max="4614" width="9.75" style="21" customWidth="1"/>
    <col min="4615" max="4615" width="12.75" style="21" customWidth="1"/>
    <col min="4616" max="4616" width="9.75" style="21" customWidth="1"/>
    <col min="4617" max="4617" width="12.75" style="21" customWidth="1"/>
    <col min="4618" max="4618" width="9.75" style="21" customWidth="1"/>
    <col min="4619" max="4619" width="12.75" style="21" customWidth="1"/>
    <col min="4620" max="4620" width="9.75" style="21" customWidth="1"/>
    <col min="4621" max="4621" width="12.75" style="21" customWidth="1"/>
    <col min="4622" max="4622" width="9.75" style="21" customWidth="1"/>
    <col min="4623" max="4864" width="9.125" style="21"/>
    <col min="4865" max="4865" width="12.75" style="21" customWidth="1"/>
    <col min="4866" max="4866" width="9.75" style="21" customWidth="1"/>
    <col min="4867" max="4867" width="12.75" style="21" customWidth="1"/>
    <col min="4868" max="4868" width="9.75" style="21" customWidth="1"/>
    <col min="4869" max="4869" width="12.75" style="21" customWidth="1"/>
    <col min="4870" max="4870" width="9.75" style="21" customWidth="1"/>
    <col min="4871" max="4871" width="12.75" style="21" customWidth="1"/>
    <col min="4872" max="4872" width="9.75" style="21" customWidth="1"/>
    <col min="4873" max="4873" width="12.75" style="21" customWidth="1"/>
    <col min="4874" max="4874" width="9.75" style="21" customWidth="1"/>
    <col min="4875" max="4875" width="12.75" style="21" customWidth="1"/>
    <col min="4876" max="4876" width="9.75" style="21" customWidth="1"/>
    <col min="4877" max="4877" width="12.75" style="21" customWidth="1"/>
    <col min="4878" max="4878" width="9.75" style="21" customWidth="1"/>
    <col min="4879" max="5120" width="9.125" style="21"/>
    <col min="5121" max="5121" width="12.75" style="21" customWidth="1"/>
    <col min="5122" max="5122" width="9.75" style="21" customWidth="1"/>
    <col min="5123" max="5123" width="12.75" style="21" customWidth="1"/>
    <col min="5124" max="5124" width="9.75" style="21" customWidth="1"/>
    <col min="5125" max="5125" width="12.75" style="21" customWidth="1"/>
    <col min="5126" max="5126" width="9.75" style="21" customWidth="1"/>
    <col min="5127" max="5127" width="12.75" style="21" customWidth="1"/>
    <col min="5128" max="5128" width="9.75" style="21" customWidth="1"/>
    <col min="5129" max="5129" width="12.75" style="21" customWidth="1"/>
    <col min="5130" max="5130" width="9.75" style="21" customWidth="1"/>
    <col min="5131" max="5131" width="12.75" style="21" customWidth="1"/>
    <col min="5132" max="5132" width="9.75" style="21" customWidth="1"/>
    <col min="5133" max="5133" width="12.75" style="21" customWidth="1"/>
    <col min="5134" max="5134" width="9.75" style="21" customWidth="1"/>
    <col min="5135" max="5376" width="9.125" style="21"/>
    <col min="5377" max="5377" width="12.75" style="21" customWidth="1"/>
    <col min="5378" max="5378" width="9.75" style="21" customWidth="1"/>
    <col min="5379" max="5379" width="12.75" style="21" customWidth="1"/>
    <col min="5380" max="5380" width="9.75" style="21" customWidth="1"/>
    <col min="5381" max="5381" width="12.75" style="21" customWidth="1"/>
    <col min="5382" max="5382" width="9.75" style="21" customWidth="1"/>
    <col min="5383" max="5383" width="12.75" style="21" customWidth="1"/>
    <col min="5384" max="5384" width="9.75" style="21" customWidth="1"/>
    <col min="5385" max="5385" width="12.75" style="21" customWidth="1"/>
    <col min="5386" max="5386" width="9.75" style="21" customWidth="1"/>
    <col min="5387" max="5387" width="12.75" style="21" customWidth="1"/>
    <col min="5388" max="5388" width="9.75" style="21" customWidth="1"/>
    <col min="5389" max="5389" width="12.75" style="21" customWidth="1"/>
    <col min="5390" max="5390" width="9.75" style="21" customWidth="1"/>
    <col min="5391" max="5632" width="9.125" style="21"/>
    <col min="5633" max="5633" width="12.75" style="21" customWidth="1"/>
    <col min="5634" max="5634" width="9.75" style="21" customWidth="1"/>
    <col min="5635" max="5635" width="12.75" style="21" customWidth="1"/>
    <col min="5636" max="5636" width="9.75" style="21" customWidth="1"/>
    <col min="5637" max="5637" width="12.75" style="21" customWidth="1"/>
    <col min="5638" max="5638" width="9.75" style="21" customWidth="1"/>
    <col min="5639" max="5639" width="12.75" style="21" customWidth="1"/>
    <col min="5640" max="5640" width="9.75" style="21" customWidth="1"/>
    <col min="5641" max="5641" width="12.75" style="21" customWidth="1"/>
    <col min="5642" max="5642" width="9.75" style="21" customWidth="1"/>
    <col min="5643" max="5643" width="12.75" style="21" customWidth="1"/>
    <col min="5644" max="5644" width="9.75" style="21" customWidth="1"/>
    <col min="5645" max="5645" width="12.75" style="21" customWidth="1"/>
    <col min="5646" max="5646" width="9.75" style="21" customWidth="1"/>
    <col min="5647" max="5888" width="9.125" style="21"/>
    <col min="5889" max="5889" width="12.75" style="21" customWidth="1"/>
    <col min="5890" max="5890" width="9.75" style="21" customWidth="1"/>
    <col min="5891" max="5891" width="12.75" style="21" customWidth="1"/>
    <col min="5892" max="5892" width="9.75" style="21" customWidth="1"/>
    <col min="5893" max="5893" width="12.75" style="21" customWidth="1"/>
    <col min="5894" max="5894" width="9.75" style="21" customWidth="1"/>
    <col min="5895" max="5895" width="12.75" style="21" customWidth="1"/>
    <col min="5896" max="5896" width="9.75" style="21" customWidth="1"/>
    <col min="5897" max="5897" width="12.75" style="21" customWidth="1"/>
    <col min="5898" max="5898" width="9.75" style="21" customWidth="1"/>
    <col min="5899" max="5899" width="12.75" style="21" customWidth="1"/>
    <col min="5900" max="5900" width="9.75" style="21" customWidth="1"/>
    <col min="5901" max="5901" width="12.75" style="21" customWidth="1"/>
    <col min="5902" max="5902" width="9.75" style="21" customWidth="1"/>
    <col min="5903" max="6144" width="9.125" style="21"/>
    <col min="6145" max="6145" width="12.75" style="21" customWidth="1"/>
    <col min="6146" max="6146" width="9.75" style="21" customWidth="1"/>
    <col min="6147" max="6147" width="12.75" style="21" customWidth="1"/>
    <col min="6148" max="6148" width="9.75" style="21" customWidth="1"/>
    <col min="6149" max="6149" width="12.75" style="21" customWidth="1"/>
    <col min="6150" max="6150" width="9.75" style="21" customWidth="1"/>
    <col min="6151" max="6151" width="12.75" style="21" customWidth="1"/>
    <col min="6152" max="6152" width="9.75" style="21" customWidth="1"/>
    <col min="6153" max="6153" width="12.75" style="21" customWidth="1"/>
    <col min="6154" max="6154" width="9.75" style="21" customWidth="1"/>
    <col min="6155" max="6155" width="12.75" style="21" customWidth="1"/>
    <col min="6156" max="6156" width="9.75" style="21" customWidth="1"/>
    <col min="6157" max="6157" width="12.75" style="21" customWidth="1"/>
    <col min="6158" max="6158" width="9.75" style="21" customWidth="1"/>
    <col min="6159" max="6400" width="9.125" style="21"/>
    <col min="6401" max="6401" width="12.75" style="21" customWidth="1"/>
    <col min="6402" max="6402" width="9.75" style="21" customWidth="1"/>
    <col min="6403" max="6403" width="12.75" style="21" customWidth="1"/>
    <col min="6404" max="6404" width="9.75" style="21" customWidth="1"/>
    <col min="6405" max="6405" width="12.75" style="21" customWidth="1"/>
    <col min="6406" max="6406" width="9.75" style="21" customWidth="1"/>
    <col min="6407" max="6407" width="12.75" style="21" customWidth="1"/>
    <col min="6408" max="6408" width="9.75" style="21" customWidth="1"/>
    <col min="6409" max="6409" width="12.75" style="21" customWidth="1"/>
    <col min="6410" max="6410" width="9.75" style="21" customWidth="1"/>
    <col min="6411" max="6411" width="12.75" style="21" customWidth="1"/>
    <col min="6412" max="6412" width="9.75" style="21" customWidth="1"/>
    <col min="6413" max="6413" width="12.75" style="21" customWidth="1"/>
    <col min="6414" max="6414" width="9.75" style="21" customWidth="1"/>
    <col min="6415" max="6656" width="9.125" style="21"/>
    <col min="6657" max="6657" width="12.75" style="21" customWidth="1"/>
    <col min="6658" max="6658" width="9.75" style="21" customWidth="1"/>
    <col min="6659" max="6659" width="12.75" style="21" customWidth="1"/>
    <col min="6660" max="6660" width="9.75" style="21" customWidth="1"/>
    <col min="6661" max="6661" width="12.75" style="21" customWidth="1"/>
    <col min="6662" max="6662" width="9.75" style="21" customWidth="1"/>
    <col min="6663" max="6663" width="12.75" style="21" customWidth="1"/>
    <col min="6664" max="6664" width="9.75" style="21" customWidth="1"/>
    <col min="6665" max="6665" width="12.75" style="21" customWidth="1"/>
    <col min="6666" max="6666" width="9.75" style="21" customWidth="1"/>
    <col min="6667" max="6667" width="12.75" style="21" customWidth="1"/>
    <col min="6668" max="6668" width="9.75" style="21" customWidth="1"/>
    <col min="6669" max="6669" width="12.75" style="21" customWidth="1"/>
    <col min="6670" max="6670" width="9.75" style="21" customWidth="1"/>
    <col min="6671" max="6912" width="9.125" style="21"/>
    <col min="6913" max="6913" width="12.75" style="21" customWidth="1"/>
    <col min="6914" max="6914" width="9.75" style="21" customWidth="1"/>
    <col min="6915" max="6915" width="12.75" style="21" customWidth="1"/>
    <col min="6916" max="6916" width="9.75" style="21" customWidth="1"/>
    <col min="6917" max="6917" width="12.75" style="21" customWidth="1"/>
    <col min="6918" max="6918" width="9.75" style="21" customWidth="1"/>
    <col min="6919" max="6919" width="12.75" style="21" customWidth="1"/>
    <col min="6920" max="6920" width="9.75" style="21" customWidth="1"/>
    <col min="6921" max="6921" width="12.75" style="21" customWidth="1"/>
    <col min="6922" max="6922" width="9.75" style="21" customWidth="1"/>
    <col min="6923" max="6923" width="12.75" style="21" customWidth="1"/>
    <col min="6924" max="6924" width="9.75" style="21" customWidth="1"/>
    <col min="6925" max="6925" width="12.75" style="21" customWidth="1"/>
    <col min="6926" max="6926" width="9.75" style="21" customWidth="1"/>
    <col min="6927" max="7168" width="9.125" style="21"/>
    <col min="7169" max="7169" width="12.75" style="21" customWidth="1"/>
    <col min="7170" max="7170" width="9.75" style="21" customWidth="1"/>
    <col min="7171" max="7171" width="12.75" style="21" customWidth="1"/>
    <col min="7172" max="7172" width="9.75" style="21" customWidth="1"/>
    <col min="7173" max="7173" width="12.75" style="21" customWidth="1"/>
    <col min="7174" max="7174" width="9.75" style="21" customWidth="1"/>
    <col min="7175" max="7175" width="12.75" style="21" customWidth="1"/>
    <col min="7176" max="7176" width="9.75" style="21" customWidth="1"/>
    <col min="7177" max="7177" width="12.75" style="21" customWidth="1"/>
    <col min="7178" max="7178" width="9.75" style="21" customWidth="1"/>
    <col min="7179" max="7179" width="12.75" style="21" customWidth="1"/>
    <col min="7180" max="7180" width="9.75" style="21" customWidth="1"/>
    <col min="7181" max="7181" width="12.75" style="21" customWidth="1"/>
    <col min="7182" max="7182" width="9.75" style="21" customWidth="1"/>
    <col min="7183" max="7424" width="9.125" style="21"/>
    <col min="7425" max="7425" width="12.75" style="21" customWidth="1"/>
    <col min="7426" max="7426" width="9.75" style="21" customWidth="1"/>
    <col min="7427" max="7427" width="12.75" style="21" customWidth="1"/>
    <col min="7428" max="7428" width="9.75" style="21" customWidth="1"/>
    <col min="7429" max="7429" width="12.75" style="21" customWidth="1"/>
    <col min="7430" max="7430" width="9.75" style="21" customWidth="1"/>
    <col min="7431" max="7431" width="12.75" style="21" customWidth="1"/>
    <col min="7432" max="7432" width="9.75" style="21" customWidth="1"/>
    <col min="7433" max="7433" width="12.75" style="21" customWidth="1"/>
    <col min="7434" max="7434" width="9.75" style="21" customWidth="1"/>
    <col min="7435" max="7435" width="12.75" style="21" customWidth="1"/>
    <col min="7436" max="7436" width="9.75" style="21" customWidth="1"/>
    <col min="7437" max="7437" width="12.75" style="21" customWidth="1"/>
    <col min="7438" max="7438" width="9.75" style="21" customWidth="1"/>
    <col min="7439" max="7680" width="9.125" style="21"/>
    <col min="7681" max="7681" width="12.75" style="21" customWidth="1"/>
    <col min="7682" max="7682" width="9.75" style="21" customWidth="1"/>
    <col min="7683" max="7683" width="12.75" style="21" customWidth="1"/>
    <col min="7684" max="7684" width="9.75" style="21" customWidth="1"/>
    <col min="7685" max="7685" width="12.75" style="21" customWidth="1"/>
    <col min="7686" max="7686" width="9.75" style="21" customWidth="1"/>
    <col min="7687" max="7687" width="12.75" style="21" customWidth="1"/>
    <col min="7688" max="7688" width="9.75" style="21" customWidth="1"/>
    <col min="7689" max="7689" width="12.75" style="21" customWidth="1"/>
    <col min="7690" max="7690" width="9.75" style="21" customWidth="1"/>
    <col min="7691" max="7691" width="12.75" style="21" customWidth="1"/>
    <col min="7692" max="7692" width="9.75" style="21" customWidth="1"/>
    <col min="7693" max="7693" width="12.75" style="21" customWidth="1"/>
    <col min="7694" max="7694" width="9.75" style="21" customWidth="1"/>
    <col min="7695" max="7936" width="9.125" style="21"/>
    <col min="7937" max="7937" width="12.75" style="21" customWidth="1"/>
    <col min="7938" max="7938" width="9.75" style="21" customWidth="1"/>
    <col min="7939" max="7939" width="12.75" style="21" customWidth="1"/>
    <col min="7940" max="7940" width="9.75" style="21" customWidth="1"/>
    <col min="7941" max="7941" width="12.75" style="21" customWidth="1"/>
    <col min="7942" max="7942" width="9.75" style="21" customWidth="1"/>
    <col min="7943" max="7943" width="12.75" style="21" customWidth="1"/>
    <col min="7944" max="7944" width="9.75" style="21" customWidth="1"/>
    <col min="7945" max="7945" width="12.75" style="21" customWidth="1"/>
    <col min="7946" max="7946" width="9.75" style="21" customWidth="1"/>
    <col min="7947" max="7947" width="12.75" style="21" customWidth="1"/>
    <col min="7948" max="7948" width="9.75" style="21" customWidth="1"/>
    <col min="7949" max="7949" width="12.75" style="21" customWidth="1"/>
    <col min="7950" max="7950" width="9.75" style="21" customWidth="1"/>
    <col min="7951" max="8192" width="9.125" style="21"/>
    <col min="8193" max="8193" width="12.75" style="21" customWidth="1"/>
    <col min="8194" max="8194" width="9.75" style="21" customWidth="1"/>
    <col min="8195" max="8195" width="12.75" style="21" customWidth="1"/>
    <col min="8196" max="8196" width="9.75" style="21" customWidth="1"/>
    <col min="8197" max="8197" width="12.75" style="21" customWidth="1"/>
    <col min="8198" max="8198" width="9.75" style="21" customWidth="1"/>
    <col min="8199" max="8199" width="12.75" style="21" customWidth="1"/>
    <col min="8200" max="8200" width="9.75" style="21" customWidth="1"/>
    <col min="8201" max="8201" width="12.75" style="21" customWidth="1"/>
    <col min="8202" max="8202" width="9.75" style="21" customWidth="1"/>
    <col min="8203" max="8203" width="12.75" style="21" customWidth="1"/>
    <col min="8204" max="8204" width="9.75" style="21" customWidth="1"/>
    <col min="8205" max="8205" width="12.75" style="21" customWidth="1"/>
    <col min="8206" max="8206" width="9.75" style="21" customWidth="1"/>
    <col min="8207" max="8448" width="9.125" style="21"/>
    <col min="8449" max="8449" width="12.75" style="21" customWidth="1"/>
    <col min="8450" max="8450" width="9.75" style="21" customWidth="1"/>
    <col min="8451" max="8451" width="12.75" style="21" customWidth="1"/>
    <col min="8452" max="8452" width="9.75" style="21" customWidth="1"/>
    <col min="8453" max="8453" width="12.75" style="21" customWidth="1"/>
    <col min="8454" max="8454" width="9.75" style="21" customWidth="1"/>
    <col min="8455" max="8455" width="12.75" style="21" customWidth="1"/>
    <col min="8456" max="8456" width="9.75" style="21" customWidth="1"/>
    <col min="8457" max="8457" width="12.75" style="21" customWidth="1"/>
    <col min="8458" max="8458" width="9.75" style="21" customWidth="1"/>
    <col min="8459" max="8459" width="12.75" style="21" customWidth="1"/>
    <col min="8460" max="8460" width="9.75" style="21" customWidth="1"/>
    <col min="8461" max="8461" width="12.75" style="21" customWidth="1"/>
    <col min="8462" max="8462" width="9.75" style="21" customWidth="1"/>
    <col min="8463" max="8704" width="9.125" style="21"/>
    <col min="8705" max="8705" width="12.75" style="21" customWidth="1"/>
    <col min="8706" max="8706" width="9.75" style="21" customWidth="1"/>
    <col min="8707" max="8707" width="12.75" style="21" customWidth="1"/>
    <col min="8708" max="8708" width="9.75" style="21" customWidth="1"/>
    <col min="8709" max="8709" width="12.75" style="21" customWidth="1"/>
    <col min="8710" max="8710" width="9.75" style="21" customWidth="1"/>
    <col min="8711" max="8711" width="12.75" style="21" customWidth="1"/>
    <col min="8712" max="8712" width="9.75" style="21" customWidth="1"/>
    <col min="8713" max="8713" width="12.75" style="21" customWidth="1"/>
    <col min="8714" max="8714" width="9.75" style="21" customWidth="1"/>
    <col min="8715" max="8715" width="12.75" style="21" customWidth="1"/>
    <col min="8716" max="8716" width="9.75" style="21" customWidth="1"/>
    <col min="8717" max="8717" width="12.75" style="21" customWidth="1"/>
    <col min="8718" max="8718" width="9.75" style="21" customWidth="1"/>
    <col min="8719" max="8960" width="9.125" style="21"/>
    <col min="8961" max="8961" width="12.75" style="21" customWidth="1"/>
    <col min="8962" max="8962" width="9.75" style="21" customWidth="1"/>
    <col min="8963" max="8963" width="12.75" style="21" customWidth="1"/>
    <col min="8964" max="8964" width="9.75" style="21" customWidth="1"/>
    <col min="8965" max="8965" width="12.75" style="21" customWidth="1"/>
    <col min="8966" max="8966" width="9.75" style="21" customWidth="1"/>
    <col min="8967" max="8967" width="12.75" style="21" customWidth="1"/>
    <col min="8968" max="8968" width="9.75" style="21" customWidth="1"/>
    <col min="8969" max="8969" width="12.75" style="21" customWidth="1"/>
    <col min="8970" max="8970" width="9.75" style="21" customWidth="1"/>
    <col min="8971" max="8971" width="12.75" style="21" customWidth="1"/>
    <col min="8972" max="8972" width="9.75" style="21" customWidth="1"/>
    <col min="8973" max="8973" width="12.75" style="21" customWidth="1"/>
    <col min="8974" max="8974" width="9.75" style="21" customWidth="1"/>
    <col min="8975" max="9216" width="9.125" style="21"/>
    <col min="9217" max="9217" width="12.75" style="21" customWidth="1"/>
    <col min="9218" max="9218" width="9.75" style="21" customWidth="1"/>
    <col min="9219" max="9219" width="12.75" style="21" customWidth="1"/>
    <col min="9220" max="9220" width="9.75" style="21" customWidth="1"/>
    <col min="9221" max="9221" width="12.75" style="21" customWidth="1"/>
    <col min="9222" max="9222" width="9.75" style="21" customWidth="1"/>
    <col min="9223" max="9223" width="12.75" style="21" customWidth="1"/>
    <col min="9224" max="9224" width="9.75" style="21" customWidth="1"/>
    <col min="9225" max="9225" width="12.75" style="21" customWidth="1"/>
    <col min="9226" max="9226" width="9.75" style="21" customWidth="1"/>
    <col min="9227" max="9227" width="12.75" style="21" customWidth="1"/>
    <col min="9228" max="9228" width="9.75" style="21" customWidth="1"/>
    <col min="9229" max="9229" width="12.75" style="21" customWidth="1"/>
    <col min="9230" max="9230" width="9.75" style="21" customWidth="1"/>
    <col min="9231" max="9472" width="9.125" style="21"/>
    <col min="9473" max="9473" width="12.75" style="21" customWidth="1"/>
    <col min="9474" max="9474" width="9.75" style="21" customWidth="1"/>
    <col min="9475" max="9475" width="12.75" style="21" customWidth="1"/>
    <col min="9476" max="9476" width="9.75" style="21" customWidth="1"/>
    <col min="9477" max="9477" width="12.75" style="21" customWidth="1"/>
    <col min="9478" max="9478" width="9.75" style="21" customWidth="1"/>
    <col min="9479" max="9479" width="12.75" style="21" customWidth="1"/>
    <col min="9480" max="9480" width="9.75" style="21" customWidth="1"/>
    <col min="9481" max="9481" width="12.75" style="21" customWidth="1"/>
    <col min="9482" max="9482" width="9.75" style="21" customWidth="1"/>
    <col min="9483" max="9483" width="12.75" style="21" customWidth="1"/>
    <col min="9484" max="9484" width="9.75" style="21" customWidth="1"/>
    <col min="9485" max="9485" width="12.75" style="21" customWidth="1"/>
    <col min="9486" max="9486" width="9.75" style="21" customWidth="1"/>
    <col min="9487" max="9728" width="9.125" style="21"/>
    <col min="9729" max="9729" width="12.75" style="21" customWidth="1"/>
    <col min="9730" max="9730" width="9.75" style="21" customWidth="1"/>
    <col min="9731" max="9731" width="12.75" style="21" customWidth="1"/>
    <col min="9732" max="9732" width="9.75" style="21" customWidth="1"/>
    <col min="9733" max="9733" width="12.75" style="21" customWidth="1"/>
    <col min="9734" max="9734" width="9.75" style="21" customWidth="1"/>
    <col min="9735" max="9735" width="12.75" style="21" customWidth="1"/>
    <col min="9736" max="9736" width="9.75" style="21" customWidth="1"/>
    <col min="9737" max="9737" width="12.75" style="21" customWidth="1"/>
    <col min="9738" max="9738" width="9.75" style="21" customWidth="1"/>
    <col min="9739" max="9739" width="12.75" style="21" customWidth="1"/>
    <col min="9740" max="9740" width="9.75" style="21" customWidth="1"/>
    <col min="9741" max="9741" width="12.75" style="21" customWidth="1"/>
    <col min="9742" max="9742" width="9.75" style="21" customWidth="1"/>
    <col min="9743" max="9984" width="9.125" style="21"/>
    <col min="9985" max="9985" width="12.75" style="21" customWidth="1"/>
    <col min="9986" max="9986" width="9.75" style="21" customWidth="1"/>
    <col min="9987" max="9987" width="12.75" style="21" customWidth="1"/>
    <col min="9988" max="9988" width="9.75" style="21" customWidth="1"/>
    <col min="9989" max="9989" width="12.75" style="21" customWidth="1"/>
    <col min="9990" max="9990" width="9.75" style="21" customWidth="1"/>
    <col min="9991" max="9991" width="12.75" style="21" customWidth="1"/>
    <col min="9992" max="9992" width="9.75" style="21" customWidth="1"/>
    <col min="9993" max="9993" width="12.75" style="21" customWidth="1"/>
    <col min="9994" max="9994" width="9.75" style="21" customWidth="1"/>
    <col min="9995" max="9995" width="12.75" style="21" customWidth="1"/>
    <col min="9996" max="9996" width="9.75" style="21" customWidth="1"/>
    <col min="9997" max="9997" width="12.75" style="21" customWidth="1"/>
    <col min="9998" max="9998" width="9.75" style="21" customWidth="1"/>
    <col min="9999" max="10240" width="9.125" style="21"/>
    <col min="10241" max="10241" width="12.75" style="21" customWidth="1"/>
    <col min="10242" max="10242" width="9.75" style="21" customWidth="1"/>
    <col min="10243" max="10243" width="12.75" style="21" customWidth="1"/>
    <col min="10244" max="10244" width="9.75" style="21" customWidth="1"/>
    <col min="10245" max="10245" width="12.75" style="21" customWidth="1"/>
    <col min="10246" max="10246" width="9.75" style="21" customWidth="1"/>
    <col min="10247" max="10247" width="12.75" style="21" customWidth="1"/>
    <col min="10248" max="10248" width="9.75" style="21" customWidth="1"/>
    <col min="10249" max="10249" width="12.75" style="21" customWidth="1"/>
    <col min="10250" max="10250" width="9.75" style="21" customWidth="1"/>
    <col min="10251" max="10251" width="12.75" style="21" customWidth="1"/>
    <col min="10252" max="10252" width="9.75" style="21" customWidth="1"/>
    <col min="10253" max="10253" width="12.75" style="21" customWidth="1"/>
    <col min="10254" max="10254" width="9.75" style="21" customWidth="1"/>
    <col min="10255" max="10496" width="9.125" style="21"/>
    <col min="10497" max="10497" width="12.75" style="21" customWidth="1"/>
    <col min="10498" max="10498" width="9.75" style="21" customWidth="1"/>
    <col min="10499" max="10499" width="12.75" style="21" customWidth="1"/>
    <col min="10500" max="10500" width="9.75" style="21" customWidth="1"/>
    <col min="10501" max="10501" width="12.75" style="21" customWidth="1"/>
    <col min="10502" max="10502" width="9.75" style="21" customWidth="1"/>
    <col min="10503" max="10503" width="12.75" style="21" customWidth="1"/>
    <col min="10504" max="10504" width="9.75" style="21" customWidth="1"/>
    <col min="10505" max="10505" width="12.75" style="21" customWidth="1"/>
    <col min="10506" max="10506" width="9.75" style="21" customWidth="1"/>
    <col min="10507" max="10507" width="12.75" style="21" customWidth="1"/>
    <col min="10508" max="10508" width="9.75" style="21" customWidth="1"/>
    <col min="10509" max="10509" width="12.75" style="21" customWidth="1"/>
    <col min="10510" max="10510" width="9.75" style="21" customWidth="1"/>
    <col min="10511" max="10752" width="9.125" style="21"/>
    <col min="10753" max="10753" width="12.75" style="21" customWidth="1"/>
    <col min="10754" max="10754" width="9.75" style="21" customWidth="1"/>
    <col min="10755" max="10755" width="12.75" style="21" customWidth="1"/>
    <col min="10756" max="10756" width="9.75" style="21" customWidth="1"/>
    <col min="10757" max="10757" width="12.75" style="21" customWidth="1"/>
    <col min="10758" max="10758" width="9.75" style="21" customWidth="1"/>
    <col min="10759" max="10759" width="12.75" style="21" customWidth="1"/>
    <col min="10760" max="10760" width="9.75" style="21" customWidth="1"/>
    <col min="10761" max="10761" width="12.75" style="21" customWidth="1"/>
    <col min="10762" max="10762" width="9.75" style="21" customWidth="1"/>
    <col min="10763" max="10763" width="12.75" style="21" customWidth="1"/>
    <col min="10764" max="10764" width="9.75" style="21" customWidth="1"/>
    <col min="10765" max="10765" width="12.75" style="21" customWidth="1"/>
    <col min="10766" max="10766" width="9.75" style="21" customWidth="1"/>
    <col min="10767" max="11008" width="9.125" style="21"/>
    <col min="11009" max="11009" width="12.75" style="21" customWidth="1"/>
    <col min="11010" max="11010" width="9.75" style="21" customWidth="1"/>
    <col min="11011" max="11011" width="12.75" style="21" customWidth="1"/>
    <col min="11012" max="11012" width="9.75" style="21" customWidth="1"/>
    <col min="11013" max="11013" width="12.75" style="21" customWidth="1"/>
    <col min="11014" max="11014" width="9.75" style="21" customWidth="1"/>
    <col min="11015" max="11015" width="12.75" style="21" customWidth="1"/>
    <col min="11016" max="11016" width="9.75" style="21" customWidth="1"/>
    <col min="11017" max="11017" width="12.75" style="21" customWidth="1"/>
    <col min="11018" max="11018" width="9.75" style="21" customWidth="1"/>
    <col min="11019" max="11019" width="12.75" style="21" customWidth="1"/>
    <col min="11020" max="11020" width="9.75" style="21" customWidth="1"/>
    <col min="11021" max="11021" width="12.75" style="21" customWidth="1"/>
    <col min="11022" max="11022" width="9.75" style="21" customWidth="1"/>
    <col min="11023" max="11264" width="9.125" style="21"/>
    <col min="11265" max="11265" width="12.75" style="21" customWidth="1"/>
    <col min="11266" max="11266" width="9.75" style="21" customWidth="1"/>
    <col min="11267" max="11267" width="12.75" style="21" customWidth="1"/>
    <col min="11268" max="11268" width="9.75" style="21" customWidth="1"/>
    <col min="11269" max="11269" width="12.75" style="21" customWidth="1"/>
    <col min="11270" max="11270" width="9.75" style="21" customWidth="1"/>
    <col min="11271" max="11271" width="12.75" style="21" customWidth="1"/>
    <col min="11272" max="11272" width="9.75" style="21" customWidth="1"/>
    <col min="11273" max="11273" width="12.75" style="21" customWidth="1"/>
    <col min="11274" max="11274" width="9.75" style="21" customWidth="1"/>
    <col min="11275" max="11275" width="12.75" style="21" customWidth="1"/>
    <col min="11276" max="11276" width="9.75" style="21" customWidth="1"/>
    <col min="11277" max="11277" width="12.75" style="21" customWidth="1"/>
    <col min="11278" max="11278" width="9.75" style="21" customWidth="1"/>
    <col min="11279" max="11520" width="9.125" style="21"/>
    <col min="11521" max="11521" width="12.75" style="21" customWidth="1"/>
    <col min="11522" max="11522" width="9.75" style="21" customWidth="1"/>
    <col min="11523" max="11523" width="12.75" style="21" customWidth="1"/>
    <col min="11524" max="11524" width="9.75" style="21" customWidth="1"/>
    <col min="11525" max="11525" width="12.75" style="21" customWidth="1"/>
    <col min="11526" max="11526" width="9.75" style="21" customWidth="1"/>
    <col min="11527" max="11527" width="12.75" style="21" customWidth="1"/>
    <col min="11528" max="11528" width="9.75" style="21" customWidth="1"/>
    <col min="11529" max="11529" width="12.75" style="21" customWidth="1"/>
    <col min="11530" max="11530" width="9.75" style="21" customWidth="1"/>
    <col min="11531" max="11531" width="12.75" style="21" customWidth="1"/>
    <col min="11532" max="11532" width="9.75" style="21" customWidth="1"/>
    <col min="11533" max="11533" width="12.75" style="21" customWidth="1"/>
    <col min="11534" max="11534" width="9.75" style="21" customWidth="1"/>
    <col min="11535" max="11776" width="9.125" style="21"/>
    <col min="11777" max="11777" width="12.75" style="21" customWidth="1"/>
    <col min="11778" max="11778" width="9.75" style="21" customWidth="1"/>
    <col min="11779" max="11779" width="12.75" style="21" customWidth="1"/>
    <col min="11780" max="11780" width="9.75" style="21" customWidth="1"/>
    <col min="11781" max="11781" width="12.75" style="21" customWidth="1"/>
    <col min="11782" max="11782" width="9.75" style="21" customWidth="1"/>
    <col min="11783" max="11783" width="12.75" style="21" customWidth="1"/>
    <col min="11784" max="11784" width="9.75" style="21" customWidth="1"/>
    <col min="11785" max="11785" width="12.75" style="21" customWidth="1"/>
    <col min="11786" max="11786" width="9.75" style="21" customWidth="1"/>
    <col min="11787" max="11787" width="12.75" style="21" customWidth="1"/>
    <col min="11788" max="11788" width="9.75" style="21" customWidth="1"/>
    <col min="11789" max="11789" width="12.75" style="21" customWidth="1"/>
    <col min="11790" max="11790" width="9.75" style="21" customWidth="1"/>
    <col min="11791" max="12032" width="9.125" style="21"/>
    <col min="12033" max="12033" width="12.75" style="21" customWidth="1"/>
    <col min="12034" max="12034" width="9.75" style="21" customWidth="1"/>
    <col min="12035" max="12035" width="12.75" style="21" customWidth="1"/>
    <col min="12036" max="12036" width="9.75" style="21" customWidth="1"/>
    <col min="12037" max="12037" width="12.75" style="21" customWidth="1"/>
    <col min="12038" max="12038" width="9.75" style="21" customWidth="1"/>
    <col min="12039" max="12039" width="12.75" style="21" customWidth="1"/>
    <col min="12040" max="12040" width="9.75" style="21" customWidth="1"/>
    <col min="12041" max="12041" width="12.75" style="21" customWidth="1"/>
    <col min="12042" max="12042" width="9.75" style="21" customWidth="1"/>
    <col min="12043" max="12043" width="12.75" style="21" customWidth="1"/>
    <col min="12044" max="12044" width="9.75" style="21" customWidth="1"/>
    <col min="12045" max="12045" width="12.75" style="21" customWidth="1"/>
    <col min="12046" max="12046" width="9.75" style="21" customWidth="1"/>
    <col min="12047" max="12288" width="9.125" style="21"/>
    <col min="12289" max="12289" width="12.75" style="21" customWidth="1"/>
    <col min="12290" max="12290" width="9.75" style="21" customWidth="1"/>
    <col min="12291" max="12291" width="12.75" style="21" customWidth="1"/>
    <col min="12292" max="12292" width="9.75" style="21" customWidth="1"/>
    <col min="12293" max="12293" width="12.75" style="21" customWidth="1"/>
    <col min="12294" max="12294" width="9.75" style="21" customWidth="1"/>
    <col min="12295" max="12295" width="12.75" style="21" customWidth="1"/>
    <col min="12296" max="12296" width="9.75" style="21" customWidth="1"/>
    <col min="12297" max="12297" width="12.75" style="21" customWidth="1"/>
    <col min="12298" max="12298" width="9.75" style="21" customWidth="1"/>
    <col min="12299" max="12299" width="12.75" style="21" customWidth="1"/>
    <col min="12300" max="12300" width="9.75" style="21" customWidth="1"/>
    <col min="12301" max="12301" width="12.75" style="21" customWidth="1"/>
    <col min="12302" max="12302" width="9.75" style="21" customWidth="1"/>
    <col min="12303" max="12544" width="9.125" style="21"/>
    <col min="12545" max="12545" width="12.75" style="21" customWidth="1"/>
    <col min="12546" max="12546" width="9.75" style="21" customWidth="1"/>
    <col min="12547" max="12547" width="12.75" style="21" customWidth="1"/>
    <col min="12548" max="12548" width="9.75" style="21" customWidth="1"/>
    <col min="12549" max="12549" width="12.75" style="21" customWidth="1"/>
    <col min="12550" max="12550" width="9.75" style="21" customWidth="1"/>
    <col min="12551" max="12551" width="12.75" style="21" customWidth="1"/>
    <col min="12552" max="12552" width="9.75" style="21" customWidth="1"/>
    <col min="12553" max="12553" width="12.75" style="21" customWidth="1"/>
    <col min="12554" max="12554" width="9.75" style="21" customWidth="1"/>
    <col min="12555" max="12555" width="12.75" style="21" customWidth="1"/>
    <col min="12556" max="12556" width="9.75" style="21" customWidth="1"/>
    <col min="12557" max="12557" width="12.75" style="21" customWidth="1"/>
    <col min="12558" max="12558" width="9.75" style="21" customWidth="1"/>
    <col min="12559" max="12800" width="9.125" style="21"/>
    <col min="12801" max="12801" width="12.75" style="21" customWidth="1"/>
    <col min="12802" max="12802" width="9.75" style="21" customWidth="1"/>
    <col min="12803" max="12803" width="12.75" style="21" customWidth="1"/>
    <col min="12804" max="12804" width="9.75" style="21" customWidth="1"/>
    <col min="12805" max="12805" width="12.75" style="21" customWidth="1"/>
    <col min="12806" max="12806" width="9.75" style="21" customWidth="1"/>
    <col min="12807" max="12807" width="12.75" style="21" customWidth="1"/>
    <col min="12808" max="12808" width="9.75" style="21" customWidth="1"/>
    <col min="12809" max="12809" width="12.75" style="21" customWidth="1"/>
    <col min="12810" max="12810" width="9.75" style="21" customWidth="1"/>
    <col min="12811" max="12811" width="12.75" style="21" customWidth="1"/>
    <col min="12812" max="12812" width="9.75" style="21" customWidth="1"/>
    <col min="12813" max="12813" width="12.75" style="21" customWidth="1"/>
    <col min="12814" max="12814" width="9.75" style="21" customWidth="1"/>
    <col min="12815" max="13056" width="9.125" style="21"/>
    <col min="13057" max="13057" width="12.75" style="21" customWidth="1"/>
    <col min="13058" max="13058" width="9.75" style="21" customWidth="1"/>
    <col min="13059" max="13059" width="12.75" style="21" customWidth="1"/>
    <col min="13060" max="13060" width="9.75" style="21" customWidth="1"/>
    <col min="13061" max="13061" width="12.75" style="21" customWidth="1"/>
    <col min="13062" max="13062" width="9.75" style="21" customWidth="1"/>
    <col min="13063" max="13063" width="12.75" style="21" customWidth="1"/>
    <col min="13064" max="13064" width="9.75" style="21" customWidth="1"/>
    <col min="13065" max="13065" width="12.75" style="21" customWidth="1"/>
    <col min="13066" max="13066" width="9.75" style="21" customWidth="1"/>
    <col min="13067" max="13067" width="12.75" style="21" customWidth="1"/>
    <col min="13068" max="13068" width="9.75" style="21" customWidth="1"/>
    <col min="13069" max="13069" width="12.75" style="21" customWidth="1"/>
    <col min="13070" max="13070" width="9.75" style="21" customWidth="1"/>
    <col min="13071" max="13312" width="9.125" style="21"/>
    <col min="13313" max="13313" width="12.75" style="21" customWidth="1"/>
    <col min="13314" max="13314" width="9.75" style="21" customWidth="1"/>
    <col min="13315" max="13315" width="12.75" style="21" customWidth="1"/>
    <col min="13316" max="13316" width="9.75" style="21" customWidth="1"/>
    <col min="13317" max="13317" width="12.75" style="21" customWidth="1"/>
    <col min="13318" max="13318" width="9.75" style="21" customWidth="1"/>
    <col min="13319" max="13319" width="12.75" style="21" customWidth="1"/>
    <col min="13320" max="13320" width="9.75" style="21" customWidth="1"/>
    <col min="13321" max="13321" width="12.75" style="21" customWidth="1"/>
    <col min="13322" max="13322" width="9.75" style="21" customWidth="1"/>
    <col min="13323" max="13323" width="12.75" style="21" customWidth="1"/>
    <col min="13324" max="13324" width="9.75" style="21" customWidth="1"/>
    <col min="13325" max="13325" width="12.75" style="21" customWidth="1"/>
    <col min="13326" max="13326" width="9.75" style="21" customWidth="1"/>
    <col min="13327" max="13568" width="9.125" style="21"/>
    <col min="13569" max="13569" width="12.75" style="21" customWidth="1"/>
    <col min="13570" max="13570" width="9.75" style="21" customWidth="1"/>
    <col min="13571" max="13571" width="12.75" style="21" customWidth="1"/>
    <col min="13572" max="13572" width="9.75" style="21" customWidth="1"/>
    <col min="13573" max="13573" width="12.75" style="21" customWidth="1"/>
    <col min="13574" max="13574" width="9.75" style="21" customWidth="1"/>
    <col min="13575" max="13575" width="12.75" style="21" customWidth="1"/>
    <col min="13576" max="13576" width="9.75" style="21" customWidth="1"/>
    <col min="13577" max="13577" width="12.75" style="21" customWidth="1"/>
    <col min="13578" max="13578" width="9.75" style="21" customWidth="1"/>
    <col min="13579" max="13579" width="12.75" style="21" customWidth="1"/>
    <col min="13580" max="13580" width="9.75" style="21" customWidth="1"/>
    <col min="13581" max="13581" width="12.75" style="21" customWidth="1"/>
    <col min="13582" max="13582" width="9.75" style="21" customWidth="1"/>
    <col min="13583" max="13824" width="9.125" style="21"/>
    <col min="13825" max="13825" width="12.75" style="21" customWidth="1"/>
    <col min="13826" max="13826" width="9.75" style="21" customWidth="1"/>
    <col min="13827" max="13827" width="12.75" style="21" customWidth="1"/>
    <col min="13828" max="13828" width="9.75" style="21" customWidth="1"/>
    <col min="13829" max="13829" width="12.75" style="21" customWidth="1"/>
    <col min="13830" max="13830" width="9.75" style="21" customWidth="1"/>
    <col min="13831" max="13831" width="12.75" style="21" customWidth="1"/>
    <col min="13832" max="13832" width="9.75" style="21" customWidth="1"/>
    <col min="13833" max="13833" width="12.75" style="21" customWidth="1"/>
    <col min="13834" max="13834" width="9.75" style="21" customWidth="1"/>
    <col min="13835" max="13835" width="12.75" style="21" customWidth="1"/>
    <col min="13836" max="13836" width="9.75" style="21" customWidth="1"/>
    <col min="13837" max="13837" width="12.75" style="21" customWidth="1"/>
    <col min="13838" max="13838" width="9.75" style="21" customWidth="1"/>
    <col min="13839" max="14080" width="9.125" style="21"/>
    <col min="14081" max="14081" width="12.75" style="21" customWidth="1"/>
    <col min="14082" max="14082" width="9.75" style="21" customWidth="1"/>
    <col min="14083" max="14083" width="12.75" style="21" customWidth="1"/>
    <col min="14084" max="14084" width="9.75" style="21" customWidth="1"/>
    <col min="14085" max="14085" width="12.75" style="21" customWidth="1"/>
    <col min="14086" max="14086" width="9.75" style="21" customWidth="1"/>
    <col min="14087" max="14087" width="12.75" style="21" customWidth="1"/>
    <col min="14088" max="14088" width="9.75" style="21" customWidth="1"/>
    <col min="14089" max="14089" width="12.75" style="21" customWidth="1"/>
    <col min="14090" max="14090" width="9.75" style="21" customWidth="1"/>
    <col min="14091" max="14091" width="12.75" style="21" customWidth="1"/>
    <col min="14092" max="14092" width="9.75" style="21" customWidth="1"/>
    <col min="14093" max="14093" width="12.75" style="21" customWidth="1"/>
    <col min="14094" max="14094" width="9.75" style="21" customWidth="1"/>
    <col min="14095" max="14336" width="9.125" style="21"/>
    <col min="14337" max="14337" width="12.75" style="21" customWidth="1"/>
    <col min="14338" max="14338" width="9.75" style="21" customWidth="1"/>
    <col min="14339" max="14339" width="12.75" style="21" customWidth="1"/>
    <col min="14340" max="14340" width="9.75" style="21" customWidth="1"/>
    <col min="14341" max="14341" width="12.75" style="21" customWidth="1"/>
    <col min="14342" max="14342" width="9.75" style="21" customWidth="1"/>
    <col min="14343" max="14343" width="12.75" style="21" customWidth="1"/>
    <col min="14344" max="14344" width="9.75" style="21" customWidth="1"/>
    <col min="14345" max="14345" width="12.75" style="21" customWidth="1"/>
    <col min="14346" max="14346" width="9.75" style="21" customWidth="1"/>
    <col min="14347" max="14347" width="12.75" style="21" customWidth="1"/>
    <col min="14348" max="14348" width="9.75" style="21" customWidth="1"/>
    <col min="14349" max="14349" width="12.75" style="21" customWidth="1"/>
    <col min="14350" max="14350" width="9.75" style="21" customWidth="1"/>
    <col min="14351" max="14592" width="9.125" style="21"/>
    <col min="14593" max="14593" width="12.75" style="21" customWidth="1"/>
    <col min="14594" max="14594" width="9.75" style="21" customWidth="1"/>
    <col min="14595" max="14595" width="12.75" style="21" customWidth="1"/>
    <col min="14596" max="14596" width="9.75" style="21" customWidth="1"/>
    <col min="14597" max="14597" width="12.75" style="21" customWidth="1"/>
    <col min="14598" max="14598" width="9.75" style="21" customWidth="1"/>
    <col min="14599" max="14599" width="12.75" style="21" customWidth="1"/>
    <col min="14600" max="14600" width="9.75" style="21" customWidth="1"/>
    <col min="14601" max="14601" width="12.75" style="21" customWidth="1"/>
    <col min="14602" max="14602" width="9.75" style="21" customWidth="1"/>
    <col min="14603" max="14603" width="12.75" style="21" customWidth="1"/>
    <col min="14604" max="14604" width="9.75" style="21" customWidth="1"/>
    <col min="14605" max="14605" width="12.75" style="21" customWidth="1"/>
    <col min="14606" max="14606" width="9.75" style="21" customWidth="1"/>
    <col min="14607" max="14848" width="9.125" style="21"/>
    <col min="14849" max="14849" width="12.75" style="21" customWidth="1"/>
    <col min="14850" max="14850" width="9.75" style="21" customWidth="1"/>
    <col min="14851" max="14851" width="12.75" style="21" customWidth="1"/>
    <col min="14852" max="14852" width="9.75" style="21" customWidth="1"/>
    <col min="14853" max="14853" width="12.75" style="21" customWidth="1"/>
    <col min="14854" max="14854" width="9.75" style="21" customWidth="1"/>
    <col min="14855" max="14855" width="12.75" style="21" customWidth="1"/>
    <col min="14856" max="14856" width="9.75" style="21" customWidth="1"/>
    <col min="14857" max="14857" width="12.75" style="21" customWidth="1"/>
    <col min="14858" max="14858" width="9.75" style="21" customWidth="1"/>
    <col min="14859" max="14859" width="12.75" style="21" customWidth="1"/>
    <col min="14860" max="14860" width="9.75" style="21" customWidth="1"/>
    <col min="14861" max="14861" width="12.75" style="21" customWidth="1"/>
    <col min="14862" max="14862" width="9.75" style="21" customWidth="1"/>
    <col min="14863" max="15104" width="9.125" style="21"/>
    <col min="15105" max="15105" width="12.75" style="21" customWidth="1"/>
    <col min="15106" max="15106" width="9.75" style="21" customWidth="1"/>
    <col min="15107" max="15107" width="12.75" style="21" customWidth="1"/>
    <col min="15108" max="15108" width="9.75" style="21" customWidth="1"/>
    <col min="15109" max="15109" width="12.75" style="21" customWidth="1"/>
    <col min="15110" max="15110" width="9.75" style="21" customWidth="1"/>
    <col min="15111" max="15111" width="12.75" style="21" customWidth="1"/>
    <col min="15112" max="15112" width="9.75" style="21" customWidth="1"/>
    <col min="15113" max="15113" width="12.75" style="21" customWidth="1"/>
    <col min="15114" max="15114" width="9.75" style="21" customWidth="1"/>
    <col min="15115" max="15115" width="12.75" style="21" customWidth="1"/>
    <col min="15116" max="15116" width="9.75" style="21" customWidth="1"/>
    <col min="15117" max="15117" width="12.75" style="21" customWidth="1"/>
    <col min="15118" max="15118" width="9.75" style="21" customWidth="1"/>
    <col min="15119" max="15360" width="9.125" style="21"/>
    <col min="15361" max="15361" width="12.75" style="21" customWidth="1"/>
    <col min="15362" max="15362" width="9.75" style="21" customWidth="1"/>
    <col min="15363" max="15363" width="12.75" style="21" customWidth="1"/>
    <col min="15364" max="15364" width="9.75" style="21" customWidth="1"/>
    <col min="15365" max="15365" width="12.75" style="21" customWidth="1"/>
    <col min="15366" max="15366" width="9.75" style="21" customWidth="1"/>
    <col min="15367" max="15367" width="12.75" style="21" customWidth="1"/>
    <col min="15368" max="15368" width="9.75" style="21" customWidth="1"/>
    <col min="15369" max="15369" width="12.75" style="21" customWidth="1"/>
    <col min="15370" max="15370" width="9.75" style="21" customWidth="1"/>
    <col min="15371" max="15371" width="12.75" style="21" customWidth="1"/>
    <col min="15372" max="15372" width="9.75" style="21" customWidth="1"/>
    <col min="15373" max="15373" width="12.75" style="21" customWidth="1"/>
    <col min="15374" max="15374" width="9.75" style="21" customWidth="1"/>
    <col min="15375" max="15616" width="9.125" style="21"/>
    <col min="15617" max="15617" width="12.75" style="21" customWidth="1"/>
    <col min="15618" max="15618" width="9.75" style="21" customWidth="1"/>
    <col min="15619" max="15619" width="12.75" style="21" customWidth="1"/>
    <col min="15620" max="15620" width="9.75" style="21" customWidth="1"/>
    <col min="15621" max="15621" width="12.75" style="21" customWidth="1"/>
    <col min="15622" max="15622" width="9.75" style="21" customWidth="1"/>
    <col min="15623" max="15623" width="12.75" style="21" customWidth="1"/>
    <col min="15624" max="15624" width="9.75" style="21" customWidth="1"/>
    <col min="15625" max="15625" width="12.75" style="21" customWidth="1"/>
    <col min="15626" max="15626" width="9.75" style="21" customWidth="1"/>
    <col min="15627" max="15627" width="12.75" style="21" customWidth="1"/>
    <col min="15628" max="15628" width="9.75" style="21" customWidth="1"/>
    <col min="15629" max="15629" width="12.75" style="21" customWidth="1"/>
    <col min="15630" max="15630" width="9.75" style="21" customWidth="1"/>
    <col min="15631" max="15872" width="9.125" style="21"/>
    <col min="15873" max="15873" width="12.75" style="21" customWidth="1"/>
    <col min="15874" max="15874" width="9.75" style="21" customWidth="1"/>
    <col min="15875" max="15875" width="12.75" style="21" customWidth="1"/>
    <col min="15876" max="15876" width="9.75" style="21" customWidth="1"/>
    <col min="15877" max="15877" width="12.75" style="21" customWidth="1"/>
    <col min="15878" max="15878" width="9.75" style="21" customWidth="1"/>
    <col min="15879" max="15879" width="12.75" style="21" customWidth="1"/>
    <col min="15880" max="15880" width="9.75" style="21" customWidth="1"/>
    <col min="15881" max="15881" width="12.75" style="21" customWidth="1"/>
    <col min="15882" max="15882" width="9.75" style="21" customWidth="1"/>
    <col min="15883" max="15883" width="12.75" style="21" customWidth="1"/>
    <col min="15884" max="15884" width="9.75" style="21" customWidth="1"/>
    <col min="15885" max="15885" width="12.75" style="21" customWidth="1"/>
    <col min="15886" max="15886" width="9.75" style="21" customWidth="1"/>
    <col min="15887" max="16128" width="9.125" style="21"/>
    <col min="16129" max="16129" width="12.75" style="21" customWidth="1"/>
    <col min="16130" max="16130" width="9.75" style="21" customWidth="1"/>
    <col min="16131" max="16131" width="12.75" style="21" customWidth="1"/>
    <col min="16132" max="16132" width="9.75" style="21" customWidth="1"/>
    <col min="16133" max="16133" width="12.75" style="21" customWidth="1"/>
    <col min="16134" max="16134" width="9.75" style="21" customWidth="1"/>
    <col min="16135" max="16135" width="12.75" style="21" customWidth="1"/>
    <col min="16136" max="16136" width="9.75" style="21" customWidth="1"/>
    <col min="16137" max="16137" width="12.75" style="21" customWidth="1"/>
    <col min="16138" max="16138" width="9.75" style="21" customWidth="1"/>
    <col min="16139" max="16139" width="12.75" style="21" customWidth="1"/>
    <col min="16140" max="16140" width="9.75" style="21" customWidth="1"/>
    <col min="16141" max="16141" width="12.75" style="21" customWidth="1"/>
    <col min="16142" max="16142" width="9.75" style="21" customWidth="1"/>
    <col min="16143" max="16384" width="9.125" style="21"/>
  </cols>
  <sheetData>
    <row r="1" spans="1:14">
      <c r="M1" s="306" t="s">
        <v>367</v>
      </c>
      <c r="N1" s="306"/>
    </row>
    <row r="2" spans="1:14">
      <c r="A2" s="298" t="s">
        <v>368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>
      <c r="A3" s="298" t="s">
        <v>1793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4">
      <c r="A4" s="307" t="s">
        <v>369</v>
      </c>
      <c r="B4" s="307"/>
      <c r="C4" s="307" t="s">
        <v>370</v>
      </c>
      <c r="D4" s="307"/>
      <c r="E4" s="307" t="s">
        <v>371</v>
      </c>
      <c r="F4" s="307"/>
      <c r="G4" s="307" t="s">
        <v>372</v>
      </c>
      <c r="H4" s="307"/>
      <c r="I4" s="307" t="s">
        <v>373</v>
      </c>
      <c r="J4" s="307"/>
      <c r="K4" s="307" t="s">
        <v>374</v>
      </c>
      <c r="L4" s="307"/>
      <c r="M4" s="307" t="s">
        <v>375</v>
      </c>
      <c r="N4" s="307"/>
    </row>
    <row r="5" spans="1:14">
      <c r="A5" s="256" t="s">
        <v>376</v>
      </c>
      <c r="B5" s="22" t="s">
        <v>377</v>
      </c>
      <c r="C5" s="256" t="s">
        <v>376</v>
      </c>
      <c r="D5" s="22" t="s">
        <v>377</v>
      </c>
      <c r="E5" s="256" t="s">
        <v>376</v>
      </c>
      <c r="F5" s="22" t="s">
        <v>377</v>
      </c>
      <c r="G5" s="256" t="s">
        <v>376</v>
      </c>
      <c r="H5" s="22" t="s">
        <v>377</v>
      </c>
      <c r="I5" s="256" t="s">
        <v>376</v>
      </c>
      <c r="J5" s="22" t="s">
        <v>377</v>
      </c>
      <c r="K5" s="256" t="s">
        <v>376</v>
      </c>
      <c r="L5" s="22" t="s">
        <v>377</v>
      </c>
      <c r="M5" s="256" t="s">
        <v>376</v>
      </c>
      <c r="N5" s="22" t="s">
        <v>377</v>
      </c>
    </row>
    <row r="6" spans="1:14" s="2" customFormat="1">
      <c r="A6" s="8" t="s">
        <v>347</v>
      </c>
      <c r="B6" s="257">
        <v>50</v>
      </c>
      <c r="C6" s="30" t="s">
        <v>348</v>
      </c>
      <c r="D6" s="258">
        <v>50</v>
      </c>
      <c r="E6" s="8" t="s">
        <v>349</v>
      </c>
      <c r="F6" s="258">
        <v>50</v>
      </c>
      <c r="G6" s="8" t="s">
        <v>350</v>
      </c>
      <c r="H6" s="259">
        <v>50</v>
      </c>
      <c r="I6" s="30" t="s">
        <v>351</v>
      </c>
      <c r="J6" s="258">
        <v>50</v>
      </c>
      <c r="K6" s="74" t="s">
        <v>352</v>
      </c>
      <c r="L6" s="23">
        <v>50</v>
      </c>
      <c r="M6" s="8" t="s">
        <v>353</v>
      </c>
      <c r="N6" s="258">
        <v>50</v>
      </c>
    </row>
    <row r="7" spans="1:14" s="2" customFormat="1">
      <c r="A7" s="8" t="s">
        <v>378</v>
      </c>
      <c r="B7" s="258">
        <v>50</v>
      </c>
      <c r="C7" s="30" t="s">
        <v>379</v>
      </c>
      <c r="D7" s="258">
        <v>50</v>
      </c>
      <c r="E7" s="8" t="s">
        <v>380</v>
      </c>
      <c r="F7" s="258">
        <v>50</v>
      </c>
      <c r="G7" s="8" t="s">
        <v>381</v>
      </c>
      <c r="H7" s="259">
        <v>50</v>
      </c>
      <c r="I7" s="30" t="s">
        <v>382</v>
      </c>
      <c r="J7" s="258">
        <v>50</v>
      </c>
      <c r="K7" s="74" t="s">
        <v>383</v>
      </c>
      <c r="L7" s="23">
        <v>50</v>
      </c>
      <c r="M7" s="8" t="s">
        <v>384</v>
      </c>
      <c r="N7" s="258">
        <v>50</v>
      </c>
    </row>
    <row r="8" spans="1:14" s="2" customFormat="1">
      <c r="A8" s="8" t="s">
        <v>385</v>
      </c>
      <c r="B8" s="258">
        <v>50</v>
      </c>
      <c r="C8" s="30" t="s">
        <v>386</v>
      </c>
      <c r="D8" s="258">
        <v>50</v>
      </c>
      <c r="E8" s="8" t="s">
        <v>387</v>
      </c>
      <c r="F8" s="258">
        <v>50</v>
      </c>
      <c r="G8" s="8" t="s">
        <v>388</v>
      </c>
      <c r="H8" s="259">
        <v>50</v>
      </c>
      <c r="I8" s="30" t="s">
        <v>389</v>
      </c>
      <c r="J8" s="258">
        <v>50</v>
      </c>
      <c r="K8" s="74" t="s">
        <v>390</v>
      </c>
      <c r="L8" s="23">
        <v>50</v>
      </c>
      <c r="M8" s="8" t="s">
        <v>391</v>
      </c>
      <c r="N8" s="258">
        <v>50</v>
      </c>
    </row>
    <row r="9" spans="1:14" s="2" customFormat="1">
      <c r="A9" s="8" t="s">
        <v>392</v>
      </c>
      <c r="B9" s="258">
        <v>50</v>
      </c>
      <c r="C9" s="30" t="s">
        <v>393</v>
      </c>
      <c r="D9" s="258">
        <v>50</v>
      </c>
      <c r="E9" s="8" t="s">
        <v>394</v>
      </c>
      <c r="F9" s="258">
        <v>50</v>
      </c>
      <c r="G9" s="8" t="s">
        <v>395</v>
      </c>
      <c r="H9" s="259">
        <v>50</v>
      </c>
      <c r="I9" s="30" t="s">
        <v>396</v>
      </c>
      <c r="J9" s="258">
        <v>50</v>
      </c>
      <c r="K9" s="74" t="s">
        <v>397</v>
      </c>
      <c r="L9" s="23">
        <v>50</v>
      </c>
      <c r="M9" s="8" t="s">
        <v>398</v>
      </c>
      <c r="N9" s="258">
        <v>50</v>
      </c>
    </row>
    <row r="10" spans="1:14" s="2" customFormat="1">
      <c r="A10" s="8" t="s">
        <v>399</v>
      </c>
      <c r="B10" s="258">
        <v>50</v>
      </c>
      <c r="C10" s="30" t="s">
        <v>400</v>
      </c>
      <c r="D10" s="258">
        <v>50</v>
      </c>
      <c r="E10" s="8" t="s">
        <v>401</v>
      </c>
      <c r="F10" s="258">
        <v>50</v>
      </c>
      <c r="G10" s="8" t="s">
        <v>402</v>
      </c>
      <c r="H10" s="259">
        <v>50</v>
      </c>
      <c r="I10" s="30" t="s">
        <v>403</v>
      </c>
      <c r="J10" s="258">
        <v>50</v>
      </c>
      <c r="K10" s="74" t="s">
        <v>404</v>
      </c>
      <c r="L10" s="23">
        <v>50</v>
      </c>
      <c r="M10" s="24" t="s">
        <v>405</v>
      </c>
      <c r="N10" s="282" t="s">
        <v>1794</v>
      </c>
    </row>
    <row r="11" spans="1:14" s="2" customFormat="1">
      <c r="A11" s="8" t="s">
        <v>406</v>
      </c>
      <c r="B11" s="258">
        <v>50</v>
      </c>
      <c r="C11" s="30" t="s">
        <v>407</v>
      </c>
      <c r="D11" s="258">
        <v>50</v>
      </c>
      <c r="E11" s="8" t="s">
        <v>408</v>
      </c>
      <c r="F11" s="258">
        <v>50</v>
      </c>
      <c r="G11" s="8" t="s">
        <v>409</v>
      </c>
      <c r="H11" s="259">
        <v>50</v>
      </c>
      <c r="I11" s="30" t="s">
        <v>410</v>
      </c>
      <c r="J11" s="258">
        <v>50</v>
      </c>
      <c r="K11" s="74" t="s">
        <v>411</v>
      </c>
      <c r="L11" s="23">
        <v>50</v>
      </c>
      <c r="M11" s="8" t="s">
        <v>412</v>
      </c>
      <c r="N11" s="258">
        <v>50</v>
      </c>
    </row>
    <row r="12" spans="1:14" s="2" customFormat="1" ht="19.5" thickBot="1">
      <c r="A12" s="8" t="s">
        <v>413</v>
      </c>
      <c r="B12" s="258">
        <v>50</v>
      </c>
      <c r="C12" s="30" t="s">
        <v>414</v>
      </c>
      <c r="D12" s="258">
        <v>50</v>
      </c>
      <c r="E12" s="8" t="s">
        <v>415</v>
      </c>
      <c r="F12" s="258">
        <v>50</v>
      </c>
      <c r="G12" s="8" t="s">
        <v>416</v>
      </c>
      <c r="H12" s="259">
        <v>50</v>
      </c>
      <c r="I12" s="260" t="s">
        <v>417</v>
      </c>
      <c r="J12" s="258">
        <v>50</v>
      </c>
      <c r="K12" s="25" t="s">
        <v>418</v>
      </c>
      <c r="L12" s="26">
        <f>AVERAGE(L6:L11)</f>
        <v>50</v>
      </c>
      <c r="M12" s="8" t="s">
        <v>419</v>
      </c>
      <c r="N12" s="258">
        <v>50</v>
      </c>
    </row>
    <row r="13" spans="1:14" s="2" customFormat="1" ht="19.5" thickTop="1">
      <c r="A13" s="8" t="s">
        <v>420</v>
      </c>
      <c r="B13" s="258">
        <v>50</v>
      </c>
      <c r="C13" s="30" t="s">
        <v>421</v>
      </c>
      <c r="D13" s="258">
        <v>50</v>
      </c>
      <c r="E13" s="8" t="s">
        <v>422</v>
      </c>
      <c r="F13" s="258">
        <v>50</v>
      </c>
      <c r="G13" s="8" t="s">
        <v>423</v>
      </c>
      <c r="H13" s="259">
        <v>50</v>
      </c>
      <c r="I13" s="30" t="s">
        <v>424</v>
      </c>
      <c r="J13" s="258">
        <v>50</v>
      </c>
      <c r="K13" s="27"/>
      <c r="L13" s="27"/>
      <c r="M13" s="8" t="s">
        <v>425</v>
      </c>
      <c r="N13" s="258">
        <v>50</v>
      </c>
    </row>
    <row r="14" spans="1:14" s="2" customFormat="1" ht="19.5" thickBot="1">
      <c r="A14" s="8" t="s">
        <v>426</v>
      </c>
      <c r="B14" s="258">
        <v>50</v>
      </c>
      <c r="C14" s="25" t="s">
        <v>418</v>
      </c>
      <c r="D14" s="29">
        <f>AVERAGE(D6:D13)</f>
        <v>50</v>
      </c>
      <c r="E14" s="30" t="s">
        <v>427</v>
      </c>
      <c r="F14" s="258">
        <v>50</v>
      </c>
      <c r="G14" s="8" t="s">
        <v>428</v>
      </c>
      <c r="H14" s="259">
        <v>50</v>
      </c>
      <c r="I14" s="30" t="s">
        <v>429</v>
      </c>
      <c r="J14" s="258">
        <v>50</v>
      </c>
      <c r="K14" s="27"/>
      <c r="L14" s="27"/>
      <c r="M14" s="8" t="s">
        <v>430</v>
      </c>
      <c r="N14" s="258">
        <v>50</v>
      </c>
    </row>
    <row r="15" spans="1:14" s="2" customFormat="1" ht="20.25" thickTop="1" thickBot="1">
      <c r="A15" s="8" t="s">
        <v>431</v>
      </c>
      <c r="B15" s="258">
        <v>50</v>
      </c>
      <c r="C15" s="27"/>
      <c r="D15" s="27"/>
      <c r="E15" s="8" t="s">
        <v>432</v>
      </c>
      <c r="F15" s="258">
        <v>50</v>
      </c>
      <c r="G15" s="8" t="s">
        <v>433</v>
      </c>
      <c r="H15" s="259">
        <v>50</v>
      </c>
      <c r="I15" s="25" t="s">
        <v>418</v>
      </c>
      <c r="J15" s="29">
        <f>AVERAGE(J6:J14)</f>
        <v>50</v>
      </c>
      <c r="K15" s="27"/>
      <c r="L15" s="27"/>
      <c r="M15" s="8" t="s">
        <v>434</v>
      </c>
      <c r="N15" s="258">
        <v>50</v>
      </c>
    </row>
    <row r="16" spans="1:14" s="2" customFormat="1" ht="19.5" thickTop="1">
      <c r="A16" s="8" t="s">
        <v>435</v>
      </c>
      <c r="B16" s="258">
        <v>50</v>
      </c>
      <c r="C16" s="27"/>
      <c r="D16" s="27"/>
      <c r="E16" s="8" t="s">
        <v>436</v>
      </c>
      <c r="F16" s="258">
        <v>50</v>
      </c>
      <c r="G16" s="8" t="s">
        <v>437</v>
      </c>
      <c r="H16" s="259">
        <v>50</v>
      </c>
      <c r="I16" s="27"/>
      <c r="J16" s="27"/>
      <c r="K16" s="27"/>
      <c r="L16" s="27"/>
      <c r="M16" s="8" t="s">
        <v>438</v>
      </c>
      <c r="N16" s="258">
        <v>50</v>
      </c>
    </row>
    <row r="17" spans="1:14" s="2" customFormat="1">
      <c r="A17" s="125" t="s">
        <v>439</v>
      </c>
      <c r="B17" s="258">
        <v>50</v>
      </c>
      <c r="C17" s="27"/>
      <c r="D17" s="27"/>
      <c r="E17" s="8" t="s">
        <v>440</v>
      </c>
      <c r="F17" s="258">
        <v>50</v>
      </c>
      <c r="G17" s="8" t="s">
        <v>441</v>
      </c>
      <c r="H17" s="259">
        <v>50</v>
      </c>
      <c r="I17" s="27"/>
      <c r="J17" s="27"/>
      <c r="K17" s="27"/>
      <c r="L17" s="27"/>
      <c r="M17" s="8" t="s">
        <v>442</v>
      </c>
      <c r="N17" s="258">
        <v>50</v>
      </c>
    </row>
    <row r="18" spans="1:14" ht="19.5" thickBot="1">
      <c r="A18" s="28" t="s">
        <v>418</v>
      </c>
      <c r="B18" s="29">
        <f>AVERAGE(B6:B17)</f>
        <v>50</v>
      </c>
      <c r="C18" s="27"/>
      <c r="D18" s="27"/>
      <c r="E18" s="8" t="s">
        <v>443</v>
      </c>
      <c r="F18" s="258">
        <v>50</v>
      </c>
      <c r="G18" s="8" t="s">
        <v>444</v>
      </c>
      <c r="H18" s="259">
        <v>50</v>
      </c>
      <c r="I18" s="27"/>
      <c r="J18" s="27"/>
      <c r="K18" s="27"/>
      <c r="L18" s="27"/>
      <c r="M18" s="8" t="s">
        <v>445</v>
      </c>
      <c r="N18" s="258">
        <v>50</v>
      </c>
    </row>
    <row r="19" spans="1:14" ht="19.5" thickTop="1">
      <c r="A19" s="27"/>
      <c r="B19" s="27"/>
      <c r="C19" s="27"/>
      <c r="D19" s="27"/>
      <c r="E19" s="8" t="s">
        <v>446</v>
      </c>
      <c r="F19" s="258">
        <v>50</v>
      </c>
      <c r="G19" s="8" t="s">
        <v>447</v>
      </c>
      <c r="H19" s="259">
        <v>50</v>
      </c>
      <c r="I19" s="27"/>
      <c r="J19" s="27"/>
      <c r="K19" s="27"/>
      <c r="L19" s="27"/>
      <c r="M19" s="8" t="s">
        <v>448</v>
      </c>
      <c r="N19" s="258">
        <v>50</v>
      </c>
    </row>
    <row r="20" spans="1:14" ht="19.5" thickBot="1">
      <c r="E20" s="28" t="s">
        <v>418</v>
      </c>
      <c r="F20" s="26">
        <f>AVERAGE(F6:F19)</f>
        <v>50</v>
      </c>
      <c r="G20" s="8" t="s">
        <v>449</v>
      </c>
      <c r="H20" s="259">
        <v>50</v>
      </c>
      <c r="M20" s="8" t="s">
        <v>450</v>
      </c>
      <c r="N20" s="258">
        <v>50</v>
      </c>
    </row>
    <row r="21" spans="1:14" ht="19.5" thickTop="1">
      <c r="F21" s="21">
        <v>690</v>
      </c>
      <c r="G21" s="8" t="s">
        <v>451</v>
      </c>
      <c r="H21" s="259">
        <v>50</v>
      </c>
      <c r="M21" s="8" t="s">
        <v>452</v>
      </c>
      <c r="N21" s="258">
        <v>50</v>
      </c>
    </row>
    <row r="22" spans="1:14">
      <c r="G22" s="8" t="s">
        <v>453</v>
      </c>
      <c r="H22" s="259">
        <v>50</v>
      </c>
      <c r="M22" s="8" t="s">
        <v>454</v>
      </c>
      <c r="N22" s="258">
        <v>50</v>
      </c>
    </row>
    <row r="23" spans="1:14">
      <c r="G23" s="8" t="s">
        <v>455</v>
      </c>
      <c r="H23" s="259">
        <v>50</v>
      </c>
      <c r="M23" s="8" t="s">
        <v>456</v>
      </c>
      <c r="N23" s="258">
        <v>50</v>
      </c>
    </row>
    <row r="24" spans="1:14" ht="19.5" thickBot="1">
      <c r="G24" s="28" t="s">
        <v>418</v>
      </c>
      <c r="H24" s="29">
        <f>AVERAGE(H6:H23)</f>
        <v>50</v>
      </c>
      <c r="M24" s="8" t="s">
        <v>457</v>
      </c>
      <c r="N24" s="258">
        <v>50</v>
      </c>
    </row>
    <row r="25" spans="1:14" ht="19.5" thickTop="1">
      <c r="M25" s="8" t="s">
        <v>458</v>
      </c>
      <c r="N25" s="258">
        <v>50</v>
      </c>
    </row>
    <row r="26" spans="1:14">
      <c r="A26" s="31" t="s">
        <v>459</v>
      </c>
      <c r="B26" s="21" t="s">
        <v>1456</v>
      </c>
      <c r="M26" s="8" t="s">
        <v>460</v>
      </c>
      <c r="N26" s="258">
        <v>50</v>
      </c>
    </row>
    <row r="27" spans="1:14" ht="19.5" thickBot="1">
      <c r="B27" s="21" t="s">
        <v>461</v>
      </c>
      <c r="M27" s="28" t="s">
        <v>418</v>
      </c>
      <c r="N27" s="29">
        <f>AVERAGE(N6:N26)</f>
        <v>50</v>
      </c>
    </row>
    <row r="28" spans="1:14" ht="19.5" thickTop="1"/>
    <row r="33" spans="2:8">
      <c r="D33" s="150"/>
      <c r="E33" s="150"/>
      <c r="F33" s="150"/>
      <c r="G33" s="150"/>
      <c r="H33" s="150"/>
    </row>
    <row r="35" spans="2:8">
      <c r="B35" s="21" t="s">
        <v>1608</v>
      </c>
      <c r="D35" s="21" t="s">
        <v>376</v>
      </c>
      <c r="E35" s="21" t="s">
        <v>377</v>
      </c>
      <c r="F35" s="21" t="s">
        <v>1609</v>
      </c>
      <c r="G35" s="21" t="s">
        <v>1610</v>
      </c>
      <c r="H35" s="21" t="s">
        <v>359</v>
      </c>
    </row>
    <row r="36" spans="2:8">
      <c r="D36" s="21">
        <v>88</v>
      </c>
      <c r="E36" s="21">
        <v>50</v>
      </c>
      <c r="F36" s="21">
        <f>D36*E36</f>
        <v>4400</v>
      </c>
      <c r="G36" s="21">
        <f>B20+D20+F21+H25+J16+L13+N28</f>
        <v>690</v>
      </c>
      <c r="H36" s="255">
        <f>G36/F36*100</f>
        <v>15.681818181818183</v>
      </c>
    </row>
    <row r="41" spans="2:8">
      <c r="G41" s="254"/>
      <c r="H41" s="254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51181102362204722" right="0.31496062992125984" top="0.55118110236220474" bottom="0.15748031496062992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Normal="100" workbookViewId="0">
      <pane xSplit="2" ySplit="4" topLeftCell="F5" activePane="bottomRight" state="frozen"/>
      <selection activeCell="B12" sqref="B12"/>
      <selection pane="topRight" activeCell="B12" sqref="B12"/>
      <selection pane="bottomLeft" activeCell="B12" sqref="B12"/>
      <selection pane="bottomRight" activeCell="H14" sqref="H14"/>
    </sheetView>
  </sheetViews>
  <sheetFormatPr defaultRowHeight="18.75"/>
  <cols>
    <col min="1" max="1" width="4.375" style="2" customWidth="1"/>
    <col min="2" max="2" width="7.5" style="2" customWidth="1"/>
    <col min="3" max="3" width="5.75" style="2" customWidth="1"/>
    <col min="4" max="4" width="10.375" style="2" customWidth="1"/>
    <col min="5" max="5" width="11.875" style="2" customWidth="1"/>
    <col min="6" max="6" width="5.875" style="2" customWidth="1"/>
    <col min="7" max="7" width="18" style="2" customWidth="1"/>
    <col min="8" max="8" width="9.75" style="2" bestFit="1" customWidth="1"/>
    <col min="9" max="9" width="4.875" style="77" customWidth="1"/>
    <col min="10" max="10" width="13.5" style="78" customWidth="1"/>
    <col min="11" max="11" width="13.5" style="151" customWidth="1"/>
    <col min="12" max="12" width="14.25" style="78" bestFit="1" customWidth="1"/>
    <col min="13" max="13" width="14.125" style="78" bestFit="1" customWidth="1"/>
    <col min="14" max="14" width="5.875" style="2" bestFit="1" customWidth="1"/>
    <col min="15" max="15" width="5.125" style="2" customWidth="1"/>
    <col min="16" max="16" width="4.875" style="2" customWidth="1"/>
    <col min="17" max="17" width="15.875" style="151" bestFit="1" customWidth="1"/>
    <col min="18" max="18" width="9.125" style="78"/>
    <col min="19" max="239" width="9.125" style="2"/>
    <col min="240" max="240" width="6.625" style="2" customWidth="1"/>
    <col min="241" max="241" width="11.375" style="2" customWidth="1"/>
    <col min="242" max="242" width="6.875" style="2" customWidth="1"/>
    <col min="243" max="243" width="16.375" style="2" customWidth="1"/>
    <col min="244" max="244" width="14.125" style="2" customWidth="1"/>
    <col min="245" max="245" width="5.375" style="2" customWidth="1"/>
    <col min="246" max="246" width="44.875" style="2" customWidth="1"/>
    <col min="247" max="247" width="7.25" style="2" customWidth="1"/>
    <col min="248" max="248" width="6.375" style="2" customWidth="1"/>
    <col min="249" max="249" width="11.875" style="2" customWidth="1"/>
    <col min="250" max="250" width="14.625" style="2" customWidth="1"/>
    <col min="251" max="251" width="14.375" style="2" customWidth="1"/>
    <col min="252" max="252" width="12.75" style="2" customWidth="1"/>
    <col min="253" max="253" width="13.875" style="2" customWidth="1"/>
    <col min="254" max="254" width="14.375" style="2" customWidth="1"/>
    <col min="255" max="255" width="12.75" style="2" customWidth="1"/>
    <col min="256" max="256" width="13.875" style="2" customWidth="1"/>
    <col min="257" max="257" width="14.375" style="2" customWidth="1"/>
    <col min="258" max="258" width="12.75" style="2" customWidth="1"/>
    <col min="259" max="261" width="7.375" style="2" customWidth="1"/>
    <col min="262" max="262" width="10.75" style="2" customWidth="1"/>
    <col min="263" max="495" width="9.125" style="2"/>
    <col min="496" max="496" width="6.625" style="2" customWidth="1"/>
    <col min="497" max="497" width="11.375" style="2" customWidth="1"/>
    <col min="498" max="498" width="6.875" style="2" customWidth="1"/>
    <col min="499" max="499" width="16.375" style="2" customWidth="1"/>
    <col min="500" max="500" width="14.125" style="2" customWidth="1"/>
    <col min="501" max="501" width="5.375" style="2" customWidth="1"/>
    <col min="502" max="502" width="44.875" style="2" customWidth="1"/>
    <col min="503" max="503" width="7.25" style="2" customWidth="1"/>
    <col min="504" max="504" width="6.375" style="2" customWidth="1"/>
    <col min="505" max="505" width="11.875" style="2" customWidth="1"/>
    <col min="506" max="506" width="14.625" style="2" customWidth="1"/>
    <col min="507" max="507" width="14.375" style="2" customWidth="1"/>
    <col min="508" max="508" width="12.75" style="2" customWidth="1"/>
    <col min="509" max="509" width="13.875" style="2" customWidth="1"/>
    <col min="510" max="510" width="14.375" style="2" customWidth="1"/>
    <col min="511" max="511" width="12.75" style="2" customWidth="1"/>
    <col min="512" max="512" width="13.875" style="2" customWidth="1"/>
    <col min="513" max="513" width="14.375" style="2" customWidth="1"/>
    <col min="514" max="514" width="12.75" style="2" customWidth="1"/>
    <col min="515" max="517" width="7.375" style="2" customWidth="1"/>
    <col min="518" max="518" width="10.75" style="2" customWidth="1"/>
    <col min="519" max="751" width="9.125" style="2"/>
    <col min="752" max="752" width="6.625" style="2" customWidth="1"/>
    <col min="753" max="753" width="11.375" style="2" customWidth="1"/>
    <col min="754" max="754" width="6.875" style="2" customWidth="1"/>
    <col min="755" max="755" width="16.375" style="2" customWidth="1"/>
    <col min="756" max="756" width="14.125" style="2" customWidth="1"/>
    <col min="757" max="757" width="5.375" style="2" customWidth="1"/>
    <col min="758" max="758" width="44.875" style="2" customWidth="1"/>
    <col min="759" max="759" width="7.25" style="2" customWidth="1"/>
    <col min="760" max="760" width="6.375" style="2" customWidth="1"/>
    <col min="761" max="761" width="11.875" style="2" customWidth="1"/>
    <col min="762" max="762" width="14.625" style="2" customWidth="1"/>
    <col min="763" max="763" width="14.375" style="2" customWidth="1"/>
    <col min="764" max="764" width="12.75" style="2" customWidth="1"/>
    <col min="765" max="765" width="13.875" style="2" customWidth="1"/>
    <col min="766" max="766" width="14.375" style="2" customWidth="1"/>
    <col min="767" max="767" width="12.75" style="2" customWidth="1"/>
    <col min="768" max="768" width="13.875" style="2" customWidth="1"/>
    <col min="769" max="769" width="14.375" style="2" customWidth="1"/>
    <col min="770" max="770" width="12.75" style="2" customWidth="1"/>
    <col min="771" max="773" width="7.375" style="2" customWidth="1"/>
    <col min="774" max="774" width="10.75" style="2" customWidth="1"/>
    <col min="775" max="1007" width="9.125" style="2"/>
    <col min="1008" max="1008" width="6.625" style="2" customWidth="1"/>
    <col min="1009" max="1009" width="11.375" style="2" customWidth="1"/>
    <col min="1010" max="1010" width="6.875" style="2" customWidth="1"/>
    <col min="1011" max="1011" width="16.375" style="2" customWidth="1"/>
    <col min="1012" max="1012" width="14.125" style="2" customWidth="1"/>
    <col min="1013" max="1013" width="5.375" style="2" customWidth="1"/>
    <col min="1014" max="1014" width="44.875" style="2" customWidth="1"/>
    <col min="1015" max="1015" width="7.25" style="2" customWidth="1"/>
    <col min="1016" max="1016" width="6.375" style="2" customWidth="1"/>
    <col min="1017" max="1017" width="11.875" style="2" customWidth="1"/>
    <col min="1018" max="1018" width="14.625" style="2" customWidth="1"/>
    <col min="1019" max="1019" width="14.375" style="2" customWidth="1"/>
    <col min="1020" max="1020" width="12.75" style="2" customWidth="1"/>
    <col min="1021" max="1021" width="13.875" style="2" customWidth="1"/>
    <col min="1022" max="1022" width="14.375" style="2" customWidth="1"/>
    <col min="1023" max="1023" width="12.75" style="2" customWidth="1"/>
    <col min="1024" max="1024" width="13.875" style="2" customWidth="1"/>
    <col min="1025" max="1025" width="14.375" style="2" customWidth="1"/>
    <col min="1026" max="1026" width="12.75" style="2" customWidth="1"/>
    <col min="1027" max="1029" width="7.375" style="2" customWidth="1"/>
    <col min="1030" max="1030" width="10.75" style="2" customWidth="1"/>
    <col min="1031" max="1263" width="9.125" style="2"/>
    <col min="1264" max="1264" width="6.625" style="2" customWidth="1"/>
    <col min="1265" max="1265" width="11.375" style="2" customWidth="1"/>
    <col min="1266" max="1266" width="6.875" style="2" customWidth="1"/>
    <col min="1267" max="1267" width="16.375" style="2" customWidth="1"/>
    <col min="1268" max="1268" width="14.125" style="2" customWidth="1"/>
    <col min="1269" max="1269" width="5.375" style="2" customWidth="1"/>
    <col min="1270" max="1270" width="44.875" style="2" customWidth="1"/>
    <col min="1271" max="1271" width="7.25" style="2" customWidth="1"/>
    <col min="1272" max="1272" width="6.375" style="2" customWidth="1"/>
    <col min="1273" max="1273" width="11.875" style="2" customWidth="1"/>
    <col min="1274" max="1274" width="14.625" style="2" customWidth="1"/>
    <col min="1275" max="1275" width="14.375" style="2" customWidth="1"/>
    <col min="1276" max="1276" width="12.75" style="2" customWidth="1"/>
    <col min="1277" max="1277" width="13.875" style="2" customWidth="1"/>
    <col min="1278" max="1278" width="14.375" style="2" customWidth="1"/>
    <col min="1279" max="1279" width="12.75" style="2" customWidth="1"/>
    <col min="1280" max="1280" width="13.875" style="2" customWidth="1"/>
    <col min="1281" max="1281" width="14.375" style="2" customWidth="1"/>
    <col min="1282" max="1282" width="12.75" style="2" customWidth="1"/>
    <col min="1283" max="1285" width="7.375" style="2" customWidth="1"/>
    <col min="1286" max="1286" width="10.75" style="2" customWidth="1"/>
    <col min="1287" max="1519" width="9.125" style="2"/>
    <col min="1520" max="1520" width="6.625" style="2" customWidth="1"/>
    <col min="1521" max="1521" width="11.375" style="2" customWidth="1"/>
    <col min="1522" max="1522" width="6.875" style="2" customWidth="1"/>
    <col min="1523" max="1523" width="16.375" style="2" customWidth="1"/>
    <col min="1524" max="1524" width="14.125" style="2" customWidth="1"/>
    <col min="1525" max="1525" width="5.375" style="2" customWidth="1"/>
    <col min="1526" max="1526" width="44.875" style="2" customWidth="1"/>
    <col min="1527" max="1527" width="7.25" style="2" customWidth="1"/>
    <col min="1528" max="1528" width="6.375" style="2" customWidth="1"/>
    <col min="1529" max="1529" width="11.875" style="2" customWidth="1"/>
    <col min="1530" max="1530" width="14.625" style="2" customWidth="1"/>
    <col min="1531" max="1531" width="14.375" style="2" customWidth="1"/>
    <col min="1532" max="1532" width="12.75" style="2" customWidth="1"/>
    <col min="1533" max="1533" width="13.875" style="2" customWidth="1"/>
    <col min="1534" max="1534" width="14.375" style="2" customWidth="1"/>
    <col min="1535" max="1535" width="12.75" style="2" customWidth="1"/>
    <col min="1536" max="1536" width="13.875" style="2" customWidth="1"/>
    <col min="1537" max="1537" width="14.375" style="2" customWidth="1"/>
    <col min="1538" max="1538" width="12.75" style="2" customWidth="1"/>
    <col min="1539" max="1541" width="7.375" style="2" customWidth="1"/>
    <col min="1542" max="1542" width="10.75" style="2" customWidth="1"/>
    <col min="1543" max="1775" width="9.125" style="2"/>
    <col min="1776" max="1776" width="6.625" style="2" customWidth="1"/>
    <col min="1777" max="1777" width="11.375" style="2" customWidth="1"/>
    <col min="1778" max="1778" width="6.875" style="2" customWidth="1"/>
    <col min="1779" max="1779" width="16.375" style="2" customWidth="1"/>
    <col min="1780" max="1780" width="14.125" style="2" customWidth="1"/>
    <col min="1781" max="1781" width="5.375" style="2" customWidth="1"/>
    <col min="1782" max="1782" width="44.875" style="2" customWidth="1"/>
    <col min="1783" max="1783" width="7.25" style="2" customWidth="1"/>
    <col min="1784" max="1784" width="6.375" style="2" customWidth="1"/>
    <col min="1785" max="1785" width="11.875" style="2" customWidth="1"/>
    <col min="1786" max="1786" width="14.625" style="2" customWidth="1"/>
    <col min="1787" max="1787" width="14.375" style="2" customWidth="1"/>
    <col min="1788" max="1788" width="12.75" style="2" customWidth="1"/>
    <col min="1789" max="1789" width="13.875" style="2" customWidth="1"/>
    <col min="1790" max="1790" width="14.375" style="2" customWidth="1"/>
    <col min="1791" max="1791" width="12.75" style="2" customWidth="1"/>
    <col min="1792" max="1792" width="13.875" style="2" customWidth="1"/>
    <col min="1793" max="1793" width="14.375" style="2" customWidth="1"/>
    <col min="1794" max="1794" width="12.75" style="2" customWidth="1"/>
    <col min="1795" max="1797" width="7.375" style="2" customWidth="1"/>
    <col min="1798" max="1798" width="10.75" style="2" customWidth="1"/>
    <col min="1799" max="2031" width="9.125" style="2"/>
    <col min="2032" max="2032" width="6.625" style="2" customWidth="1"/>
    <col min="2033" max="2033" width="11.375" style="2" customWidth="1"/>
    <col min="2034" max="2034" width="6.875" style="2" customWidth="1"/>
    <col min="2035" max="2035" width="16.375" style="2" customWidth="1"/>
    <col min="2036" max="2036" width="14.125" style="2" customWidth="1"/>
    <col min="2037" max="2037" width="5.375" style="2" customWidth="1"/>
    <col min="2038" max="2038" width="44.875" style="2" customWidth="1"/>
    <col min="2039" max="2039" width="7.25" style="2" customWidth="1"/>
    <col min="2040" max="2040" width="6.375" style="2" customWidth="1"/>
    <col min="2041" max="2041" width="11.875" style="2" customWidth="1"/>
    <col min="2042" max="2042" width="14.625" style="2" customWidth="1"/>
    <col min="2043" max="2043" width="14.375" style="2" customWidth="1"/>
    <col min="2044" max="2044" width="12.75" style="2" customWidth="1"/>
    <col min="2045" max="2045" width="13.875" style="2" customWidth="1"/>
    <col min="2046" max="2046" width="14.375" style="2" customWidth="1"/>
    <col min="2047" max="2047" width="12.75" style="2" customWidth="1"/>
    <col min="2048" max="2048" width="13.875" style="2" customWidth="1"/>
    <col min="2049" max="2049" width="14.375" style="2" customWidth="1"/>
    <col min="2050" max="2050" width="12.75" style="2" customWidth="1"/>
    <col min="2051" max="2053" width="7.375" style="2" customWidth="1"/>
    <col min="2054" max="2054" width="10.75" style="2" customWidth="1"/>
    <col min="2055" max="2287" width="9.125" style="2"/>
    <col min="2288" max="2288" width="6.625" style="2" customWidth="1"/>
    <col min="2289" max="2289" width="11.375" style="2" customWidth="1"/>
    <col min="2290" max="2290" width="6.875" style="2" customWidth="1"/>
    <col min="2291" max="2291" width="16.375" style="2" customWidth="1"/>
    <col min="2292" max="2292" width="14.125" style="2" customWidth="1"/>
    <col min="2293" max="2293" width="5.375" style="2" customWidth="1"/>
    <col min="2294" max="2294" width="44.875" style="2" customWidth="1"/>
    <col min="2295" max="2295" width="7.25" style="2" customWidth="1"/>
    <col min="2296" max="2296" width="6.375" style="2" customWidth="1"/>
    <col min="2297" max="2297" width="11.875" style="2" customWidth="1"/>
    <col min="2298" max="2298" width="14.625" style="2" customWidth="1"/>
    <col min="2299" max="2299" width="14.375" style="2" customWidth="1"/>
    <col min="2300" max="2300" width="12.75" style="2" customWidth="1"/>
    <col min="2301" max="2301" width="13.875" style="2" customWidth="1"/>
    <col min="2302" max="2302" width="14.375" style="2" customWidth="1"/>
    <col min="2303" max="2303" width="12.75" style="2" customWidth="1"/>
    <col min="2304" max="2304" width="13.875" style="2" customWidth="1"/>
    <col min="2305" max="2305" width="14.375" style="2" customWidth="1"/>
    <col min="2306" max="2306" width="12.75" style="2" customWidth="1"/>
    <col min="2307" max="2309" width="7.375" style="2" customWidth="1"/>
    <col min="2310" max="2310" width="10.75" style="2" customWidth="1"/>
    <col min="2311" max="2543" width="9.125" style="2"/>
    <col min="2544" max="2544" width="6.625" style="2" customWidth="1"/>
    <col min="2545" max="2545" width="11.375" style="2" customWidth="1"/>
    <col min="2546" max="2546" width="6.875" style="2" customWidth="1"/>
    <col min="2547" max="2547" width="16.375" style="2" customWidth="1"/>
    <col min="2548" max="2548" width="14.125" style="2" customWidth="1"/>
    <col min="2549" max="2549" width="5.375" style="2" customWidth="1"/>
    <col min="2550" max="2550" width="44.875" style="2" customWidth="1"/>
    <col min="2551" max="2551" width="7.25" style="2" customWidth="1"/>
    <col min="2552" max="2552" width="6.375" style="2" customWidth="1"/>
    <col min="2553" max="2553" width="11.875" style="2" customWidth="1"/>
    <col min="2554" max="2554" width="14.625" style="2" customWidth="1"/>
    <col min="2555" max="2555" width="14.375" style="2" customWidth="1"/>
    <col min="2556" max="2556" width="12.75" style="2" customWidth="1"/>
    <col min="2557" max="2557" width="13.875" style="2" customWidth="1"/>
    <col min="2558" max="2558" width="14.375" style="2" customWidth="1"/>
    <col min="2559" max="2559" width="12.75" style="2" customWidth="1"/>
    <col min="2560" max="2560" width="13.875" style="2" customWidth="1"/>
    <col min="2561" max="2561" width="14.375" style="2" customWidth="1"/>
    <col min="2562" max="2562" width="12.75" style="2" customWidth="1"/>
    <col min="2563" max="2565" width="7.375" style="2" customWidth="1"/>
    <col min="2566" max="2566" width="10.75" style="2" customWidth="1"/>
    <col min="2567" max="2799" width="9.125" style="2"/>
    <col min="2800" max="2800" width="6.625" style="2" customWidth="1"/>
    <col min="2801" max="2801" width="11.375" style="2" customWidth="1"/>
    <col min="2802" max="2802" width="6.875" style="2" customWidth="1"/>
    <col min="2803" max="2803" width="16.375" style="2" customWidth="1"/>
    <col min="2804" max="2804" width="14.125" style="2" customWidth="1"/>
    <col min="2805" max="2805" width="5.375" style="2" customWidth="1"/>
    <col min="2806" max="2806" width="44.875" style="2" customWidth="1"/>
    <col min="2807" max="2807" width="7.25" style="2" customWidth="1"/>
    <col min="2808" max="2808" width="6.375" style="2" customWidth="1"/>
    <col min="2809" max="2809" width="11.875" style="2" customWidth="1"/>
    <col min="2810" max="2810" width="14.625" style="2" customWidth="1"/>
    <col min="2811" max="2811" width="14.375" style="2" customWidth="1"/>
    <col min="2812" max="2812" width="12.75" style="2" customWidth="1"/>
    <col min="2813" max="2813" width="13.875" style="2" customWidth="1"/>
    <col min="2814" max="2814" width="14.375" style="2" customWidth="1"/>
    <col min="2815" max="2815" width="12.75" style="2" customWidth="1"/>
    <col min="2816" max="2816" width="13.875" style="2" customWidth="1"/>
    <col min="2817" max="2817" width="14.375" style="2" customWidth="1"/>
    <col min="2818" max="2818" width="12.75" style="2" customWidth="1"/>
    <col min="2819" max="2821" width="7.375" style="2" customWidth="1"/>
    <col min="2822" max="2822" width="10.75" style="2" customWidth="1"/>
    <col min="2823" max="3055" width="9.125" style="2"/>
    <col min="3056" max="3056" width="6.625" style="2" customWidth="1"/>
    <col min="3057" max="3057" width="11.375" style="2" customWidth="1"/>
    <col min="3058" max="3058" width="6.875" style="2" customWidth="1"/>
    <col min="3059" max="3059" width="16.375" style="2" customWidth="1"/>
    <col min="3060" max="3060" width="14.125" style="2" customWidth="1"/>
    <col min="3061" max="3061" width="5.375" style="2" customWidth="1"/>
    <col min="3062" max="3062" width="44.875" style="2" customWidth="1"/>
    <col min="3063" max="3063" width="7.25" style="2" customWidth="1"/>
    <col min="3064" max="3064" width="6.375" style="2" customWidth="1"/>
    <col min="3065" max="3065" width="11.875" style="2" customWidth="1"/>
    <col min="3066" max="3066" width="14.625" style="2" customWidth="1"/>
    <col min="3067" max="3067" width="14.375" style="2" customWidth="1"/>
    <col min="3068" max="3068" width="12.75" style="2" customWidth="1"/>
    <col min="3069" max="3069" width="13.875" style="2" customWidth="1"/>
    <col min="3070" max="3070" width="14.375" style="2" customWidth="1"/>
    <col min="3071" max="3071" width="12.75" style="2" customWidth="1"/>
    <col min="3072" max="3072" width="13.875" style="2" customWidth="1"/>
    <col min="3073" max="3073" width="14.375" style="2" customWidth="1"/>
    <col min="3074" max="3074" width="12.75" style="2" customWidth="1"/>
    <col min="3075" max="3077" width="7.375" style="2" customWidth="1"/>
    <col min="3078" max="3078" width="10.75" style="2" customWidth="1"/>
    <col min="3079" max="3311" width="9.125" style="2"/>
    <col min="3312" max="3312" width="6.625" style="2" customWidth="1"/>
    <col min="3313" max="3313" width="11.375" style="2" customWidth="1"/>
    <col min="3314" max="3314" width="6.875" style="2" customWidth="1"/>
    <col min="3315" max="3315" width="16.375" style="2" customWidth="1"/>
    <col min="3316" max="3316" width="14.125" style="2" customWidth="1"/>
    <col min="3317" max="3317" width="5.375" style="2" customWidth="1"/>
    <col min="3318" max="3318" width="44.875" style="2" customWidth="1"/>
    <col min="3319" max="3319" width="7.25" style="2" customWidth="1"/>
    <col min="3320" max="3320" width="6.375" style="2" customWidth="1"/>
    <col min="3321" max="3321" width="11.875" style="2" customWidth="1"/>
    <col min="3322" max="3322" width="14.625" style="2" customWidth="1"/>
    <col min="3323" max="3323" width="14.375" style="2" customWidth="1"/>
    <col min="3324" max="3324" width="12.75" style="2" customWidth="1"/>
    <col min="3325" max="3325" width="13.875" style="2" customWidth="1"/>
    <col min="3326" max="3326" width="14.375" style="2" customWidth="1"/>
    <col min="3327" max="3327" width="12.75" style="2" customWidth="1"/>
    <col min="3328" max="3328" width="13.875" style="2" customWidth="1"/>
    <col min="3329" max="3329" width="14.375" style="2" customWidth="1"/>
    <col min="3330" max="3330" width="12.75" style="2" customWidth="1"/>
    <col min="3331" max="3333" width="7.375" style="2" customWidth="1"/>
    <col min="3334" max="3334" width="10.75" style="2" customWidth="1"/>
    <col min="3335" max="3567" width="9.125" style="2"/>
    <col min="3568" max="3568" width="6.625" style="2" customWidth="1"/>
    <col min="3569" max="3569" width="11.375" style="2" customWidth="1"/>
    <col min="3570" max="3570" width="6.875" style="2" customWidth="1"/>
    <col min="3571" max="3571" width="16.375" style="2" customWidth="1"/>
    <col min="3572" max="3572" width="14.125" style="2" customWidth="1"/>
    <col min="3573" max="3573" width="5.375" style="2" customWidth="1"/>
    <col min="3574" max="3574" width="44.875" style="2" customWidth="1"/>
    <col min="3575" max="3575" width="7.25" style="2" customWidth="1"/>
    <col min="3576" max="3576" width="6.375" style="2" customWidth="1"/>
    <col min="3577" max="3577" width="11.875" style="2" customWidth="1"/>
    <col min="3578" max="3578" width="14.625" style="2" customWidth="1"/>
    <col min="3579" max="3579" width="14.375" style="2" customWidth="1"/>
    <col min="3580" max="3580" width="12.75" style="2" customWidth="1"/>
    <col min="3581" max="3581" width="13.875" style="2" customWidth="1"/>
    <col min="3582" max="3582" width="14.375" style="2" customWidth="1"/>
    <col min="3583" max="3583" width="12.75" style="2" customWidth="1"/>
    <col min="3584" max="3584" width="13.875" style="2" customWidth="1"/>
    <col min="3585" max="3585" width="14.375" style="2" customWidth="1"/>
    <col min="3586" max="3586" width="12.75" style="2" customWidth="1"/>
    <col min="3587" max="3589" width="7.375" style="2" customWidth="1"/>
    <col min="3590" max="3590" width="10.75" style="2" customWidth="1"/>
    <col min="3591" max="3823" width="9.125" style="2"/>
    <col min="3824" max="3824" width="6.625" style="2" customWidth="1"/>
    <col min="3825" max="3825" width="11.375" style="2" customWidth="1"/>
    <col min="3826" max="3826" width="6.875" style="2" customWidth="1"/>
    <col min="3827" max="3827" width="16.375" style="2" customWidth="1"/>
    <col min="3828" max="3828" width="14.125" style="2" customWidth="1"/>
    <col min="3829" max="3829" width="5.375" style="2" customWidth="1"/>
    <col min="3830" max="3830" width="44.875" style="2" customWidth="1"/>
    <col min="3831" max="3831" width="7.25" style="2" customWidth="1"/>
    <col min="3832" max="3832" width="6.375" style="2" customWidth="1"/>
    <col min="3833" max="3833" width="11.875" style="2" customWidth="1"/>
    <col min="3834" max="3834" width="14.625" style="2" customWidth="1"/>
    <col min="3835" max="3835" width="14.375" style="2" customWidth="1"/>
    <col min="3836" max="3836" width="12.75" style="2" customWidth="1"/>
    <col min="3837" max="3837" width="13.875" style="2" customWidth="1"/>
    <col min="3838" max="3838" width="14.375" style="2" customWidth="1"/>
    <col min="3839" max="3839" width="12.75" style="2" customWidth="1"/>
    <col min="3840" max="3840" width="13.875" style="2" customWidth="1"/>
    <col min="3841" max="3841" width="14.375" style="2" customWidth="1"/>
    <col min="3842" max="3842" width="12.75" style="2" customWidth="1"/>
    <col min="3843" max="3845" width="7.375" style="2" customWidth="1"/>
    <col min="3846" max="3846" width="10.75" style="2" customWidth="1"/>
    <col min="3847" max="4079" width="9.125" style="2"/>
    <col min="4080" max="4080" width="6.625" style="2" customWidth="1"/>
    <col min="4081" max="4081" width="11.375" style="2" customWidth="1"/>
    <col min="4082" max="4082" width="6.875" style="2" customWidth="1"/>
    <col min="4083" max="4083" width="16.375" style="2" customWidth="1"/>
    <col min="4084" max="4084" width="14.125" style="2" customWidth="1"/>
    <col min="4085" max="4085" width="5.375" style="2" customWidth="1"/>
    <col min="4086" max="4086" width="44.875" style="2" customWidth="1"/>
    <col min="4087" max="4087" width="7.25" style="2" customWidth="1"/>
    <col min="4088" max="4088" width="6.375" style="2" customWidth="1"/>
    <col min="4089" max="4089" width="11.875" style="2" customWidth="1"/>
    <col min="4090" max="4090" width="14.625" style="2" customWidth="1"/>
    <col min="4091" max="4091" width="14.375" style="2" customWidth="1"/>
    <col min="4092" max="4092" width="12.75" style="2" customWidth="1"/>
    <col min="4093" max="4093" width="13.875" style="2" customWidth="1"/>
    <col min="4094" max="4094" width="14.375" style="2" customWidth="1"/>
    <col min="4095" max="4095" width="12.75" style="2" customWidth="1"/>
    <col min="4096" max="4096" width="13.875" style="2" customWidth="1"/>
    <col min="4097" max="4097" width="14.375" style="2" customWidth="1"/>
    <col min="4098" max="4098" width="12.75" style="2" customWidth="1"/>
    <col min="4099" max="4101" width="7.375" style="2" customWidth="1"/>
    <col min="4102" max="4102" width="10.75" style="2" customWidth="1"/>
    <col min="4103" max="4335" width="9.125" style="2"/>
    <col min="4336" max="4336" width="6.625" style="2" customWidth="1"/>
    <col min="4337" max="4337" width="11.375" style="2" customWidth="1"/>
    <col min="4338" max="4338" width="6.875" style="2" customWidth="1"/>
    <col min="4339" max="4339" width="16.375" style="2" customWidth="1"/>
    <col min="4340" max="4340" width="14.125" style="2" customWidth="1"/>
    <col min="4341" max="4341" width="5.375" style="2" customWidth="1"/>
    <col min="4342" max="4342" width="44.875" style="2" customWidth="1"/>
    <col min="4343" max="4343" width="7.25" style="2" customWidth="1"/>
    <col min="4344" max="4344" width="6.375" style="2" customWidth="1"/>
    <col min="4345" max="4345" width="11.875" style="2" customWidth="1"/>
    <col min="4346" max="4346" width="14.625" style="2" customWidth="1"/>
    <col min="4347" max="4347" width="14.375" style="2" customWidth="1"/>
    <col min="4348" max="4348" width="12.75" style="2" customWidth="1"/>
    <col min="4349" max="4349" width="13.875" style="2" customWidth="1"/>
    <col min="4350" max="4350" width="14.375" style="2" customWidth="1"/>
    <col min="4351" max="4351" width="12.75" style="2" customWidth="1"/>
    <col min="4352" max="4352" width="13.875" style="2" customWidth="1"/>
    <col min="4353" max="4353" width="14.375" style="2" customWidth="1"/>
    <col min="4354" max="4354" width="12.75" style="2" customWidth="1"/>
    <col min="4355" max="4357" width="7.375" style="2" customWidth="1"/>
    <col min="4358" max="4358" width="10.75" style="2" customWidth="1"/>
    <col min="4359" max="4591" width="9.125" style="2"/>
    <col min="4592" max="4592" width="6.625" style="2" customWidth="1"/>
    <col min="4593" max="4593" width="11.375" style="2" customWidth="1"/>
    <col min="4594" max="4594" width="6.875" style="2" customWidth="1"/>
    <col min="4595" max="4595" width="16.375" style="2" customWidth="1"/>
    <col min="4596" max="4596" width="14.125" style="2" customWidth="1"/>
    <col min="4597" max="4597" width="5.375" style="2" customWidth="1"/>
    <col min="4598" max="4598" width="44.875" style="2" customWidth="1"/>
    <col min="4599" max="4599" width="7.25" style="2" customWidth="1"/>
    <col min="4600" max="4600" width="6.375" style="2" customWidth="1"/>
    <col min="4601" max="4601" width="11.875" style="2" customWidth="1"/>
    <col min="4602" max="4602" width="14.625" style="2" customWidth="1"/>
    <col min="4603" max="4603" width="14.375" style="2" customWidth="1"/>
    <col min="4604" max="4604" width="12.75" style="2" customWidth="1"/>
    <col min="4605" max="4605" width="13.875" style="2" customWidth="1"/>
    <col min="4606" max="4606" width="14.375" style="2" customWidth="1"/>
    <col min="4607" max="4607" width="12.75" style="2" customWidth="1"/>
    <col min="4608" max="4608" width="13.875" style="2" customWidth="1"/>
    <col min="4609" max="4609" width="14.375" style="2" customWidth="1"/>
    <col min="4610" max="4610" width="12.75" style="2" customWidth="1"/>
    <col min="4611" max="4613" width="7.375" style="2" customWidth="1"/>
    <col min="4614" max="4614" width="10.75" style="2" customWidth="1"/>
    <col min="4615" max="4847" width="9.125" style="2"/>
    <col min="4848" max="4848" width="6.625" style="2" customWidth="1"/>
    <col min="4849" max="4849" width="11.375" style="2" customWidth="1"/>
    <col min="4850" max="4850" width="6.875" style="2" customWidth="1"/>
    <col min="4851" max="4851" width="16.375" style="2" customWidth="1"/>
    <col min="4852" max="4852" width="14.125" style="2" customWidth="1"/>
    <col min="4853" max="4853" width="5.375" style="2" customWidth="1"/>
    <col min="4854" max="4854" width="44.875" style="2" customWidth="1"/>
    <col min="4855" max="4855" width="7.25" style="2" customWidth="1"/>
    <col min="4856" max="4856" width="6.375" style="2" customWidth="1"/>
    <col min="4857" max="4857" width="11.875" style="2" customWidth="1"/>
    <col min="4858" max="4858" width="14.625" style="2" customWidth="1"/>
    <col min="4859" max="4859" width="14.375" style="2" customWidth="1"/>
    <col min="4860" max="4860" width="12.75" style="2" customWidth="1"/>
    <col min="4861" max="4861" width="13.875" style="2" customWidth="1"/>
    <col min="4862" max="4862" width="14.375" style="2" customWidth="1"/>
    <col min="4863" max="4863" width="12.75" style="2" customWidth="1"/>
    <col min="4864" max="4864" width="13.875" style="2" customWidth="1"/>
    <col min="4865" max="4865" width="14.375" style="2" customWidth="1"/>
    <col min="4866" max="4866" width="12.75" style="2" customWidth="1"/>
    <col min="4867" max="4869" width="7.375" style="2" customWidth="1"/>
    <col min="4870" max="4870" width="10.75" style="2" customWidth="1"/>
    <col min="4871" max="5103" width="9.125" style="2"/>
    <col min="5104" max="5104" width="6.625" style="2" customWidth="1"/>
    <col min="5105" max="5105" width="11.375" style="2" customWidth="1"/>
    <col min="5106" max="5106" width="6.875" style="2" customWidth="1"/>
    <col min="5107" max="5107" width="16.375" style="2" customWidth="1"/>
    <col min="5108" max="5108" width="14.125" style="2" customWidth="1"/>
    <col min="5109" max="5109" width="5.375" style="2" customWidth="1"/>
    <col min="5110" max="5110" width="44.875" style="2" customWidth="1"/>
    <col min="5111" max="5111" width="7.25" style="2" customWidth="1"/>
    <col min="5112" max="5112" width="6.375" style="2" customWidth="1"/>
    <col min="5113" max="5113" width="11.875" style="2" customWidth="1"/>
    <col min="5114" max="5114" width="14.625" style="2" customWidth="1"/>
    <col min="5115" max="5115" width="14.375" style="2" customWidth="1"/>
    <col min="5116" max="5116" width="12.75" style="2" customWidth="1"/>
    <col min="5117" max="5117" width="13.875" style="2" customWidth="1"/>
    <col min="5118" max="5118" width="14.375" style="2" customWidth="1"/>
    <col min="5119" max="5119" width="12.75" style="2" customWidth="1"/>
    <col min="5120" max="5120" width="13.875" style="2" customWidth="1"/>
    <col min="5121" max="5121" width="14.375" style="2" customWidth="1"/>
    <col min="5122" max="5122" width="12.75" style="2" customWidth="1"/>
    <col min="5123" max="5125" width="7.375" style="2" customWidth="1"/>
    <col min="5126" max="5126" width="10.75" style="2" customWidth="1"/>
    <col min="5127" max="5359" width="9.125" style="2"/>
    <col min="5360" max="5360" width="6.625" style="2" customWidth="1"/>
    <col min="5361" max="5361" width="11.375" style="2" customWidth="1"/>
    <col min="5362" max="5362" width="6.875" style="2" customWidth="1"/>
    <col min="5363" max="5363" width="16.375" style="2" customWidth="1"/>
    <col min="5364" max="5364" width="14.125" style="2" customWidth="1"/>
    <col min="5365" max="5365" width="5.375" style="2" customWidth="1"/>
    <col min="5366" max="5366" width="44.875" style="2" customWidth="1"/>
    <col min="5367" max="5367" width="7.25" style="2" customWidth="1"/>
    <col min="5368" max="5368" width="6.375" style="2" customWidth="1"/>
    <col min="5369" max="5369" width="11.875" style="2" customWidth="1"/>
    <col min="5370" max="5370" width="14.625" style="2" customWidth="1"/>
    <col min="5371" max="5371" width="14.375" style="2" customWidth="1"/>
    <col min="5372" max="5372" width="12.75" style="2" customWidth="1"/>
    <col min="5373" max="5373" width="13.875" style="2" customWidth="1"/>
    <col min="5374" max="5374" width="14.375" style="2" customWidth="1"/>
    <col min="5375" max="5375" width="12.75" style="2" customWidth="1"/>
    <col min="5376" max="5376" width="13.875" style="2" customWidth="1"/>
    <col min="5377" max="5377" width="14.375" style="2" customWidth="1"/>
    <col min="5378" max="5378" width="12.75" style="2" customWidth="1"/>
    <col min="5379" max="5381" width="7.375" style="2" customWidth="1"/>
    <col min="5382" max="5382" width="10.75" style="2" customWidth="1"/>
    <col min="5383" max="5615" width="9.125" style="2"/>
    <col min="5616" max="5616" width="6.625" style="2" customWidth="1"/>
    <col min="5617" max="5617" width="11.375" style="2" customWidth="1"/>
    <col min="5618" max="5618" width="6.875" style="2" customWidth="1"/>
    <col min="5619" max="5619" width="16.375" style="2" customWidth="1"/>
    <col min="5620" max="5620" width="14.125" style="2" customWidth="1"/>
    <col min="5621" max="5621" width="5.375" style="2" customWidth="1"/>
    <col min="5622" max="5622" width="44.875" style="2" customWidth="1"/>
    <col min="5623" max="5623" width="7.25" style="2" customWidth="1"/>
    <col min="5624" max="5624" width="6.375" style="2" customWidth="1"/>
    <col min="5625" max="5625" width="11.875" style="2" customWidth="1"/>
    <col min="5626" max="5626" width="14.625" style="2" customWidth="1"/>
    <col min="5627" max="5627" width="14.375" style="2" customWidth="1"/>
    <col min="5628" max="5628" width="12.75" style="2" customWidth="1"/>
    <col min="5629" max="5629" width="13.875" style="2" customWidth="1"/>
    <col min="5630" max="5630" width="14.375" style="2" customWidth="1"/>
    <col min="5631" max="5631" width="12.75" style="2" customWidth="1"/>
    <col min="5632" max="5632" width="13.875" style="2" customWidth="1"/>
    <col min="5633" max="5633" width="14.375" style="2" customWidth="1"/>
    <col min="5634" max="5634" width="12.75" style="2" customWidth="1"/>
    <col min="5635" max="5637" width="7.375" style="2" customWidth="1"/>
    <col min="5638" max="5638" width="10.75" style="2" customWidth="1"/>
    <col min="5639" max="5871" width="9.125" style="2"/>
    <col min="5872" max="5872" width="6.625" style="2" customWidth="1"/>
    <col min="5873" max="5873" width="11.375" style="2" customWidth="1"/>
    <col min="5874" max="5874" width="6.875" style="2" customWidth="1"/>
    <col min="5875" max="5875" width="16.375" style="2" customWidth="1"/>
    <col min="5876" max="5876" width="14.125" style="2" customWidth="1"/>
    <col min="5877" max="5877" width="5.375" style="2" customWidth="1"/>
    <col min="5878" max="5878" width="44.875" style="2" customWidth="1"/>
    <col min="5879" max="5879" width="7.25" style="2" customWidth="1"/>
    <col min="5880" max="5880" width="6.375" style="2" customWidth="1"/>
    <col min="5881" max="5881" width="11.875" style="2" customWidth="1"/>
    <col min="5882" max="5882" width="14.625" style="2" customWidth="1"/>
    <col min="5883" max="5883" width="14.375" style="2" customWidth="1"/>
    <col min="5884" max="5884" width="12.75" style="2" customWidth="1"/>
    <col min="5885" max="5885" width="13.875" style="2" customWidth="1"/>
    <col min="5886" max="5886" width="14.375" style="2" customWidth="1"/>
    <col min="5887" max="5887" width="12.75" style="2" customWidth="1"/>
    <col min="5888" max="5888" width="13.875" style="2" customWidth="1"/>
    <col min="5889" max="5889" width="14.375" style="2" customWidth="1"/>
    <col min="5890" max="5890" width="12.75" style="2" customWidth="1"/>
    <col min="5891" max="5893" width="7.375" style="2" customWidth="1"/>
    <col min="5894" max="5894" width="10.75" style="2" customWidth="1"/>
    <col min="5895" max="6127" width="9.125" style="2"/>
    <col min="6128" max="6128" width="6.625" style="2" customWidth="1"/>
    <col min="6129" max="6129" width="11.375" style="2" customWidth="1"/>
    <col min="6130" max="6130" width="6.875" style="2" customWidth="1"/>
    <col min="6131" max="6131" width="16.375" style="2" customWidth="1"/>
    <col min="6132" max="6132" width="14.125" style="2" customWidth="1"/>
    <col min="6133" max="6133" width="5.375" style="2" customWidth="1"/>
    <col min="6134" max="6134" width="44.875" style="2" customWidth="1"/>
    <col min="6135" max="6135" width="7.25" style="2" customWidth="1"/>
    <col min="6136" max="6136" width="6.375" style="2" customWidth="1"/>
    <col min="6137" max="6137" width="11.875" style="2" customWidth="1"/>
    <col min="6138" max="6138" width="14.625" style="2" customWidth="1"/>
    <col min="6139" max="6139" width="14.375" style="2" customWidth="1"/>
    <col min="6140" max="6140" width="12.75" style="2" customWidth="1"/>
    <col min="6141" max="6141" width="13.875" style="2" customWidth="1"/>
    <col min="6142" max="6142" width="14.375" style="2" customWidth="1"/>
    <col min="6143" max="6143" width="12.75" style="2" customWidth="1"/>
    <col min="6144" max="6144" width="13.875" style="2" customWidth="1"/>
    <col min="6145" max="6145" width="14.375" style="2" customWidth="1"/>
    <col min="6146" max="6146" width="12.75" style="2" customWidth="1"/>
    <col min="6147" max="6149" width="7.375" style="2" customWidth="1"/>
    <col min="6150" max="6150" width="10.75" style="2" customWidth="1"/>
    <col min="6151" max="6383" width="9.125" style="2"/>
    <col min="6384" max="6384" width="6.625" style="2" customWidth="1"/>
    <col min="6385" max="6385" width="11.375" style="2" customWidth="1"/>
    <col min="6386" max="6386" width="6.875" style="2" customWidth="1"/>
    <col min="6387" max="6387" width="16.375" style="2" customWidth="1"/>
    <col min="6388" max="6388" width="14.125" style="2" customWidth="1"/>
    <col min="6389" max="6389" width="5.375" style="2" customWidth="1"/>
    <col min="6390" max="6390" width="44.875" style="2" customWidth="1"/>
    <col min="6391" max="6391" width="7.25" style="2" customWidth="1"/>
    <col min="6392" max="6392" width="6.375" style="2" customWidth="1"/>
    <col min="6393" max="6393" width="11.875" style="2" customWidth="1"/>
    <col min="6394" max="6394" width="14.625" style="2" customWidth="1"/>
    <col min="6395" max="6395" width="14.375" style="2" customWidth="1"/>
    <col min="6396" max="6396" width="12.75" style="2" customWidth="1"/>
    <col min="6397" max="6397" width="13.875" style="2" customWidth="1"/>
    <col min="6398" max="6398" width="14.375" style="2" customWidth="1"/>
    <col min="6399" max="6399" width="12.75" style="2" customWidth="1"/>
    <col min="6400" max="6400" width="13.875" style="2" customWidth="1"/>
    <col min="6401" max="6401" width="14.375" style="2" customWidth="1"/>
    <col min="6402" max="6402" width="12.75" style="2" customWidth="1"/>
    <col min="6403" max="6405" width="7.375" style="2" customWidth="1"/>
    <col min="6406" max="6406" width="10.75" style="2" customWidth="1"/>
    <col min="6407" max="6639" width="9.125" style="2"/>
    <col min="6640" max="6640" width="6.625" style="2" customWidth="1"/>
    <col min="6641" max="6641" width="11.375" style="2" customWidth="1"/>
    <col min="6642" max="6642" width="6.875" style="2" customWidth="1"/>
    <col min="6643" max="6643" width="16.375" style="2" customWidth="1"/>
    <col min="6644" max="6644" width="14.125" style="2" customWidth="1"/>
    <col min="6645" max="6645" width="5.375" style="2" customWidth="1"/>
    <col min="6646" max="6646" width="44.875" style="2" customWidth="1"/>
    <col min="6647" max="6647" width="7.25" style="2" customWidth="1"/>
    <col min="6648" max="6648" width="6.375" style="2" customWidth="1"/>
    <col min="6649" max="6649" width="11.875" style="2" customWidth="1"/>
    <col min="6650" max="6650" width="14.625" style="2" customWidth="1"/>
    <col min="6651" max="6651" width="14.375" style="2" customWidth="1"/>
    <col min="6652" max="6652" width="12.75" style="2" customWidth="1"/>
    <col min="6653" max="6653" width="13.875" style="2" customWidth="1"/>
    <col min="6654" max="6654" width="14.375" style="2" customWidth="1"/>
    <col min="6655" max="6655" width="12.75" style="2" customWidth="1"/>
    <col min="6656" max="6656" width="13.875" style="2" customWidth="1"/>
    <col min="6657" max="6657" width="14.375" style="2" customWidth="1"/>
    <col min="6658" max="6658" width="12.75" style="2" customWidth="1"/>
    <col min="6659" max="6661" width="7.375" style="2" customWidth="1"/>
    <col min="6662" max="6662" width="10.75" style="2" customWidth="1"/>
    <col min="6663" max="6895" width="9.125" style="2"/>
    <col min="6896" max="6896" width="6.625" style="2" customWidth="1"/>
    <col min="6897" max="6897" width="11.375" style="2" customWidth="1"/>
    <col min="6898" max="6898" width="6.875" style="2" customWidth="1"/>
    <col min="6899" max="6899" width="16.375" style="2" customWidth="1"/>
    <col min="6900" max="6900" width="14.125" style="2" customWidth="1"/>
    <col min="6901" max="6901" width="5.375" style="2" customWidth="1"/>
    <col min="6902" max="6902" width="44.875" style="2" customWidth="1"/>
    <col min="6903" max="6903" width="7.25" style="2" customWidth="1"/>
    <col min="6904" max="6904" width="6.375" style="2" customWidth="1"/>
    <col min="6905" max="6905" width="11.875" style="2" customWidth="1"/>
    <col min="6906" max="6906" width="14.625" style="2" customWidth="1"/>
    <col min="6907" max="6907" width="14.375" style="2" customWidth="1"/>
    <col min="6908" max="6908" width="12.75" style="2" customWidth="1"/>
    <col min="6909" max="6909" width="13.875" style="2" customWidth="1"/>
    <col min="6910" max="6910" width="14.375" style="2" customWidth="1"/>
    <col min="6911" max="6911" width="12.75" style="2" customWidth="1"/>
    <col min="6912" max="6912" width="13.875" style="2" customWidth="1"/>
    <col min="6913" max="6913" width="14.375" style="2" customWidth="1"/>
    <col min="6914" max="6914" width="12.75" style="2" customWidth="1"/>
    <col min="6915" max="6917" width="7.375" style="2" customWidth="1"/>
    <col min="6918" max="6918" width="10.75" style="2" customWidth="1"/>
    <col min="6919" max="7151" width="9.125" style="2"/>
    <col min="7152" max="7152" width="6.625" style="2" customWidth="1"/>
    <col min="7153" max="7153" width="11.375" style="2" customWidth="1"/>
    <col min="7154" max="7154" width="6.875" style="2" customWidth="1"/>
    <col min="7155" max="7155" width="16.375" style="2" customWidth="1"/>
    <col min="7156" max="7156" width="14.125" style="2" customWidth="1"/>
    <col min="7157" max="7157" width="5.375" style="2" customWidth="1"/>
    <col min="7158" max="7158" width="44.875" style="2" customWidth="1"/>
    <col min="7159" max="7159" width="7.25" style="2" customWidth="1"/>
    <col min="7160" max="7160" width="6.375" style="2" customWidth="1"/>
    <col min="7161" max="7161" width="11.875" style="2" customWidth="1"/>
    <col min="7162" max="7162" width="14.625" style="2" customWidth="1"/>
    <col min="7163" max="7163" width="14.375" style="2" customWidth="1"/>
    <col min="7164" max="7164" width="12.75" style="2" customWidth="1"/>
    <col min="7165" max="7165" width="13.875" style="2" customWidth="1"/>
    <col min="7166" max="7166" width="14.375" style="2" customWidth="1"/>
    <col min="7167" max="7167" width="12.75" style="2" customWidth="1"/>
    <col min="7168" max="7168" width="13.875" style="2" customWidth="1"/>
    <col min="7169" max="7169" width="14.375" style="2" customWidth="1"/>
    <col min="7170" max="7170" width="12.75" style="2" customWidth="1"/>
    <col min="7171" max="7173" width="7.375" style="2" customWidth="1"/>
    <col min="7174" max="7174" width="10.75" style="2" customWidth="1"/>
    <col min="7175" max="7407" width="9.125" style="2"/>
    <col min="7408" max="7408" width="6.625" style="2" customWidth="1"/>
    <col min="7409" max="7409" width="11.375" style="2" customWidth="1"/>
    <col min="7410" max="7410" width="6.875" style="2" customWidth="1"/>
    <col min="7411" max="7411" width="16.375" style="2" customWidth="1"/>
    <col min="7412" max="7412" width="14.125" style="2" customWidth="1"/>
    <col min="7413" max="7413" width="5.375" style="2" customWidth="1"/>
    <col min="7414" max="7414" width="44.875" style="2" customWidth="1"/>
    <col min="7415" max="7415" width="7.25" style="2" customWidth="1"/>
    <col min="7416" max="7416" width="6.375" style="2" customWidth="1"/>
    <col min="7417" max="7417" width="11.875" style="2" customWidth="1"/>
    <col min="7418" max="7418" width="14.625" style="2" customWidth="1"/>
    <col min="7419" max="7419" width="14.375" style="2" customWidth="1"/>
    <col min="7420" max="7420" width="12.75" style="2" customWidth="1"/>
    <col min="7421" max="7421" width="13.875" style="2" customWidth="1"/>
    <col min="7422" max="7422" width="14.375" style="2" customWidth="1"/>
    <col min="7423" max="7423" width="12.75" style="2" customWidth="1"/>
    <col min="7424" max="7424" width="13.875" style="2" customWidth="1"/>
    <col min="7425" max="7425" width="14.375" style="2" customWidth="1"/>
    <col min="7426" max="7426" width="12.75" style="2" customWidth="1"/>
    <col min="7427" max="7429" width="7.375" style="2" customWidth="1"/>
    <col min="7430" max="7430" width="10.75" style="2" customWidth="1"/>
    <col min="7431" max="7663" width="9.125" style="2"/>
    <col min="7664" max="7664" width="6.625" style="2" customWidth="1"/>
    <col min="7665" max="7665" width="11.375" style="2" customWidth="1"/>
    <col min="7666" max="7666" width="6.875" style="2" customWidth="1"/>
    <col min="7667" max="7667" width="16.375" style="2" customWidth="1"/>
    <col min="7668" max="7668" width="14.125" style="2" customWidth="1"/>
    <col min="7669" max="7669" width="5.375" style="2" customWidth="1"/>
    <col min="7670" max="7670" width="44.875" style="2" customWidth="1"/>
    <col min="7671" max="7671" width="7.25" style="2" customWidth="1"/>
    <col min="7672" max="7672" width="6.375" style="2" customWidth="1"/>
    <col min="7673" max="7673" width="11.875" style="2" customWidth="1"/>
    <col min="7674" max="7674" width="14.625" style="2" customWidth="1"/>
    <col min="7675" max="7675" width="14.375" style="2" customWidth="1"/>
    <col min="7676" max="7676" width="12.75" style="2" customWidth="1"/>
    <col min="7677" max="7677" width="13.875" style="2" customWidth="1"/>
    <col min="7678" max="7678" width="14.375" style="2" customWidth="1"/>
    <col min="7679" max="7679" width="12.75" style="2" customWidth="1"/>
    <col min="7680" max="7680" width="13.875" style="2" customWidth="1"/>
    <col min="7681" max="7681" width="14.375" style="2" customWidth="1"/>
    <col min="7682" max="7682" width="12.75" style="2" customWidth="1"/>
    <col min="7683" max="7685" width="7.375" style="2" customWidth="1"/>
    <col min="7686" max="7686" width="10.75" style="2" customWidth="1"/>
    <col min="7687" max="7919" width="9.125" style="2"/>
    <col min="7920" max="7920" width="6.625" style="2" customWidth="1"/>
    <col min="7921" max="7921" width="11.375" style="2" customWidth="1"/>
    <col min="7922" max="7922" width="6.875" style="2" customWidth="1"/>
    <col min="7923" max="7923" width="16.375" style="2" customWidth="1"/>
    <col min="7924" max="7924" width="14.125" style="2" customWidth="1"/>
    <col min="7925" max="7925" width="5.375" style="2" customWidth="1"/>
    <col min="7926" max="7926" width="44.875" style="2" customWidth="1"/>
    <col min="7927" max="7927" width="7.25" style="2" customWidth="1"/>
    <col min="7928" max="7928" width="6.375" style="2" customWidth="1"/>
    <col min="7929" max="7929" width="11.875" style="2" customWidth="1"/>
    <col min="7930" max="7930" width="14.625" style="2" customWidth="1"/>
    <col min="7931" max="7931" width="14.375" style="2" customWidth="1"/>
    <col min="7932" max="7932" width="12.75" style="2" customWidth="1"/>
    <col min="7933" max="7933" width="13.875" style="2" customWidth="1"/>
    <col min="7934" max="7934" width="14.375" style="2" customWidth="1"/>
    <col min="7935" max="7935" width="12.75" style="2" customWidth="1"/>
    <col min="7936" max="7936" width="13.875" style="2" customWidth="1"/>
    <col min="7937" max="7937" width="14.375" style="2" customWidth="1"/>
    <col min="7938" max="7938" width="12.75" style="2" customWidth="1"/>
    <col min="7939" max="7941" width="7.375" style="2" customWidth="1"/>
    <col min="7942" max="7942" width="10.75" style="2" customWidth="1"/>
    <col min="7943" max="8175" width="9.125" style="2"/>
    <col min="8176" max="8176" width="6.625" style="2" customWidth="1"/>
    <col min="8177" max="8177" width="11.375" style="2" customWidth="1"/>
    <col min="8178" max="8178" width="6.875" style="2" customWidth="1"/>
    <col min="8179" max="8179" width="16.375" style="2" customWidth="1"/>
    <col min="8180" max="8180" width="14.125" style="2" customWidth="1"/>
    <col min="8181" max="8181" width="5.375" style="2" customWidth="1"/>
    <col min="8182" max="8182" width="44.875" style="2" customWidth="1"/>
    <col min="8183" max="8183" width="7.25" style="2" customWidth="1"/>
    <col min="8184" max="8184" width="6.375" style="2" customWidth="1"/>
    <col min="8185" max="8185" width="11.875" style="2" customWidth="1"/>
    <col min="8186" max="8186" width="14.625" style="2" customWidth="1"/>
    <col min="8187" max="8187" width="14.375" style="2" customWidth="1"/>
    <col min="8188" max="8188" width="12.75" style="2" customWidth="1"/>
    <col min="8189" max="8189" width="13.875" style="2" customWidth="1"/>
    <col min="8190" max="8190" width="14.375" style="2" customWidth="1"/>
    <col min="8191" max="8191" width="12.75" style="2" customWidth="1"/>
    <col min="8192" max="8192" width="13.875" style="2" customWidth="1"/>
    <col min="8193" max="8193" width="14.375" style="2" customWidth="1"/>
    <col min="8194" max="8194" width="12.75" style="2" customWidth="1"/>
    <col min="8195" max="8197" width="7.375" style="2" customWidth="1"/>
    <col min="8198" max="8198" width="10.75" style="2" customWidth="1"/>
    <col min="8199" max="8431" width="9.125" style="2"/>
    <col min="8432" max="8432" width="6.625" style="2" customWidth="1"/>
    <col min="8433" max="8433" width="11.375" style="2" customWidth="1"/>
    <col min="8434" max="8434" width="6.875" style="2" customWidth="1"/>
    <col min="8435" max="8435" width="16.375" style="2" customWidth="1"/>
    <col min="8436" max="8436" width="14.125" style="2" customWidth="1"/>
    <col min="8437" max="8437" width="5.375" style="2" customWidth="1"/>
    <col min="8438" max="8438" width="44.875" style="2" customWidth="1"/>
    <col min="8439" max="8439" width="7.25" style="2" customWidth="1"/>
    <col min="8440" max="8440" width="6.375" style="2" customWidth="1"/>
    <col min="8441" max="8441" width="11.875" style="2" customWidth="1"/>
    <col min="8442" max="8442" width="14.625" style="2" customWidth="1"/>
    <col min="8443" max="8443" width="14.375" style="2" customWidth="1"/>
    <col min="8444" max="8444" width="12.75" style="2" customWidth="1"/>
    <col min="8445" max="8445" width="13.875" style="2" customWidth="1"/>
    <col min="8446" max="8446" width="14.375" style="2" customWidth="1"/>
    <col min="8447" max="8447" width="12.75" style="2" customWidth="1"/>
    <col min="8448" max="8448" width="13.875" style="2" customWidth="1"/>
    <col min="8449" max="8449" width="14.375" style="2" customWidth="1"/>
    <col min="8450" max="8450" width="12.75" style="2" customWidth="1"/>
    <col min="8451" max="8453" width="7.375" style="2" customWidth="1"/>
    <col min="8454" max="8454" width="10.75" style="2" customWidth="1"/>
    <col min="8455" max="8687" width="9.125" style="2"/>
    <col min="8688" max="8688" width="6.625" style="2" customWidth="1"/>
    <col min="8689" max="8689" width="11.375" style="2" customWidth="1"/>
    <col min="8690" max="8690" width="6.875" style="2" customWidth="1"/>
    <col min="8691" max="8691" width="16.375" style="2" customWidth="1"/>
    <col min="8692" max="8692" width="14.125" style="2" customWidth="1"/>
    <col min="8693" max="8693" width="5.375" style="2" customWidth="1"/>
    <col min="8694" max="8694" width="44.875" style="2" customWidth="1"/>
    <col min="8695" max="8695" width="7.25" style="2" customWidth="1"/>
    <col min="8696" max="8696" width="6.375" style="2" customWidth="1"/>
    <col min="8697" max="8697" width="11.875" style="2" customWidth="1"/>
    <col min="8698" max="8698" width="14.625" style="2" customWidth="1"/>
    <col min="8699" max="8699" width="14.375" style="2" customWidth="1"/>
    <col min="8700" max="8700" width="12.75" style="2" customWidth="1"/>
    <col min="8701" max="8701" width="13.875" style="2" customWidth="1"/>
    <col min="8702" max="8702" width="14.375" style="2" customWidth="1"/>
    <col min="8703" max="8703" width="12.75" style="2" customWidth="1"/>
    <col min="8704" max="8704" width="13.875" style="2" customWidth="1"/>
    <col min="8705" max="8705" width="14.375" style="2" customWidth="1"/>
    <col min="8706" max="8706" width="12.75" style="2" customWidth="1"/>
    <col min="8707" max="8709" width="7.375" style="2" customWidth="1"/>
    <col min="8710" max="8710" width="10.75" style="2" customWidth="1"/>
    <col min="8711" max="8943" width="9.125" style="2"/>
    <col min="8944" max="8944" width="6.625" style="2" customWidth="1"/>
    <col min="8945" max="8945" width="11.375" style="2" customWidth="1"/>
    <col min="8946" max="8946" width="6.875" style="2" customWidth="1"/>
    <col min="8947" max="8947" width="16.375" style="2" customWidth="1"/>
    <col min="8948" max="8948" width="14.125" style="2" customWidth="1"/>
    <col min="8949" max="8949" width="5.375" style="2" customWidth="1"/>
    <col min="8950" max="8950" width="44.875" style="2" customWidth="1"/>
    <col min="8951" max="8951" width="7.25" style="2" customWidth="1"/>
    <col min="8952" max="8952" width="6.375" style="2" customWidth="1"/>
    <col min="8953" max="8953" width="11.875" style="2" customWidth="1"/>
    <col min="8954" max="8954" width="14.625" style="2" customWidth="1"/>
    <col min="8955" max="8955" width="14.375" style="2" customWidth="1"/>
    <col min="8956" max="8956" width="12.75" style="2" customWidth="1"/>
    <col min="8957" max="8957" width="13.875" style="2" customWidth="1"/>
    <col min="8958" max="8958" width="14.375" style="2" customWidth="1"/>
    <col min="8959" max="8959" width="12.75" style="2" customWidth="1"/>
    <col min="8960" max="8960" width="13.875" style="2" customWidth="1"/>
    <col min="8961" max="8961" width="14.375" style="2" customWidth="1"/>
    <col min="8962" max="8962" width="12.75" style="2" customWidth="1"/>
    <col min="8963" max="8965" width="7.375" style="2" customWidth="1"/>
    <col min="8966" max="8966" width="10.75" style="2" customWidth="1"/>
    <col min="8967" max="9199" width="9.125" style="2"/>
    <col min="9200" max="9200" width="6.625" style="2" customWidth="1"/>
    <col min="9201" max="9201" width="11.375" style="2" customWidth="1"/>
    <col min="9202" max="9202" width="6.875" style="2" customWidth="1"/>
    <col min="9203" max="9203" width="16.375" style="2" customWidth="1"/>
    <col min="9204" max="9204" width="14.125" style="2" customWidth="1"/>
    <col min="9205" max="9205" width="5.375" style="2" customWidth="1"/>
    <col min="9206" max="9206" width="44.875" style="2" customWidth="1"/>
    <col min="9207" max="9207" width="7.25" style="2" customWidth="1"/>
    <col min="9208" max="9208" width="6.375" style="2" customWidth="1"/>
    <col min="9209" max="9209" width="11.875" style="2" customWidth="1"/>
    <col min="9210" max="9210" width="14.625" style="2" customWidth="1"/>
    <col min="9211" max="9211" width="14.375" style="2" customWidth="1"/>
    <col min="9212" max="9212" width="12.75" style="2" customWidth="1"/>
    <col min="9213" max="9213" width="13.875" style="2" customWidth="1"/>
    <col min="9214" max="9214" width="14.375" style="2" customWidth="1"/>
    <col min="9215" max="9215" width="12.75" style="2" customWidth="1"/>
    <col min="9216" max="9216" width="13.875" style="2" customWidth="1"/>
    <col min="9217" max="9217" width="14.375" style="2" customWidth="1"/>
    <col min="9218" max="9218" width="12.75" style="2" customWidth="1"/>
    <col min="9219" max="9221" width="7.375" style="2" customWidth="1"/>
    <col min="9222" max="9222" width="10.75" style="2" customWidth="1"/>
    <col min="9223" max="9455" width="9.125" style="2"/>
    <col min="9456" max="9456" width="6.625" style="2" customWidth="1"/>
    <col min="9457" max="9457" width="11.375" style="2" customWidth="1"/>
    <col min="9458" max="9458" width="6.875" style="2" customWidth="1"/>
    <col min="9459" max="9459" width="16.375" style="2" customWidth="1"/>
    <col min="9460" max="9460" width="14.125" style="2" customWidth="1"/>
    <col min="9461" max="9461" width="5.375" style="2" customWidth="1"/>
    <col min="9462" max="9462" width="44.875" style="2" customWidth="1"/>
    <col min="9463" max="9463" width="7.25" style="2" customWidth="1"/>
    <col min="9464" max="9464" width="6.375" style="2" customWidth="1"/>
    <col min="9465" max="9465" width="11.875" style="2" customWidth="1"/>
    <col min="9466" max="9466" width="14.625" style="2" customWidth="1"/>
    <col min="9467" max="9467" width="14.375" style="2" customWidth="1"/>
    <col min="9468" max="9468" width="12.75" style="2" customWidth="1"/>
    <col min="9469" max="9469" width="13.875" style="2" customWidth="1"/>
    <col min="9470" max="9470" width="14.375" style="2" customWidth="1"/>
    <col min="9471" max="9471" width="12.75" style="2" customWidth="1"/>
    <col min="9472" max="9472" width="13.875" style="2" customWidth="1"/>
    <col min="9473" max="9473" width="14.375" style="2" customWidth="1"/>
    <col min="9474" max="9474" width="12.75" style="2" customWidth="1"/>
    <col min="9475" max="9477" width="7.375" style="2" customWidth="1"/>
    <col min="9478" max="9478" width="10.75" style="2" customWidth="1"/>
    <col min="9479" max="9711" width="9.125" style="2"/>
    <col min="9712" max="9712" width="6.625" style="2" customWidth="1"/>
    <col min="9713" max="9713" width="11.375" style="2" customWidth="1"/>
    <col min="9714" max="9714" width="6.875" style="2" customWidth="1"/>
    <col min="9715" max="9715" width="16.375" style="2" customWidth="1"/>
    <col min="9716" max="9716" width="14.125" style="2" customWidth="1"/>
    <col min="9717" max="9717" width="5.375" style="2" customWidth="1"/>
    <col min="9718" max="9718" width="44.875" style="2" customWidth="1"/>
    <col min="9719" max="9719" width="7.25" style="2" customWidth="1"/>
    <col min="9720" max="9720" width="6.375" style="2" customWidth="1"/>
    <col min="9721" max="9721" width="11.875" style="2" customWidth="1"/>
    <col min="9722" max="9722" width="14.625" style="2" customWidth="1"/>
    <col min="9723" max="9723" width="14.375" style="2" customWidth="1"/>
    <col min="9724" max="9724" width="12.75" style="2" customWidth="1"/>
    <col min="9725" max="9725" width="13.875" style="2" customWidth="1"/>
    <col min="9726" max="9726" width="14.375" style="2" customWidth="1"/>
    <col min="9727" max="9727" width="12.75" style="2" customWidth="1"/>
    <col min="9728" max="9728" width="13.875" style="2" customWidth="1"/>
    <col min="9729" max="9729" width="14.375" style="2" customWidth="1"/>
    <col min="9730" max="9730" width="12.75" style="2" customWidth="1"/>
    <col min="9731" max="9733" width="7.375" style="2" customWidth="1"/>
    <col min="9734" max="9734" width="10.75" style="2" customWidth="1"/>
    <col min="9735" max="9967" width="9.125" style="2"/>
    <col min="9968" max="9968" width="6.625" style="2" customWidth="1"/>
    <col min="9969" max="9969" width="11.375" style="2" customWidth="1"/>
    <col min="9970" max="9970" width="6.875" style="2" customWidth="1"/>
    <col min="9971" max="9971" width="16.375" style="2" customWidth="1"/>
    <col min="9972" max="9972" width="14.125" style="2" customWidth="1"/>
    <col min="9973" max="9973" width="5.375" style="2" customWidth="1"/>
    <col min="9974" max="9974" width="44.875" style="2" customWidth="1"/>
    <col min="9975" max="9975" width="7.25" style="2" customWidth="1"/>
    <col min="9976" max="9976" width="6.375" style="2" customWidth="1"/>
    <col min="9977" max="9977" width="11.875" style="2" customWidth="1"/>
    <col min="9978" max="9978" width="14.625" style="2" customWidth="1"/>
    <col min="9979" max="9979" width="14.375" style="2" customWidth="1"/>
    <col min="9980" max="9980" width="12.75" style="2" customWidth="1"/>
    <col min="9981" max="9981" width="13.875" style="2" customWidth="1"/>
    <col min="9982" max="9982" width="14.375" style="2" customWidth="1"/>
    <col min="9983" max="9983" width="12.75" style="2" customWidth="1"/>
    <col min="9984" max="9984" width="13.875" style="2" customWidth="1"/>
    <col min="9985" max="9985" width="14.375" style="2" customWidth="1"/>
    <col min="9986" max="9986" width="12.75" style="2" customWidth="1"/>
    <col min="9987" max="9989" width="7.375" style="2" customWidth="1"/>
    <col min="9990" max="9990" width="10.75" style="2" customWidth="1"/>
    <col min="9991" max="10223" width="9.125" style="2"/>
    <col min="10224" max="10224" width="6.625" style="2" customWidth="1"/>
    <col min="10225" max="10225" width="11.375" style="2" customWidth="1"/>
    <col min="10226" max="10226" width="6.875" style="2" customWidth="1"/>
    <col min="10227" max="10227" width="16.375" style="2" customWidth="1"/>
    <col min="10228" max="10228" width="14.125" style="2" customWidth="1"/>
    <col min="10229" max="10229" width="5.375" style="2" customWidth="1"/>
    <col min="10230" max="10230" width="44.875" style="2" customWidth="1"/>
    <col min="10231" max="10231" width="7.25" style="2" customWidth="1"/>
    <col min="10232" max="10232" width="6.375" style="2" customWidth="1"/>
    <col min="10233" max="10233" width="11.875" style="2" customWidth="1"/>
    <col min="10234" max="10234" width="14.625" style="2" customWidth="1"/>
    <col min="10235" max="10235" width="14.375" style="2" customWidth="1"/>
    <col min="10236" max="10236" width="12.75" style="2" customWidth="1"/>
    <col min="10237" max="10237" width="13.875" style="2" customWidth="1"/>
    <col min="10238" max="10238" width="14.375" style="2" customWidth="1"/>
    <col min="10239" max="10239" width="12.75" style="2" customWidth="1"/>
    <col min="10240" max="10240" width="13.875" style="2" customWidth="1"/>
    <col min="10241" max="10241" width="14.375" style="2" customWidth="1"/>
    <col min="10242" max="10242" width="12.75" style="2" customWidth="1"/>
    <col min="10243" max="10245" width="7.375" style="2" customWidth="1"/>
    <col min="10246" max="10246" width="10.75" style="2" customWidth="1"/>
    <col min="10247" max="10479" width="9.125" style="2"/>
    <col min="10480" max="10480" width="6.625" style="2" customWidth="1"/>
    <col min="10481" max="10481" width="11.375" style="2" customWidth="1"/>
    <col min="10482" max="10482" width="6.875" style="2" customWidth="1"/>
    <col min="10483" max="10483" width="16.375" style="2" customWidth="1"/>
    <col min="10484" max="10484" width="14.125" style="2" customWidth="1"/>
    <col min="10485" max="10485" width="5.375" style="2" customWidth="1"/>
    <col min="10486" max="10486" width="44.875" style="2" customWidth="1"/>
    <col min="10487" max="10487" width="7.25" style="2" customWidth="1"/>
    <col min="10488" max="10488" width="6.375" style="2" customWidth="1"/>
    <col min="10489" max="10489" width="11.875" style="2" customWidth="1"/>
    <col min="10490" max="10490" width="14.625" style="2" customWidth="1"/>
    <col min="10491" max="10491" width="14.375" style="2" customWidth="1"/>
    <col min="10492" max="10492" width="12.75" style="2" customWidth="1"/>
    <col min="10493" max="10493" width="13.875" style="2" customWidth="1"/>
    <col min="10494" max="10494" width="14.375" style="2" customWidth="1"/>
    <col min="10495" max="10495" width="12.75" style="2" customWidth="1"/>
    <col min="10496" max="10496" width="13.875" style="2" customWidth="1"/>
    <col min="10497" max="10497" width="14.375" style="2" customWidth="1"/>
    <col min="10498" max="10498" width="12.75" style="2" customWidth="1"/>
    <col min="10499" max="10501" width="7.375" style="2" customWidth="1"/>
    <col min="10502" max="10502" width="10.75" style="2" customWidth="1"/>
    <col min="10503" max="10735" width="9.125" style="2"/>
    <col min="10736" max="10736" width="6.625" style="2" customWidth="1"/>
    <col min="10737" max="10737" width="11.375" style="2" customWidth="1"/>
    <col min="10738" max="10738" width="6.875" style="2" customWidth="1"/>
    <col min="10739" max="10739" width="16.375" style="2" customWidth="1"/>
    <col min="10740" max="10740" width="14.125" style="2" customWidth="1"/>
    <col min="10741" max="10741" width="5.375" style="2" customWidth="1"/>
    <col min="10742" max="10742" width="44.875" style="2" customWidth="1"/>
    <col min="10743" max="10743" width="7.25" style="2" customWidth="1"/>
    <col min="10744" max="10744" width="6.375" style="2" customWidth="1"/>
    <col min="10745" max="10745" width="11.875" style="2" customWidth="1"/>
    <col min="10746" max="10746" width="14.625" style="2" customWidth="1"/>
    <col min="10747" max="10747" width="14.375" style="2" customWidth="1"/>
    <col min="10748" max="10748" width="12.75" style="2" customWidth="1"/>
    <col min="10749" max="10749" width="13.875" style="2" customWidth="1"/>
    <col min="10750" max="10750" width="14.375" style="2" customWidth="1"/>
    <col min="10751" max="10751" width="12.75" style="2" customWidth="1"/>
    <col min="10752" max="10752" width="13.875" style="2" customWidth="1"/>
    <col min="10753" max="10753" width="14.375" style="2" customWidth="1"/>
    <col min="10754" max="10754" width="12.75" style="2" customWidth="1"/>
    <col min="10755" max="10757" width="7.375" style="2" customWidth="1"/>
    <col min="10758" max="10758" width="10.75" style="2" customWidth="1"/>
    <col min="10759" max="10991" width="9.125" style="2"/>
    <col min="10992" max="10992" width="6.625" style="2" customWidth="1"/>
    <col min="10993" max="10993" width="11.375" style="2" customWidth="1"/>
    <col min="10994" max="10994" width="6.875" style="2" customWidth="1"/>
    <col min="10995" max="10995" width="16.375" style="2" customWidth="1"/>
    <col min="10996" max="10996" width="14.125" style="2" customWidth="1"/>
    <col min="10997" max="10997" width="5.375" style="2" customWidth="1"/>
    <col min="10998" max="10998" width="44.875" style="2" customWidth="1"/>
    <col min="10999" max="10999" width="7.25" style="2" customWidth="1"/>
    <col min="11000" max="11000" width="6.375" style="2" customWidth="1"/>
    <col min="11001" max="11001" width="11.875" style="2" customWidth="1"/>
    <col min="11002" max="11002" width="14.625" style="2" customWidth="1"/>
    <col min="11003" max="11003" width="14.375" style="2" customWidth="1"/>
    <col min="11004" max="11004" width="12.75" style="2" customWidth="1"/>
    <col min="11005" max="11005" width="13.875" style="2" customWidth="1"/>
    <col min="11006" max="11006" width="14.375" style="2" customWidth="1"/>
    <col min="11007" max="11007" width="12.75" style="2" customWidth="1"/>
    <col min="11008" max="11008" width="13.875" style="2" customWidth="1"/>
    <col min="11009" max="11009" width="14.375" style="2" customWidth="1"/>
    <col min="11010" max="11010" width="12.75" style="2" customWidth="1"/>
    <col min="11011" max="11013" width="7.375" style="2" customWidth="1"/>
    <col min="11014" max="11014" width="10.75" style="2" customWidth="1"/>
    <col min="11015" max="11247" width="9.125" style="2"/>
    <col min="11248" max="11248" width="6.625" style="2" customWidth="1"/>
    <col min="11249" max="11249" width="11.375" style="2" customWidth="1"/>
    <col min="11250" max="11250" width="6.875" style="2" customWidth="1"/>
    <col min="11251" max="11251" width="16.375" style="2" customWidth="1"/>
    <col min="11252" max="11252" width="14.125" style="2" customWidth="1"/>
    <col min="11253" max="11253" width="5.375" style="2" customWidth="1"/>
    <col min="11254" max="11254" width="44.875" style="2" customWidth="1"/>
    <col min="11255" max="11255" width="7.25" style="2" customWidth="1"/>
    <col min="11256" max="11256" width="6.375" style="2" customWidth="1"/>
    <col min="11257" max="11257" width="11.875" style="2" customWidth="1"/>
    <col min="11258" max="11258" width="14.625" style="2" customWidth="1"/>
    <col min="11259" max="11259" width="14.375" style="2" customWidth="1"/>
    <col min="11260" max="11260" width="12.75" style="2" customWidth="1"/>
    <col min="11261" max="11261" width="13.875" style="2" customWidth="1"/>
    <col min="11262" max="11262" width="14.375" style="2" customWidth="1"/>
    <col min="11263" max="11263" width="12.75" style="2" customWidth="1"/>
    <col min="11264" max="11264" width="13.875" style="2" customWidth="1"/>
    <col min="11265" max="11265" width="14.375" style="2" customWidth="1"/>
    <col min="11266" max="11266" width="12.75" style="2" customWidth="1"/>
    <col min="11267" max="11269" width="7.375" style="2" customWidth="1"/>
    <col min="11270" max="11270" width="10.75" style="2" customWidth="1"/>
    <col min="11271" max="11503" width="9.125" style="2"/>
    <col min="11504" max="11504" width="6.625" style="2" customWidth="1"/>
    <col min="11505" max="11505" width="11.375" style="2" customWidth="1"/>
    <col min="11506" max="11506" width="6.875" style="2" customWidth="1"/>
    <col min="11507" max="11507" width="16.375" style="2" customWidth="1"/>
    <col min="11508" max="11508" width="14.125" style="2" customWidth="1"/>
    <col min="11509" max="11509" width="5.375" style="2" customWidth="1"/>
    <col min="11510" max="11510" width="44.875" style="2" customWidth="1"/>
    <col min="11511" max="11511" width="7.25" style="2" customWidth="1"/>
    <col min="11512" max="11512" width="6.375" style="2" customWidth="1"/>
    <col min="11513" max="11513" width="11.875" style="2" customWidth="1"/>
    <col min="11514" max="11514" width="14.625" style="2" customWidth="1"/>
    <col min="11515" max="11515" width="14.375" style="2" customWidth="1"/>
    <col min="11516" max="11516" width="12.75" style="2" customWidth="1"/>
    <col min="11517" max="11517" width="13.875" style="2" customWidth="1"/>
    <col min="11518" max="11518" width="14.375" style="2" customWidth="1"/>
    <col min="11519" max="11519" width="12.75" style="2" customWidth="1"/>
    <col min="11520" max="11520" width="13.875" style="2" customWidth="1"/>
    <col min="11521" max="11521" width="14.375" style="2" customWidth="1"/>
    <col min="11522" max="11522" width="12.75" style="2" customWidth="1"/>
    <col min="11523" max="11525" width="7.375" style="2" customWidth="1"/>
    <col min="11526" max="11526" width="10.75" style="2" customWidth="1"/>
    <col min="11527" max="11759" width="9.125" style="2"/>
    <col min="11760" max="11760" width="6.625" style="2" customWidth="1"/>
    <col min="11761" max="11761" width="11.375" style="2" customWidth="1"/>
    <col min="11762" max="11762" width="6.875" style="2" customWidth="1"/>
    <col min="11763" max="11763" width="16.375" style="2" customWidth="1"/>
    <col min="11764" max="11764" width="14.125" style="2" customWidth="1"/>
    <col min="11765" max="11765" width="5.375" style="2" customWidth="1"/>
    <col min="11766" max="11766" width="44.875" style="2" customWidth="1"/>
    <col min="11767" max="11767" width="7.25" style="2" customWidth="1"/>
    <col min="11768" max="11768" width="6.375" style="2" customWidth="1"/>
    <col min="11769" max="11769" width="11.875" style="2" customWidth="1"/>
    <col min="11770" max="11770" width="14.625" style="2" customWidth="1"/>
    <col min="11771" max="11771" width="14.375" style="2" customWidth="1"/>
    <col min="11772" max="11772" width="12.75" style="2" customWidth="1"/>
    <col min="11773" max="11773" width="13.875" style="2" customWidth="1"/>
    <col min="11774" max="11774" width="14.375" style="2" customWidth="1"/>
    <col min="11775" max="11775" width="12.75" style="2" customWidth="1"/>
    <col min="11776" max="11776" width="13.875" style="2" customWidth="1"/>
    <col min="11777" max="11777" width="14.375" style="2" customWidth="1"/>
    <col min="11778" max="11778" width="12.75" style="2" customWidth="1"/>
    <col min="11779" max="11781" width="7.375" style="2" customWidth="1"/>
    <col min="11782" max="11782" width="10.75" style="2" customWidth="1"/>
    <col min="11783" max="12015" width="9.125" style="2"/>
    <col min="12016" max="12016" width="6.625" style="2" customWidth="1"/>
    <col min="12017" max="12017" width="11.375" style="2" customWidth="1"/>
    <col min="12018" max="12018" width="6.875" style="2" customWidth="1"/>
    <col min="12019" max="12019" width="16.375" style="2" customWidth="1"/>
    <col min="12020" max="12020" width="14.125" style="2" customWidth="1"/>
    <col min="12021" max="12021" width="5.375" style="2" customWidth="1"/>
    <col min="12022" max="12022" width="44.875" style="2" customWidth="1"/>
    <col min="12023" max="12023" width="7.25" style="2" customWidth="1"/>
    <col min="12024" max="12024" width="6.375" style="2" customWidth="1"/>
    <col min="12025" max="12025" width="11.875" style="2" customWidth="1"/>
    <col min="12026" max="12026" width="14.625" style="2" customWidth="1"/>
    <col min="12027" max="12027" width="14.375" style="2" customWidth="1"/>
    <col min="12028" max="12028" width="12.75" style="2" customWidth="1"/>
    <col min="12029" max="12029" width="13.875" style="2" customWidth="1"/>
    <col min="12030" max="12030" width="14.375" style="2" customWidth="1"/>
    <col min="12031" max="12031" width="12.75" style="2" customWidth="1"/>
    <col min="12032" max="12032" width="13.875" style="2" customWidth="1"/>
    <col min="12033" max="12033" width="14.375" style="2" customWidth="1"/>
    <col min="12034" max="12034" width="12.75" style="2" customWidth="1"/>
    <col min="12035" max="12037" width="7.375" style="2" customWidth="1"/>
    <col min="12038" max="12038" width="10.75" style="2" customWidth="1"/>
    <col min="12039" max="12271" width="9.125" style="2"/>
    <col min="12272" max="12272" width="6.625" style="2" customWidth="1"/>
    <col min="12273" max="12273" width="11.375" style="2" customWidth="1"/>
    <col min="12274" max="12274" width="6.875" style="2" customWidth="1"/>
    <col min="12275" max="12275" width="16.375" style="2" customWidth="1"/>
    <col min="12276" max="12276" width="14.125" style="2" customWidth="1"/>
    <col min="12277" max="12277" width="5.375" style="2" customWidth="1"/>
    <col min="12278" max="12278" width="44.875" style="2" customWidth="1"/>
    <col min="12279" max="12279" width="7.25" style="2" customWidth="1"/>
    <col min="12280" max="12280" width="6.375" style="2" customWidth="1"/>
    <col min="12281" max="12281" width="11.875" style="2" customWidth="1"/>
    <col min="12282" max="12282" width="14.625" style="2" customWidth="1"/>
    <col min="12283" max="12283" width="14.375" style="2" customWidth="1"/>
    <col min="12284" max="12284" width="12.75" style="2" customWidth="1"/>
    <col min="12285" max="12285" width="13.875" style="2" customWidth="1"/>
    <col min="12286" max="12286" width="14.375" style="2" customWidth="1"/>
    <col min="12287" max="12287" width="12.75" style="2" customWidth="1"/>
    <col min="12288" max="12288" width="13.875" style="2" customWidth="1"/>
    <col min="12289" max="12289" width="14.375" style="2" customWidth="1"/>
    <col min="12290" max="12290" width="12.75" style="2" customWidth="1"/>
    <col min="12291" max="12293" width="7.375" style="2" customWidth="1"/>
    <col min="12294" max="12294" width="10.75" style="2" customWidth="1"/>
    <col min="12295" max="12527" width="9.125" style="2"/>
    <col min="12528" max="12528" width="6.625" style="2" customWidth="1"/>
    <col min="12529" max="12529" width="11.375" style="2" customWidth="1"/>
    <col min="12530" max="12530" width="6.875" style="2" customWidth="1"/>
    <col min="12531" max="12531" width="16.375" style="2" customWidth="1"/>
    <col min="12532" max="12532" width="14.125" style="2" customWidth="1"/>
    <col min="12533" max="12533" width="5.375" style="2" customWidth="1"/>
    <col min="12534" max="12534" width="44.875" style="2" customWidth="1"/>
    <col min="12535" max="12535" width="7.25" style="2" customWidth="1"/>
    <col min="12536" max="12536" width="6.375" style="2" customWidth="1"/>
    <col min="12537" max="12537" width="11.875" style="2" customWidth="1"/>
    <col min="12538" max="12538" width="14.625" style="2" customWidth="1"/>
    <col min="12539" max="12539" width="14.375" style="2" customWidth="1"/>
    <col min="12540" max="12540" width="12.75" style="2" customWidth="1"/>
    <col min="12541" max="12541" width="13.875" style="2" customWidth="1"/>
    <col min="12542" max="12542" width="14.375" style="2" customWidth="1"/>
    <col min="12543" max="12543" width="12.75" style="2" customWidth="1"/>
    <col min="12544" max="12544" width="13.875" style="2" customWidth="1"/>
    <col min="12545" max="12545" width="14.375" style="2" customWidth="1"/>
    <col min="12546" max="12546" width="12.75" style="2" customWidth="1"/>
    <col min="12547" max="12549" width="7.375" style="2" customWidth="1"/>
    <col min="12550" max="12550" width="10.75" style="2" customWidth="1"/>
    <col min="12551" max="12783" width="9.125" style="2"/>
    <col min="12784" max="12784" width="6.625" style="2" customWidth="1"/>
    <col min="12785" max="12785" width="11.375" style="2" customWidth="1"/>
    <col min="12786" max="12786" width="6.875" style="2" customWidth="1"/>
    <col min="12787" max="12787" width="16.375" style="2" customWidth="1"/>
    <col min="12788" max="12788" width="14.125" style="2" customWidth="1"/>
    <col min="12789" max="12789" width="5.375" style="2" customWidth="1"/>
    <col min="12790" max="12790" width="44.875" style="2" customWidth="1"/>
    <col min="12791" max="12791" width="7.25" style="2" customWidth="1"/>
    <col min="12792" max="12792" width="6.375" style="2" customWidth="1"/>
    <col min="12793" max="12793" width="11.875" style="2" customWidth="1"/>
    <col min="12794" max="12794" width="14.625" style="2" customWidth="1"/>
    <col min="12795" max="12795" width="14.375" style="2" customWidth="1"/>
    <col min="12796" max="12796" width="12.75" style="2" customWidth="1"/>
    <col min="12797" max="12797" width="13.875" style="2" customWidth="1"/>
    <col min="12798" max="12798" width="14.375" style="2" customWidth="1"/>
    <col min="12799" max="12799" width="12.75" style="2" customWidth="1"/>
    <col min="12800" max="12800" width="13.875" style="2" customWidth="1"/>
    <col min="12801" max="12801" width="14.375" style="2" customWidth="1"/>
    <col min="12802" max="12802" width="12.75" style="2" customWidth="1"/>
    <col min="12803" max="12805" width="7.375" style="2" customWidth="1"/>
    <col min="12806" max="12806" width="10.75" style="2" customWidth="1"/>
    <col min="12807" max="13039" width="9.125" style="2"/>
    <col min="13040" max="13040" width="6.625" style="2" customWidth="1"/>
    <col min="13041" max="13041" width="11.375" style="2" customWidth="1"/>
    <col min="13042" max="13042" width="6.875" style="2" customWidth="1"/>
    <col min="13043" max="13043" width="16.375" style="2" customWidth="1"/>
    <col min="13044" max="13044" width="14.125" style="2" customWidth="1"/>
    <col min="13045" max="13045" width="5.375" style="2" customWidth="1"/>
    <col min="13046" max="13046" width="44.875" style="2" customWidth="1"/>
    <col min="13047" max="13047" width="7.25" style="2" customWidth="1"/>
    <col min="13048" max="13048" width="6.375" style="2" customWidth="1"/>
    <col min="13049" max="13049" width="11.875" style="2" customWidth="1"/>
    <col min="13050" max="13050" width="14.625" style="2" customWidth="1"/>
    <col min="13051" max="13051" width="14.375" style="2" customWidth="1"/>
    <col min="13052" max="13052" width="12.75" style="2" customWidth="1"/>
    <col min="13053" max="13053" width="13.875" style="2" customWidth="1"/>
    <col min="13054" max="13054" width="14.375" style="2" customWidth="1"/>
    <col min="13055" max="13055" width="12.75" style="2" customWidth="1"/>
    <col min="13056" max="13056" width="13.875" style="2" customWidth="1"/>
    <col min="13057" max="13057" width="14.375" style="2" customWidth="1"/>
    <col min="13058" max="13058" width="12.75" style="2" customWidth="1"/>
    <col min="13059" max="13061" width="7.375" style="2" customWidth="1"/>
    <col min="13062" max="13062" width="10.75" style="2" customWidth="1"/>
    <col min="13063" max="13295" width="9.125" style="2"/>
    <col min="13296" max="13296" width="6.625" style="2" customWidth="1"/>
    <col min="13297" max="13297" width="11.375" style="2" customWidth="1"/>
    <col min="13298" max="13298" width="6.875" style="2" customWidth="1"/>
    <col min="13299" max="13299" width="16.375" style="2" customWidth="1"/>
    <col min="13300" max="13300" width="14.125" style="2" customWidth="1"/>
    <col min="13301" max="13301" width="5.375" style="2" customWidth="1"/>
    <col min="13302" max="13302" width="44.875" style="2" customWidth="1"/>
    <col min="13303" max="13303" width="7.25" style="2" customWidth="1"/>
    <col min="13304" max="13304" width="6.375" style="2" customWidth="1"/>
    <col min="13305" max="13305" width="11.875" style="2" customWidth="1"/>
    <col min="13306" max="13306" width="14.625" style="2" customWidth="1"/>
    <col min="13307" max="13307" width="14.375" style="2" customWidth="1"/>
    <col min="13308" max="13308" width="12.75" style="2" customWidth="1"/>
    <col min="13309" max="13309" width="13.875" style="2" customWidth="1"/>
    <col min="13310" max="13310" width="14.375" style="2" customWidth="1"/>
    <col min="13311" max="13311" width="12.75" style="2" customWidth="1"/>
    <col min="13312" max="13312" width="13.875" style="2" customWidth="1"/>
    <col min="13313" max="13313" width="14.375" style="2" customWidth="1"/>
    <col min="13314" max="13314" width="12.75" style="2" customWidth="1"/>
    <col min="13315" max="13317" width="7.375" style="2" customWidth="1"/>
    <col min="13318" max="13318" width="10.75" style="2" customWidth="1"/>
    <col min="13319" max="13551" width="9.125" style="2"/>
    <col min="13552" max="13552" width="6.625" style="2" customWidth="1"/>
    <col min="13553" max="13553" width="11.375" style="2" customWidth="1"/>
    <col min="13554" max="13554" width="6.875" style="2" customWidth="1"/>
    <col min="13555" max="13555" width="16.375" style="2" customWidth="1"/>
    <col min="13556" max="13556" width="14.125" style="2" customWidth="1"/>
    <col min="13557" max="13557" width="5.375" style="2" customWidth="1"/>
    <col min="13558" max="13558" width="44.875" style="2" customWidth="1"/>
    <col min="13559" max="13559" width="7.25" style="2" customWidth="1"/>
    <col min="13560" max="13560" width="6.375" style="2" customWidth="1"/>
    <col min="13561" max="13561" width="11.875" style="2" customWidth="1"/>
    <col min="13562" max="13562" width="14.625" style="2" customWidth="1"/>
    <col min="13563" max="13563" width="14.375" style="2" customWidth="1"/>
    <col min="13564" max="13564" width="12.75" style="2" customWidth="1"/>
    <col min="13565" max="13565" width="13.875" style="2" customWidth="1"/>
    <col min="13566" max="13566" width="14.375" style="2" customWidth="1"/>
    <col min="13567" max="13567" width="12.75" style="2" customWidth="1"/>
    <col min="13568" max="13568" width="13.875" style="2" customWidth="1"/>
    <col min="13569" max="13569" width="14.375" style="2" customWidth="1"/>
    <col min="13570" max="13570" width="12.75" style="2" customWidth="1"/>
    <col min="13571" max="13573" width="7.375" style="2" customWidth="1"/>
    <col min="13574" max="13574" width="10.75" style="2" customWidth="1"/>
    <col min="13575" max="13807" width="9.125" style="2"/>
    <col min="13808" max="13808" width="6.625" style="2" customWidth="1"/>
    <col min="13809" max="13809" width="11.375" style="2" customWidth="1"/>
    <col min="13810" max="13810" width="6.875" style="2" customWidth="1"/>
    <col min="13811" max="13811" width="16.375" style="2" customWidth="1"/>
    <col min="13812" max="13812" width="14.125" style="2" customWidth="1"/>
    <col min="13813" max="13813" width="5.375" style="2" customWidth="1"/>
    <col min="13814" max="13814" width="44.875" style="2" customWidth="1"/>
    <col min="13815" max="13815" width="7.25" style="2" customWidth="1"/>
    <col min="13816" max="13816" width="6.375" style="2" customWidth="1"/>
    <col min="13817" max="13817" width="11.875" style="2" customWidth="1"/>
    <col min="13818" max="13818" width="14.625" style="2" customWidth="1"/>
    <col min="13819" max="13819" width="14.375" style="2" customWidth="1"/>
    <col min="13820" max="13820" width="12.75" style="2" customWidth="1"/>
    <col min="13821" max="13821" width="13.875" style="2" customWidth="1"/>
    <col min="13822" max="13822" width="14.375" style="2" customWidth="1"/>
    <col min="13823" max="13823" width="12.75" style="2" customWidth="1"/>
    <col min="13824" max="13824" width="13.875" style="2" customWidth="1"/>
    <col min="13825" max="13825" width="14.375" style="2" customWidth="1"/>
    <col min="13826" max="13826" width="12.75" style="2" customWidth="1"/>
    <col min="13827" max="13829" width="7.375" style="2" customWidth="1"/>
    <col min="13830" max="13830" width="10.75" style="2" customWidth="1"/>
    <col min="13831" max="14063" width="9.125" style="2"/>
    <col min="14064" max="14064" width="6.625" style="2" customWidth="1"/>
    <col min="14065" max="14065" width="11.375" style="2" customWidth="1"/>
    <col min="14066" max="14066" width="6.875" style="2" customWidth="1"/>
    <col min="14067" max="14067" width="16.375" style="2" customWidth="1"/>
    <col min="14068" max="14068" width="14.125" style="2" customWidth="1"/>
    <col min="14069" max="14069" width="5.375" style="2" customWidth="1"/>
    <col min="14070" max="14070" width="44.875" style="2" customWidth="1"/>
    <col min="14071" max="14071" width="7.25" style="2" customWidth="1"/>
    <col min="14072" max="14072" width="6.375" style="2" customWidth="1"/>
    <col min="14073" max="14073" width="11.875" style="2" customWidth="1"/>
    <col min="14074" max="14074" width="14.625" style="2" customWidth="1"/>
    <col min="14075" max="14075" width="14.375" style="2" customWidth="1"/>
    <col min="14076" max="14076" width="12.75" style="2" customWidth="1"/>
    <col min="14077" max="14077" width="13.875" style="2" customWidth="1"/>
    <col min="14078" max="14078" width="14.375" style="2" customWidth="1"/>
    <col min="14079" max="14079" width="12.75" style="2" customWidth="1"/>
    <col min="14080" max="14080" width="13.875" style="2" customWidth="1"/>
    <col min="14081" max="14081" width="14.375" style="2" customWidth="1"/>
    <col min="14082" max="14082" width="12.75" style="2" customWidth="1"/>
    <col min="14083" max="14085" width="7.375" style="2" customWidth="1"/>
    <col min="14086" max="14086" width="10.75" style="2" customWidth="1"/>
    <col min="14087" max="14319" width="9.125" style="2"/>
    <col min="14320" max="14320" width="6.625" style="2" customWidth="1"/>
    <col min="14321" max="14321" width="11.375" style="2" customWidth="1"/>
    <col min="14322" max="14322" width="6.875" style="2" customWidth="1"/>
    <col min="14323" max="14323" width="16.375" style="2" customWidth="1"/>
    <col min="14324" max="14324" width="14.125" style="2" customWidth="1"/>
    <col min="14325" max="14325" width="5.375" style="2" customWidth="1"/>
    <col min="14326" max="14326" width="44.875" style="2" customWidth="1"/>
    <col min="14327" max="14327" width="7.25" style="2" customWidth="1"/>
    <col min="14328" max="14328" width="6.375" style="2" customWidth="1"/>
    <col min="14329" max="14329" width="11.875" style="2" customWidth="1"/>
    <col min="14330" max="14330" width="14.625" style="2" customWidth="1"/>
    <col min="14331" max="14331" width="14.375" style="2" customWidth="1"/>
    <col min="14332" max="14332" width="12.75" style="2" customWidth="1"/>
    <col min="14333" max="14333" width="13.875" style="2" customWidth="1"/>
    <col min="14334" max="14334" width="14.375" style="2" customWidth="1"/>
    <col min="14335" max="14335" width="12.75" style="2" customWidth="1"/>
    <col min="14336" max="14336" width="13.875" style="2" customWidth="1"/>
    <col min="14337" max="14337" width="14.375" style="2" customWidth="1"/>
    <col min="14338" max="14338" width="12.75" style="2" customWidth="1"/>
    <col min="14339" max="14341" width="7.375" style="2" customWidth="1"/>
    <col min="14342" max="14342" width="10.75" style="2" customWidth="1"/>
    <col min="14343" max="14575" width="9.125" style="2"/>
    <col min="14576" max="14576" width="6.625" style="2" customWidth="1"/>
    <col min="14577" max="14577" width="11.375" style="2" customWidth="1"/>
    <col min="14578" max="14578" width="6.875" style="2" customWidth="1"/>
    <col min="14579" max="14579" width="16.375" style="2" customWidth="1"/>
    <col min="14580" max="14580" width="14.125" style="2" customWidth="1"/>
    <col min="14581" max="14581" width="5.375" style="2" customWidth="1"/>
    <col min="14582" max="14582" width="44.875" style="2" customWidth="1"/>
    <col min="14583" max="14583" width="7.25" style="2" customWidth="1"/>
    <col min="14584" max="14584" width="6.375" style="2" customWidth="1"/>
    <col min="14585" max="14585" width="11.875" style="2" customWidth="1"/>
    <col min="14586" max="14586" width="14.625" style="2" customWidth="1"/>
    <col min="14587" max="14587" width="14.375" style="2" customWidth="1"/>
    <col min="14588" max="14588" width="12.75" style="2" customWidth="1"/>
    <col min="14589" max="14589" width="13.875" style="2" customWidth="1"/>
    <col min="14590" max="14590" width="14.375" style="2" customWidth="1"/>
    <col min="14591" max="14591" width="12.75" style="2" customWidth="1"/>
    <col min="14592" max="14592" width="13.875" style="2" customWidth="1"/>
    <col min="14593" max="14593" width="14.375" style="2" customWidth="1"/>
    <col min="14594" max="14594" width="12.75" style="2" customWidth="1"/>
    <col min="14595" max="14597" width="7.375" style="2" customWidth="1"/>
    <col min="14598" max="14598" width="10.75" style="2" customWidth="1"/>
    <col min="14599" max="14831" width="9.125" style="2"/>
    <col min="14832" max="14832" width="6.625" style="2" customWidth="1"/>
    <col min="14833" max="14833" width="11.375" style="2" customWidth="1"/>
    <col min="14834" max="14834" width="6.875" style="2" customWidth="1"/>
    <col min="14835" max="14835" width="16.375" style="2" customWidth="1"/>
    <col min="14836" max="14836" width="14.125" style="2" customWidth="1"/>
    <col min="14837" max="14837" width="5.375" style="2" customWidth="1"/>
    <col min="14838" max="14838" width="44.875" style="2" customWidth="1"/>
    <col min="14839" max="14839" width="7.25" style="2" customWidth="1"/>
    <col min="14840" max="14840" width="6.375" style="2" customWidth="1"/>
    <col min="14841" max="14841" width="11.875" style="2" customWidth="1"/>
    <col min="14842" max="14842" width="14.625" style="2" customWidth="1"/>
    <col min="14843" max="14843" width="14.375" style="2" customWidth="1"/>
    <col min="14844" max="14844" width="12.75" style="2" customWidth="1"/>
    <col min="14845" max="14845" width="13.875" style="2" customWidth="1"/>
    <col min="14846" max="14846" width="14.375" style="2" customWidth="1"/>
    <col min="14847" max="14847" width="12.75" style="2" customWidth="1"/>
    <col min="14848" max="14848" width="13.875" style="2" customWidth="1"/>
    <col min="14849" max="14849" width="14.375" style="2" customWidth="1"/>
    <col min="14850" max="14850" width="12.75" style="2" customWidth="1"/>
    <col min="14851" max="14853" width="7.375" style="2" customWidth="1"/>
    <col min="14854" max="14854" width="10.75" style="2" customWidth="1"/>
    <col min="14855" max="15087" width="9.125" style="2"/>
    <col min="15088" max="15088" width="6.625" style="2" customWidth="1"/>
    <col min="15089" max="15089" width="11.375" style="2" customWidth="1"/>
    <col min="15090" max="15090" width="6.875" style="2" customWidth="1"/>
    <col min="15091" max="15091" width="16.375" style="2" customWidth="1"/>
    <col min="15092" max="15092" width="14.125" style="2" customWidth="1"/>
    <col min="15093" max="15093" width="5.375" style="2" customWidth="1"/>
    <col min="15094" max="15094" width="44.875" style="2" customWidth="1"/>
    <col min="15095" max="15095" width="7.25" style="2" customWidth="1"/>
    <col min="15096" max="15096" width="6.375" style="2" customWidth="1"/>
    <col min="15097" max="15097" width="11.875" style="2" customWidth="1"/>
    <col min="15098" max="15098" width="14.625" style="2" customWidth="1"/>
    <col min="15099" max="15099" width="14.375" style="2" customWidth="1"/>
    <col min="15100" max="15100" width="12.75" style="2" customWidth="1"/>
    <col min="15101" max="15101" width="13.875" style="2" customWidth="1"/>
    <col min="15102" max="15102" width="14.375" style="2" customWidth="1"/>
    <col min="15103" max="15103" width="12.75" style="2" customWidth="1"/>
    <col min="15104" max="15104" width="13.875" style="2" customWidth="1"/>
    <col min="15105" max="15105" width="14.375" style="2" customWidth="1"/>
    <col min="15106" max="15106" width="12.75" style="2" customWidth="1"/>
    <col min="15107" max="15109" width="7.375" style="2" customWidth="1"/>
    <col min="15110" max="15110" width="10.75" style="2" customWidth="1"/>
    <col min="15111" max="15343" width="9.125" style="2"/>
    <col min="15344" max="15344" width="6.625" style="2" customWidth="1"/>
    <col min="15345" max="15345" width="11.375" style="2" customWidth="1"/>
    <col min="15346" max="15346" width="6.875" style="2" customWidth="1"/>
    <col min="15347" max="15347" width="16.375" style="2" customWidth="1"/>
    <col min="15348" max="15348" width="14.125" style="2" customWidth="1"/>
    <col min="15349" max="15349" width="5.375" style="2" customWidth="1"/>
    <col min="15350" max="15350" width="44.875" style="2" customWidth="1"/>
    <col min="15351" max="15351" width="7.25" style="2" customWidth="1"/>
    <col min="15352" max="15352" width="6.375" style="2" customWidth="1"/>
    <col min="15353" max="15353" width="11.875" style="2" customWidth="1"/>
    <col min="15354" max="15354" width="14.625" style="2" customWidth="1"/>
    <col min="15355" max="15355" width="14.375" style="2" customWidth="1"/>
    <col min="15356" max="15356" width="12.75" style="2" customWidth="1"/>
    <col min="15357" max="15357" width="13.875" style="2" customWidth="1"/>
    <col min="15358" max="15358" width="14.375" style="2" customWidth="1"/>
    <col min="15359" max="15359" width="12.75" style="2" customWidth="1"/>
    <col min="15360" max="15360" width="13.875" style="2" customWidth="1"/>
    <col min="15361" max="15361" width="14.375" style="2" customWidth="1"/>
    <col min="15362" max="15362" width="12.75" style="2" customWidth="1"/>
    <col min="15363" max="15365" width="7.375" style="2" customWidth="1"/>
    <col min="15366" max="15366" width="10.75" style="2" customWidth="1"/>
    <col min="15367" max="15599" width="9.125" style="2"/>
    <col min="15600" max="15600" width="6.625" style="2" customWidth="1"/>
    <col min="15601" max="15601" width="11.375" style="2" customWidth="1"/>
    <col min="15602" max="15602" width="6.875" style="2" customWidth="1"/>
    <col min="15603" max="15603" width="16.375" style="2" customWidth="1"/>
    <col min="15604" max="15604" width="14.125" style="2" customWidth="1"/>
    <col min="15605" max="15605" width="5.375" style="2" customWidth="1"/>
    <col min="15606" max="15606" width="44.875" style="2" customWidth="1"/>
    <col min="15607" max="15607" width="7.25" style="2" customWidth="1"/>
    <col min="15608" max="15608" width="6.375" style="2" customWidth="1"/>
    <col min="15609" max="15609" width="11.875" style="2" customWidth="1"/>
    <col min="15610" max="15610" width="14.625" style="2" customWidth="1"/>
    <col min="15611" max="15611" width="14.375" style="2" customWidth="1"/>
    <col min="15612" max="15612" width="12.75" style="2" customWidth="1"/>
    <col min="15613" max="15613" width="13.875" style="2" customWidth="1"/>
    <col min="15614" max="15614" width="14.375" style="2" customWidth="1"/>
    <col min="15615" max="15615" width="12.75" style="2" customWidth="1"/>
    <col min="15616" max="15616" width="13.875" style="2" customWidth="1"/>
    <col min="15617" max="15617" width="14.375" style="2" customWidth="1"/>
    <col min="15618" max="15618" width="12.75" style="2" customWidth="1"/>
    <col min="15619" max="15621" width="7.375" style="2" customWidth="1"/>
    <col min="15622" max="15622" width="10.75" style="2" customWidth="1"/>
    <col min="15623" max="15855" width="9.125" style="2"/>
    <col min="15856" max="15856" width="6.625" style="2" customWidth="1"/>
    <col min="15857" max="15857" width="11.375" style="2" customWidth="1"/>
    <col min="15858" max="15858" width="6.875" style="2" customWidth="1"/>
    <col min="15859" max="15859" width="16.375" style="2" customWidth="1"/>
    <col min="15860" max="15860" width="14.125" style="2" customWidth="1"/>
    <col min="15861" max="15861" width="5.375" style="2" customWidth="1"/>
    <col min="15862" max="15862" width="44.875" style="2" customWidth="1"/>
    <col min="15863" max="15863" width="7.25" style="2" customWidth="1"/>
    <col min="15864" max="15864" width="6.375" style="2" customWidth="1"/>
    <col min="15865" max="15865" width="11.875" style="2" customWidth="1"/>
    <col min="15866" max="15866" width="14.625" style="2" customWidth="1"/>
    <col min="15867" max="15867" width="14.375" style="2" customWidth="1"/>
    <col min="15868" max="15868" width="12.75" style="2" customWidth="1"/>
    <col min="15869" max="15869" width="13.875" style="2" customWidth="1"/>
    <col min="15870" max="15870" width="14.375" style="2" customWidth="1"/>
    <col min="15871" max="15871" width="12.75" style="2" customWidth="1"/>
    <col min="15872" max="15872" width="13.875" style="2" customWidth="1"/>
    <col min="15873" max="15873" width="14.375" style="2" customWidth="1"/>
    <col min="15874" max="15874" width="12.75" style="2" customWidth="1"/>
    <col min="15875" max="15877" width="7.375" style="2" customWidth="1"/>
    <col min="15878" max="15878" width="10.75" style="2" customWidth="1"/>
    <col min="15879" max="16111" width="9.125" style="2"/>
    <col min="16112" max="16112" width="6.625" style="2" customWidth="1"/>
    <col min="16113" max="16113" width="11.375" style="2" customWidth="1"/>
    <col min="16114" max="16114" width="6.875" style="2" customWidth="1"/>
    <col min="16115" max="16115" width="16.375" style="2" customWidth="1"/>
    <col min="16116" max="16116" width="14.125" style="2" customWidth="1"/>
    <col min="16117" max="16117" width="5.375" style="2" customWidth="1"/>
    <col min="16118" max="16118" width="44.875" style="2" customWidth="1"/>
    <col min="16119" max="16119" width="7.25" style="2" customWidth="1"/>
    <col min="16120" max="16120" width="6.375" style="2" customWidth="1"/>
    <col min="16121" max="16121" width="11.875" style="2" customWidth="1"/>
    <col min="16122" max="16122" width="14.625" style="2" customWidth="1"/>
    <col min="16123" max="16123" width="14.375" style="2" customWidth="1"/>
    <col min="16124" max="16124" width="12.75" style="2" customWidth="1"/>
    <col min="16125" max="16125" width="13.875" style="2" customWidth="1"/>
    <col min="16126" max="16126" width="14.375" style="2" customWidth="1"/>
    <col min="16127" max="16127" width="12.75" style="2" customWidth="1"/>
    <col min="16128" max="16128" width="13.875" style="2" customWidth="1"/>
    <col min="16129" max="16129" width="14.375" style="2" customWidth="1"/>
    <col min="16130" max="16130" width="12.75" style="2" customWidth="1"/>
    <col min="16131" max="16133" width="7.375" style="2" customWidth="1"/>
    <col min="16134" max="16134" width="10.75" style="2" customWidth="1"/>
    <col min="16135" max="16384" width="9.125" style="2"/>
  </cols>
  <sheetData>
    <row r="1" spans="1:19" ht="21">
      <c r="A1" s="329" t="s">
        <v>1605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158" t="s">
        <v>1607</v>
      </c>
      <c r="N1" s="93"/>
      <c r="O1" s="93"/>
      <c r="P1" s="93"/>
    </row>
    <row r="2" spans="1:19" ht="24" customHeight="1">
      <c r="A2" s="330" t="s">
        <v>1900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179"/>
      <c r="N2" s="92"/>
      <c r="O2" s="92"/>
      <c r="P2" s="92"/>
    </row>
    <row r="3" spans="1:19" s="79" customFormat="1" ht="36.75" customHeight="1">
      <c r="A3" s="323" t="s">
        <v>356</v>
      </c>
      <c r="B3" s="323" t="s">
        <v>462</v>
      </c>
      <c r="C3" s="323" t="s">
        <v>463</v>
      </c>
      <c r="D3" s="323" t="s">
        <v>464</v>
      </c>
      <c r="E3" s="323" t="s">
        <v>376</v>
      </c>
      <c r="F3" s="323" t="s">
        <v>465</v>
      </c>
      <c r="G3" s="323" t="s">
        <v>466</v>
      </c>
      <c r="H3" s="323" t="s">
        <v>467</v>
      </c>
      <c r="I3" s="323" t="s">
        <v>468</v>
      </c>
      <c r="J3" s="320" t="s">
        <v>469</v>
      </c>
      <c r="K3" s="321" t="s">
        <v>470</v>
      </c>
      <c r="L3" s="311" t="s">
        <v>1457</v>
      </c>
      <c r="M3" s="311" t="s">
        <v>93</v>
      </c>
      <c r="N3" s="308" t="s">
        <v>471</v>
      </c>
      <c r="O3" s="309"/>
      <c r="P3" s="310"/>
      <c r="Q3" s="313" t="s">
        <v>94</v>
      </c>
      <c r="R3" s="334" t="s">
        <v>1588</v>
      </c>
      <c r="S3" s="328"/>
    </row>
    <row r="4" spans="1:19" s="79" customFormat="1" ht="37.5">
      <c r="A4" s="324"/>
      <c r="B4" s="324"/>
      <c r="C4" s="324"/>
      <c r="D4" s="324"/>
      <c r="E4" s="324"/>
      <c r="F4" s="324"/>
      <c r="G4" s="324"/>
      <c r="H4" s="324"/>
      <c r="I4" s="324"/>
      <c r="J4" s="320"/>
      <c r="K4" s="322"/>
      <c r="L4" s="312"/>
      <c r="M4" s="312"/>
      <c r="N4" s="149" t="s">
        <v>472</v>
      </c>
      <c r="O4" s="149" t="s">
        <v>473</v>
      </c>
      <c r="P4" s="149" t="s">
        <v>360</v>
      </c>
      <c r="Q4" s="313"/>
      <c r="R4" s="334"/>
      <c r="S4" s="328"/>
    </row>
    <row r="5" spans="1:19">
      <c r="A5" s="76">
        <v>1</v>
      </c>
      <c r="B5" s="75" t="s">
        <v>348</v>
      </c>
      <c r="C5" s="75" t="s">
        <v>474</v>
      </c>
      <c r="D5" s="111" t="s">
        <v>475</v>
      </c>
      <c r="E5" s="75" t="s">
        <v>476</v>
      </c>
      <c r="F5" s="75" t="s">
        <v>477</v>
      </c>
      <c r="G5" s="75" t="s">
        <v>478</v>
      </c>
      <c r="H5" s="80"/>
      <c r="I5" s="76"/>
      <c r="J5" s="153"/>
      <c r="K5" s="159"/>
      <c r="L5" s="81"/>
      <c r="M5" s="81"/>
      <c r="N5" s="75"/>
      <c r="O5" s="75"/>
      <c r="P5" s="75"/>
    </row>
    <row r="6" spans="1:19">
      <c r="A6" s="76">
        <v>2</v>
      </c>
      <c r="B6" s="75" t="s">
        <v>348</v>
      </c>
      <c r="C6" s="75" t="s">
        <v>479</v>
      </c>
      <c r="D6" s="111" t="s">
        <v>475</v>
      </c>
      <c r="E6" s="75" t="s">
        <v>476</v>
      </c>
      <c r="F6" s="75" t="s">
        <v>480</v>
      </c>
      <c r="G6" s="75" t="s">
        <v>481</v>
      </c>
      <c r="H6" s="80">
        <v>9017</v>
      </c>
      <c r="I6" s="76">
        <v>5</v>
      </c>
      <c r="J6" s="153">
        <f>บึงกาฬ!F10</f>
        <v>835676.23</v>
      </c>
      <c r="K6" s="159">
        <f>บึงกาฬ!AK10</f>
        <v>832864.28</v>
      </c>
      <c r="L6" s="81">
        <f>บึงกาฬ!AL10</f>
        <v>4475112.3499999996</v>
      </c>
      <c r="M6" s="81">
        <f>บึงกาฬ!AM10</f>
        <v>4367736.4000000004</v>
      </c>
      <c r="N6" s="75"/>
      <c r="O6" s="75"/>
      <c r="P6" s="75"/>
      <c r="Q6" s="151">
        <f>L6-M6</f>
        <v>107375.94999999925</v>
      </c>
      <c r="R6" s="78">
        <f>L6/H6</f>
        <v>496.29725518465119</v>
      </c>
    </row>
    <row r="7" spans="1:19">
      <c r="A7" s="76">
        <v>3</v>
      </c>
      <c r="B7" s="75" t="s">
        <v>348</v>
      </c>
      <c r="C7" s="75" t="s">
        <v>482</v>
      </c>
      <c r="D7" s="111" t="s">
        <v>475</v>
      </c>
      <c r="E7" s="75" t="s">
        <v>476</v>
      </c>
      <c r="F7" s="75" t="s">
        <v>480</v>
      </c>
      <c r="G7" s="75" t="s">
        <v>483</v>
      </c>
      <c r="H7" s="80">
        <v>4386</v>
      </c>
      <c r="I7" s="76">
        <v>3</v>
      </c>
      <c r="J7" s="153">
        <f>บึงกาฬ!F11</f>
        <v>584378.18000000005</v>
      </c>
      <c r="K7" s="159">
        <f>บึงกาฬ!AK11</f>
        <v>921326.07000000007</v>
      </c>
      <c r="L7" s="81">
        <f>บึงกาฬ!AL11</f>
        <v>2512865.7400000002</v>
      </c>
      <c r="M7" s="81">
        <f>บึงกาฬ!AM11</f>
        <v>2620517.85</v>
      </c>
      <c r="N7" s="75"/>
      <c r="O7" s="75"/>
      <c r="P7" s="75"/>
      <c r="Q7" s="151">
        <f t="shared" ref="Q7:Q70" si="0">L7-M7</f>
        <v>-107652.10999999987</v>
      </c>
      <c r="R7" s="78">
        <f t="shared" ref="R7:R70" si="1">L7/H7</f>
        <v>572.92880528955777</v>
      </c>
    </row>
    <row r="8" spans="1:19">
      <c r="A8" s="76">
        <v>4</v>
      </c>
      <c r="B8" s="75" t="s">
        <v>348</v>
      </c>
      <c r="C8" s="75" t="s">
        <v>484</v>
      </c>
      <c r="D8" s="111" t="s">
        <v>475</v>
      </c>
      <c r="E8" s="75" t="s">
        <v>476</v>
      </c>
      <c r="F8" s="75" t="s">
        <v>480</v>
      </c>
      <c r="G8" s="75" t="s">
        <v>485</v>
      </c>
      <c r="H8" s="80">
        <v>3088</v>
      </c>
      <c r="I8" s="76">
        <v>3</v>
      </c>
      <c r="J8" s="153">
        <f>บึงกาฬ!F12</f>
        <v>2025995.75</v>
      </c>
      <c r="K8" s="159">
        <f>บึงกาฬ!AK12</f>
        <v>2213639.42</v>
      </c>
      <c r="L8" s="81">
        <f>บึงกาฬ!AL12</f>
        <v>5491385.9799999995</v>
      </c>
      <c r="M8" s="81">
        <f>บึงกาฬ!AM12</f>
        <v>4199736.9800000004</v>
      </c>
      <c r="N8" s="75"/>
      <c r="O8" s="75"/>
      <c r="P8" s="75"/>
      <c r="Q8" s="151">
        <f t="shared" si="0"/>
        <v>1291648.9999999991</v>
      </c>
      <c r="R8" s="78">
        <f t="shared" si="1"/>
        <v>1778.2985686528496</v>
      </c>
    </row>
    <row r="9" spans="1:19">
      <c r="A9" s="76">
        <v>5</v>
      </c>
      <c r="B9" s="75" t="s">
        <v>348</v>
      </c>
      <c r="C9" s="75" t="s">
        <v>486</v>
      </c>
      <c r="D9" s="111" t="s">
        <v>475</v>
      </c>
      <c r="E9" s="75" t="s">
        <v>476</v>
      </c>
      <c r="F9" s="75" t="s">
        <v>480</v>
      </c>
      <c r="G9" s="75" t="s">
        <v>487</v>
      </c>
      <c r="H9" s="80">
        <v>2345</v>
      </c>
      <c r="I9" s="76">
        <v>2</v>
      </c>
      <c r="J9" s="153">
        <f>บึงกาฬ!F13</f>
        <v>1073727.6000000001</v>
      </c>
      <c r="K9" s="159">
        <f>บึงกาฬ!AK13</f>
        <v>824830.05</v>
      </c>
      <c r="L9" s="81">
        <f>บึงกาฬ!AL13</f>
        <v>3807852.4000000004</v>
      </c>
      <c r="M9" s="81">
        <f>บึงกาฬ!AM13</f>
        <v>3673859.9200000004</v>
      </c>
      <c r="N9" s="75"/>
      <c r="O9" s="75"/>
      <c r="P9" s="75"/>
      <c r="Q9" s="151">
        <f t="shared" si="0"/>
        <v>133992.47999999998</v>
      </c>
      <c r="R9" s="78">
        <f t="shared" si="1"/>
        <v>1623.8176545842218</v>
      </c>
    </row>
    <row r="10" spans="1:19">
      <c r="A10" s="76">
        <v>6</v>
      </c>
      <c r="B10" s="75" t="s">
        <v>348</v>
      </c>
      <c r="C10" s="75" t="s">
        <v>488</v>
      </c>
      <c r="D10" s="111" t="s">
        <v>475</v>
      </c>
      <c r="E10" s="75" t="s">
        <v>476</v>
      </c>
      <c r="F10" s="75" t="s">
        <v>480</v>
      </c>
      <c r="G10" s="75" t="s">
        <v>489</v>
      </c>
      <c r="H10" s="80">
        <v>6935</v>
      </c>
      <c r="I10" s="76">
        <v>5</v>
      </c>
      <c r="J10" s="153">
        <f>บึงกาฬ!F14</f>
        <v>671567.33</v>
      </c>
      <c r="K10" s="159">
        <f>บึงกาฬ!AK14</f>
        <v>233760.87999999989</v>
      </c>
      <c r="L10" s="81">
        <f>บึงกาฬ!AL14</f>
        <v>2758809.66</v>
      </c>
      <c r="M10" s="81">
        <f>บึงกาฬ!AM14</f>
        <v>3070544.5</v>
      </c>
      <c r="N10" s="75"/>
      <c r="O10" s="75"/>
      <c r="P10" s="75"/>
      <c r="Q10" s="151">
        <f t="shared" si="0"/>
        <v>-311734.83999999985</v>
      </c>
      <c r="R10" s="78">
        <f t="shared" si="1"/>
        <v>397.80961211247296</v>
      </c>
    </row>
    <row r="11" spans="1:19">
      <c r="A11" s="76">
        <v>7</v>
      </c>
      <c r="B11" s="75" t="s">
        <v>348</v>
      </c>
      <c r="C11" s="75" t="s">
        <v>490</v>
      </c>
      <c r="D11" s="111" t="s">
        <v>475</v>
      </c>
      <c r="E11" s="75" t="s">
        <v>476</v>
      </c>
      <c r="F11" s="75" t="s">
        <v>480</v>
      </c>
      <c r="G11" s="75" t="s">
        <v>491</v>
      </c>
      <c r="H11" s="80">
        <v>5524</v>
      </c>
      <c r="I11" s="76">
        <v>4</v>
      </c>
      <c r="J11" s="153">
        <f>บึงกาฬ!F15</f>
        <v>307035.65999999997</v>
      </c>
      <c r="K11" s="159">
        <f>บึงกาฬ!AK15</f>
        <v>-47562.810000000289</v>
      </c>
      <c r="L11" s="81">
        <f>บึงกาฬ!AL15</f>
        <v>2738366.32</v>
      </c>
      <c r="M11" s="81">
        <f>บึงกาฬ!AM15</f>
        <v>3233310.23</v>
      </c>
      <c r="N11" s="75"/>
      <c r="O11" s="75"/>
      <c r="P11" s="75"/>
      <c r="Q11" s="151">
        <f t="shared" si="0"/>
        <v>-494943.91000000015</v>
      </c>
      <c r="R11" s="78">
        <f t="shared" si="1"/>
        <v>495.72163649529324</v>
      </c>
    </row>
    <row r="12" spans="1:19">
      <c r="A12" s="76">
        <v>8</v>
      </c>
      <c r="B12" s="75" t="s">
        <v>348</v>
      </c>
      <c r="C12" s="75" t="s">
        <v>492</v>
      </c>
      <c r="D12" s="111" t="s">
        <v>475</v>
      </c>
      <c r="E12" s="75" t="s">
        <v>476</v>
      </c>
      <c r="F12" s="75" t="s">
        <v>480</v>
      </c>
      <c r="G12" s="75" t="s">
        <v>493</v>
      </c>
      <c r="H12" s="80">
        <v>5657</v>
      </c>
      <c r="I12" s="76">
        <v>4</v>
      </c>
      <c r="J12" s="153">
        <f>บึงกาฬ!F16</f>
        <v>335277.61</v>
      </c>
      <c r="K12" s="159">
        <f>บึงกาฬ!AK16</f>
        <v>538807.65999999992</v>
      </c>
      <c r="L12" s="81">
        <f>บึงกาฬ!AL16</f>
        <v>2987992.12</v>
      </c>
      <c r="M12" s="81">
        <f>บึงกาฬ!AM16</f>
        <v>2875897.4299999997</v>
      </c>
      <c r="N12" s="75"/>
      <c r="O12" s="75"/>
      <c r="P12" s="75"/>
      <c r="Q12" s="151">
        <f t="shared" si="0"/>
        <v>112094.69000000041</v>
      </c>
      <c r="R12" s="78">
        <f t="shared" si="1"/>
        <v>528.19376347887578</v>
      </c>
    </row>
    <row r="13" spans="1:19">
      <c r="A13" s="76">
        <v>9</v>
      </c>
      <c r="B13" s="75" t="s">
        <v>348</v>
      </c>
      <c r="C13" s="75" t="s">
        <v>494</v>
      </c>
      <c r="D13" s="111" t="s">
        <v>475</v>
      </c>
      <c r="E13" s="75" t="s">
        <v>476</v>
      </c>
      <c r="F13" s="75" t="s">
        <v>480</v>
      </c>
      <c r="G13" s="75" t="s">
        <v>495</v>
      </c>
      <c r="H13" s="80">
        <v>4057</v>
      </c>
      <c r="I13" s="76">
        <v>3</v>
      </c>
      <c r="J13" s="153">
        <f>บึงกาฬ!F17</f>
        <v>351216.75</v>
      </c>
      <c r="K13" s="159">
        <f>บึงกาฬ!AK17</f>
        <v>-64080.119999999995</v>
      </c>
      <c r="L13" s="81">
        <f>บึงกาฬ!AL17</f>
        <v>2301917.7999999998</v>
      </c>
      <c r="M13" s="81">
        <f>บึงกาฬ!AM17</f>
        <v>2694781.7199999997</v>
      </c>
      <c r="N13" s="75"/>
      <c r="O13" s="75"/>
      <c r="P13" s="75"/>
      <c r="Q13" s="151">
        <f t="shared" si="0"/>
        <v>-392863.91999999993</v>
      </c>
      <c r="R13" s="78">
        <f t="shared" si="1"/>
        <v>567.39408429874288</v>
      </c>
    </row>
    <row r="14" spans="1:19">
      <c r="A14" s="76">
        <v>10</v>
      </c>
      <c r="B14" s="75" t="s">
        <v>348</v>
      </c>
      <c r="C14" s="75" t="s">
        <v>496</v>
      </c>
      <c r="D14" s="111" t="s">
        <v>475</v>
      </c>
      <c r="E14" s="75" t="s">
        <v>476</v>
      </c>
      <c r="F14" s="75" t="s">
        <v>480</v>
      </c>
      <c r="G14" s="75" t="s">
        <v>497</v>
      </c>
      <c r="H14" s="80">
        <v>2737</v>
      </c>
      <c r="I14" s="76">
        <v>2</v>
      </c>
      <c r="J14" s="153">
        <f>บึงกาฬ!F18</f>
        <v>241953.15</v>
      </c>
      <c r="K14" s="159">
        <f>บึงกาฬ!AK18</f>
        <v>309546.41000000003</v>
      </c>
      <c r="L14" s="81">
        <f>บึงกาฬ!AL18</f>
        <v>2112894.29</v>
      </c>
      <c r="M14" s="81">
        <f>บึงกาฬ!AM18</f>
        <v>2302630.35</v>
      </c>
      <c r="N14" s="75"/>
      <c r="O14" s="75"/>
      <c r="P14" s="75"/>
      <c r="Q14" s="151">
        <f t="shared" si="0"/>
        <v>-189736.06000000006</v>
      </c>
      <c r="R14" s="78">
        <f t="shared" si="1"/>
        <v>771.97453050785532</v>
      </c>
    </row>
    <row r="15" spans="1:19">
      <c r="A15" s="76">
        <v>11</v>
      </c>
      <c r="B15" s="75" t="s">
        <v>348</v>
      </c>
      <c r="C15" s="75" t="s">
        <v>498</v>
      </c>
      <c r="D15" s="111" t="s">
        <v>475</v>
      </c>
      <c r="E15" s="75" t="s">
        <v>476</v>
      </c>
      <c r="F15" s="75" t="s">
        <v>480</v>
      </c>
      <c r="G15" s="75" t="s">
        <v>499</v>
      </c>
      <c r="H15" s="80">
        <v>4167</v>
      </c>
      <c r="I15" s="76">
        <v>3</v>
      </c>
      <c r="J15" s="153">
        <f>บึงกาฬ!F19</f>
        <v>387301.73</v>
      </c>
      <c r="K15" s="159">
        <f>บึงกาฬ!AK19</f>
        <v>234641.63</v>
      </c>
      <c r="L15" s="81">
        <f>บึงกาฬ!AL19</f>
        <v>2302750.21</v>
      </c>
      <c r="M15" s="81">
        <f>บึงกาฬ!AM19</f>
        <v>2972693.0300000003</v>
      </c>
      <c r="N15" s="75"/>
      <c r="O15" s="75"/>
      <c r="P15" s="75"/>
      <c r="Q15" s="151">
        <f t="shared" si="0"/>
        <v>-669942.8200000003</v>
      </c>
      <c r="R15" s="78">
        <f t="shared" si="1"/>
        <v>552.61584113270942</v>
      </c>
    </row>
    <row r="16" spans="1:19">
      <c r="A16" s="76">
        <v>12</v>
      </c>
      <c r="B16" s="75" t="s">
        <v>348</v>
      </c>
      <c r="C16" s="75" t="s">
        <v>500</v>
      </c>
      <c r="D16" s="111" t="s">
        <v>475</v>
      </c>
      <c r="E16" s="75" t="s">
        <v>476</v>
      </c>
      <c r="F16" s="75" t="s">
        <v>480</v>
      </c>
      <c r="G16" s="75" t="s">
        <v>501</v>
      </c>
      <c r="H16" s="80">
        <v>7036</v>
      </c>
      <c r="I16" s="76">
        <v>5</v>
      </c>
      <c r="J16" s="153">
        <f>บึงกาฬ!F20</f>
        <v>776232.6</v>
      </c>
      <c r="K16" s="159">
        <f>บึงกาฬ!AK20</f>
        <v>444357.66</v>
      </c>
      <c r="L16" s="81">
        <f>บึงกาฬ!AL20</f>
        <v>4709815.42</v>
      </c>
      <c r="M16" s="81">
        <f>บึงกาฬ!AM20</f>
        <v>4866092.34</v>
      </c>
      <c r="N16" s="75"/>
      <c r="O16" s="75"/>
      <c r="P16" s="75"/>
      <c r="Q16" s="151">
        <f t="shared" si="0"/>
        <v>-156276.91999999993</v>
      </c>
      <c r="R16" s="78">
        <f t="shared" si="1"/>
        <v>669.38820636725416</v>
      </c>
    </row>
    <row r="17" spans="1:18">
      <c r="A17" s="76">
        <v>13</v>
      </c>
      <c r="B17" s="75" t="s">
        <v>348</v>
      </c>
      <c r="C17" s="75" t="s">
        <v>502</v>
      </c>
      <c r="D17" s="75" t="s">
        <v>475</v>
      </c>
      <c r="E17" s="75" t="s">
        <v>476</v>
      </c>
      <c r="F17" s="75" t="s">
        <v>480</v>
      </c>
      <c r="G17" s="75" t="s">
        <v>503</v>
      </c>
      <c r="H17" s="80">
        <v>4248</v>
      </c>
      <c r="I17" s="76">
        <v>3</v>
      </c>
      <c r="J17" s="153">
        <f>บึงกาฬ!F21</f>
        <v>331193.69</v>
      </c>
      <c r="K17" s="159">
        <f>บึงกาฬ!AK21</f>
        <v>521061.43999999994</v>
      </c>
      <c r="L17" s="81">
        <f>บึงกาฬ!AL21</f>
        <v>2409176.8600000003</v>
      </c>
      <c r="M17" s="81">
        <f>บึงกาฬ!AM21</f>
        <v>2440117.5299999998</v>
      </c>
      <c r="N17" s="75"/>
      <c r="O17" s="75"/>
      <c r="P17" s="75"/>
      <c r="Q17" s="151">
        <f t="shared" si="0"/>
        <v>-30940.66999999946</v>
      </c>
      <c r="R17" s="78">
        <f t="shared" si="1"/>
        <v>567.13202919020728</v>
      </c>
    </row>
    <row r="18" spans="1:18">
      <c r="A18" s="76">
        <v>14</v>
      </c>
      <c r="B18" s="75" t="s">
        <v>348</v>
      </c>
      <c r="C18" s="75" t="s">
        <v>504</v>
      </c>
      <c r="D18" s="75" t="s">
        <v>475</v>
      </c>
      <c r="E18" s="75" t="s">
        <v>476</v>
      </c>
      <c r="F18" s="75" t="s">
        <v>480</v>
      </c>
      <c r="G18" s="75" t="s">
        <v>505</v>
      </c>
      <c r="H18" s="80">
        <v>4016</v>
      </c>
      <c r="I18" s="76">
        <v>3</v>
      </c>
      <c r="J18" s="153">
        <f>บึงกาฬ!F22</f>
        <v>1282908.3799999999</v>
      </c>
      <c r="K18" s="159">
        <f>บึงกาฬ!AK22</f>
        <v>1441819.94</v>
      </c>
      <c r="L18" s="81">
        <f>บึงกาฬ!AL22</f>
        <v>2625173.02</v>
      </c>
      <c r="M18" s="81">
        <f>บึงกาฬ!AM22</f>
        <v>1983327.94</v>
      </c>
      <c r="N18" s="75"/>
      <c r="O18" s="75"/>
      <c r="P18" s="75"/>
      <c r="Q18" s="151">
        <f t="shared" si="0"/>
        <v>641845.08000000007</v>
      </c>
      <c r="R18" s="78">
        <f t="shared" si="1"/>
        <v>653.67854083665338</v>
      </c>
    </row>
    <row r="19" spans="1:18">
      <c r="A19" s="76">
        <v>15</v>
      </c>
      <c r="B19" s="75" t="s">
        <v>348</v>
      </c>
      <c r="C19" s="75" t="s">
        <v>506</v>
      </c>
      <c r="D19" s="75" t="s">
        <v>475</v>
      </c>
      <c r="E19" s="75" t="s">
        <v>476</v>
      </c>
      <c r="F19" s="75" t="s">
        <v>480</v>
      </c>
      <c r="G19" s="75" t="s">
        <v>507</v>
      </c>
      <c r="H19" s="80">
        <v>1202</v>
      </c>
      <c r="I19" s="76">
        <v>1</v>
      </c>
      <c r="J19" s="153">
        <f>บึงกาฬ!F23</f>
        <v>210463.77</v>
      </c>
      <c r="K19" s="159">
        <f>บึงกาฬ!AK23</f>
        <v>212459.8</v>
      </c>
      <c r="L19" s="81">
        <f>บึงกาฬ!AL23</f>
        <v>1862600.3</v>
      </c>
      <c r="M19" s="81">
        <f>บึงกาฬ!AM23</f>
        <v>2172642.2199999997</v>
      </c>
      <c r="N19" s="75"/>
      <c r="O19" s="75"/>
      <c r="P19" s="75"/>
      <c r="Q19" s="151">
        <f t="shared" si="0"/>
        <v>-310041.91999999969</v>
      </c>
      <c r="R19" s="78">
        <f t="shared" si="1"/>
        <v>1549.5842762063228</v>
      </c>
    </row>
    <row r="20" spans="1:18" s="21" customFormat="1">
      <c r="A20" s="139">
        <v>1</v>
      </c>
      <c r="B20" s="140" t="s">
        <v>348</v>
      </c>
      <c r="C20" s="140"/>
      <c r="D20" s="140"/>
      <c r="E20" s="140" t="s">
        <v>376</v>
      </c>
      <c r="F20" s="140"/>
      <c r="G20" s="140" t="s">
        <v>508</v>
      </c>
      <c r="H20" s="142">
        <f>SUM(H5:H19)</f>
        <v>64415</v>
      </c>
      <c r="I20" s="139"/>
      <c r="J20" s="142">
        <f>SUM(J5:J19)</f>
        <v>9414928.4299999997</v>
      </c>
      <c r="K20" s="160">
        <f>SUM(K5:K19)</f>
        <v>8617472.3100000005</v>
      </c>
      <c r="L20" s="142">
        <f t="shared" ref="L20:M20" si="2">SUM(L5:L19)</f>
        <v>43096712.470000006</v>
      </c>
      <c r="M20" s="142">
        <f t="shared" si="2"/>
        <v>43473888.439999998</v>
      </c>
      <c r="N20" s="140">
        <v>14</v>
      </c>
      <c r="O20" s="140">
        <v>14</v>
      </c>
      <c r="P20" s="140">
        <f>N20-O20</f>
        <v>0</v>
      </c>
      <c r="Q20" s="152">
        <f t="shared" si="0"/>
        <v>-377175.96999999136</v>
      </c>
      <c r="R20" s="150">
        <f>L20/H20</f>
        <v>669.04777567336805</v>
      </c>
    </row>
    <row r="21" spans="1:18">
      <c r="A21" s="76">
        <v>1</v>
      </c>
      <c r="B21" s="75" t="s">
        <v>348</v>
      </c>
      <c r="C21" s="75" t="s">
        <v>479</v>
      </c>
      <c r="D21" s="75" t="s">
        <v>393</v>
      </c>
      <c r="E21" s="75" t="s">
        <v>509</v>
      </c>
      <c r="F21" s="75" t="s">
        <v>510</v>
      </c>
      <c r="G21" s="75" t="s">
        <v>511</v>
      </c>
      <c r="H21" s="80"/>
      <c r="I21" s="76"/>
      <c r="J21" s="153"/>
      <c r="K21" s="159"/>
      <c r="L21" s="81"/>
      <c r="M21" s="81"/>
      <c r="N21" s="75"/>
      <c r="O21" s="75"/>
      <c r="P21" s="75"/>
    </row>
    <row r="22" spans="1:18">
      <c r="A22" s="76">
        <v>2</v>
      </c>
      <c r="B22" s="75" t="s">
        <v>348</v>
      </c>
      <c r="C22" s="75" t="s">
        <v>482</v>
      </c>
      <c r="D22" s="75" t="s">
        <v>393</v>
      </c>
      <c r="E22" s="75" t="s">
        <v>509</v>
      </c>
      <c r="F22" s="75" t="s">
        <v>480</v>
      </c>
      <c r="G22" s="75" t="s">
        <v>512</v>
      </c>
      <c r="H22" s="80">
        <v>6244</v>
      </c>
      <c r="I22" s="76">
        <v>5</v>
      </c>
      <c r="J22" s="153">
        <f>บึงกาฬ!F24</f>
        <v>477491.63</v>
      </c>
      <c r="K22" s="159">
        <f>บึงกาฬ!AK24</f>
        <v>-2782644.61</v>
      </c>
      <c r="L22" s="81">
        <f>บึงกาฬ!AL24</f>
        <v>3318585.3600000003</v>
      </c>
      <c r="M22" s="81">
        <f>บึงกาฬ!AM24</f>
        <v>5147854.8899999997</v>
      </c>
      <c r="N22" s="75"/>
      <c r="O22" s="75"/>
      <c r="P22" s="75"/>
      <c r="Q22" s="151">
        <f t="shared" si="0"/>
        <v>-1829269.5299999993</v>
      </c>
      <c r="R22" s="78">
        <f t="shared" si="1"/>
        <v>531.48388212684188</v>
      </c>
    </row>
    <row r="23" spans="1:18">
      <c r="A23" s="76">
        <v>3</v>
      </c>
      <c r="B23" s="75" t="s">
        <v>348</v>
      </c>
      <c r="C23" s="75" t="s">
        <v>484</v>
      </c>
      <c r="D23" s="75" t="s">
        <v>393</v>
      </c>
      <c r="E23" s="75" t="s">
        <v>509</v>
      </c>
      <c r="F23" s="75" t="s">
        <v>480</v>
      </c>
      <c r="G23" s="75" t="s">
        <v>513</v>
      </c>
      <c r="H23" s="80">
        <v>4760</v>
      </c>
      <c r="I23" s="76">
        <v>4</v>
      </c>
      <c r="J23" s="153">
        <f>บึงกาฬ!F25</f>
        <v>284997.99</v>
      </c>
      <c r="K23" s="159">
        <f>บึงกาฬ!AK25</f>
        <v>373370.39999999997</v>
      </c>
      <c r="L23" s="81">
        <f>บึงกาฬ!AL25</f>
        <v>3193498.45</v>
      </c>
      <c r="M23" s="81">
        <f>บึงกาฬ!AM25</f>
        <v>3333938.45</v>
      </c>
      <c r="N23" s="75"/>
      <c r="O23" s="75"/>
      <c r="P23" s="75"/>
      <c r="Q23" s="151">
        <f t="shared" si="0"/>
        <v>-140440</v>
      </c>
      <c r="R23" s="78">
        <f t="shared" si="1"/>
        <v>670.90303571428581</v>
      </c>
    </row>
    <row r="24" spans="1:18">
      <c r="A24" s="76">
        <v>4</v>
      </c>
      <c r="B24" s="75" t="s">
        <v>348</v>
      </c>
      <c r="C24" s="75" t="s">
        <v>486</v>
      </c>
      <c r="D24" s="75" t="s">
        <v>393</v>
      </c>
      <c r="E24" s="75" t="s">
        <v>509</v>
      </c>
      <c r="F24" s="75" t="s">
        <v>480</v>
      </c>
      <c r="G24" s="75" t="s">
        <v>1901</v>
      </c>
      <c r="H24" s="80">
        <v>3665</v>
      </c>
      <c r="I24" s="76">
        <v>3</v>
      </c>
      <c r="J24" s="153">
        <f>บึงกาฬ!F26</f>
        <v>2023.07</v>
      </c>
      <c r="K24" s="159">
        <f>บึงกาฬ!AK26</f>
        <v>236595.32</v>
      </c>
      <c r="L24" s="81">
        <f>บึงกาฬ!AL26</f>
        <v>1425995.74</v>
      </c>
      <c r="M24" s="81">
        <f>บึงกาฬ!AM26</f>
        <v>1634042.69</v>
      </c>
      <c r="N24" s="75"/>
      <c r="O24" s="75"/>
      <c r="P24" s="75"/>
      <c r="Q24" s="151">
        <f t="shared" si="0"/>
        <v>-208046.94999999995</v>
      </c>
      <c r="R24" s="78">
        <f t="shared" si="1"/>
        <v>389.08478581173262</v>
      </c>
    </row>
    <row r="25" spans="1:18">
      <c r="A25" s="76">
        <v>5</v>
      </c>
      <c r="B25" s="75" t="s">
        <v>348</v>
      </c>
      <c r="C25" s="75" t="s">
        <v>488</v>
      </c>
      <c r="D25" s="75" t="s">
        <v>393</v>
      </c>
      <c r="E25" s="75" t="s">
        <v>509</v>
      </c>
      <c r="F25" s="75" t="s">
        <v>480</v>
      </c>
      <c r="G25" s="75" t="s">
        <v>515</v>
      </c>
      <c r="H25" s="80">
        <v>4355</v>
      </c>
      <c r="I25" s="76">
        <v>3</v>
      </c>
      <c r="J25" s="153">
        <f>บึงกาฬ!F27</f>
        <v>438048.73</v>
      </c>
      <c r="K25" s="159">
        <f>บึงกาฬ!AK27</f>
        <v>492409.56999999995</v>
      </c>
      <c r="L25" s="81">
        <f>บึงกาฬ!AL27</f>
        <v>3192553.14</v>
      </c>
      <c r="M25" s="81">
        <f>บึงกาฬ!AM27</f>
        <v>3335146.2800000003</v>
      </c>
      <c r="N25" s="75"/>
      <c r="O25" s="75"/>
      <c r="P25" s="75"/>
      <c r="Q25" s="151">
        <f t="shared" si="0"/>
        <v>-142593.14000000013</v>
      </c>
      <c r="R25" s="78">
        <f t="shared" si="1"/>
        <v>733.07764408725609</v>
      </c>
    </row>
    <row r="26" spans="1:18">
      <c r="A26" s="76">
        <v>6</v>
      </c>
      <c r="B26" s="75" t="s">
        <v>348</v>
      </c>
      <c r="C26" s="75" t="s">
        <v>490</v>
      </c>
      <c r="D26" s="75" t="s">
        <v>393</v>
      </c>
      <c r="E26" s="75" t="s">
        <v>509</v>
      </c>
      <c r="F26" s="75" t="s">
        <v>480</v>
      </c>
      <c r="G26" s="75" t="s">
        <v>516</v>
      </c>
      <c r="H26" s="80">
        <v>2703</v>
      </c>
      <c r="I26" s="76">
        <v>2</v>
      </c>
      <c r="J26" s="153">
        <f>บึงกาฬ!F28</f>
        <v>134722.03</v>
      </c>
      <c r="K26" s="159">
        <f>บึงกาฬ!AK28</f>
        <v>252233.03999999998</v>
      </c>
      <c r="L26" s="81">
        <f>บึงกาฬ!AL28</f>
        <v>1609309.13</v>
      </c>
      <c r="M26" s="81">
        <f>บึงกาฬ!AM28</f>
        <v>2221381.02</v>
      </c>
      <c r="N26" s="75"/>
      <c r="O26" s="75"/>
      <c r="P26" s="75"/>
      <c r="Q26" s="151">
        <f t="shared" si="0"/>
        <v>-612071.89000000013</v>
      </c>
      <c r="R26" s="78">
        <f t="shared" si="1"/>
        <v>595.37888642249345</v>
      </c>
    </row>
    <row r="27" spans="1:18">
      <c r="A27" s="76">
        <v>7</v>
      </c>
      <c r="B27" s="75" t="s">
        <v>348</v>
      </c>
      <c r="C27" s="75" t="s">
        <v>492</v>
      </c>
      <c r="D27" s="75" t="s">
        <v>393</v>
      </c>
      <c r="E27" s="75" t="s">
        <v>509</v>
      </c>
      <c r="F27" s="75" t="s">
        <v>480</v>
      </c>
      <c r="G27" s="75" t="s">
        <v>517</v>
      </c>
      <c r="H27" s="80">
        <v>3283</v>
      </c>
      <c r="I27" s="76">
        <v>3</v>
      </c>
      <c r="J27" s="153">
        <f>บึงกาฬ!F29</f>
        <v>203384.63</v>
      </c>
      <c r="K27" s="159">
        <f>บึงกาฬ!AK29</f>
        <v>-839969.28999999992</v>
      </c>
      <c r="L27" s="81">
        <f>บึงกาฬ!AL29</f>
        <v>3661874.71</v>
      </c>
      <c r="M27" s="81">
        <f>บึงกาฬ!AM29</f>
        <v>3747629.36</v>
      </c>
      <c r="N27" s="75"/>
      <c r="O27" s="75"/>
      <c r="P27" s="75"/>
      <c r="Q27" s="151">
        <f t="shared" si="0"/>
        <v>-85754.649999999907</v>
      </c>
      <c r="R27" s="78">
        <f t="shared" si="1"/>
        <v>1115.4050289369479</v>
      </c>
    </row>
    <row r="28" spans="1:18">
      <c r="A28" s="76">
        <v>8</v>
      </c>
      <c r="B28" s="75" t="s">
        <v>348</v>
      </c>
      <c r="C28" s="75" t="s">
        <v>494</v>
      </c>
      <c r="D28" s="75" t="s">
        <v>393</v>
      </c>
      <c r="E28" s="75" t="s">
        <v>509</v>
      </c>
      <c r="F28" s="75" t="s">
        <v>480</v>
      </c>
      <c r="G28" s="75" t="s">
        <v>518</v>
      </c>
      <c r="H28" s="80">
        <v>1804</v>
      </c>
      <c r="I28" s="76">
        <v>2</v>
      </c>
      <c r="J28" s="153">
        <f>บึงกาฬ!F30</f>
        <v>149025.95000000001</v>
      </c>
      <c r="K28" s="159">
        <f>บึงกาฬ!AK30</f>
        <v>144188.58000000002</v>
      </c>
      <c r="L28" s="81">
        <f>บึงกาฬ!AL30</f>
        <v>1481037.04</v>
      </c>
      <c r="M28" s="81">
        <f>บึงกาฬ!AM30</f>
        <v>1946003.7799999998</v>
      </c>
      <c r="N28" s="75"/>
      <c r="O28" s="75"/>
      <c r="P28" s="75"/>
      <c r="Q28" s="151">
        <f t="shared" si="0"/>
        <v>-464966.73999999976</v>
      </c>
      <c r="R28" s="78">
        <f t="shared" si="1"/>
        <v>820.97396895787142</v>
      </c>
    </row>
    <row r="29" spans="1:18">
      <c r="A29" s="76">
        <v>9</v>
      </c>
      <c r="B29" s="75" t="s">
        <v>348</v>
      </c>
      <c r="C29" s="75" t="s">
        <v>496</v>
      </c>
      <c r="D29" s="75" t="s">
        <v>393</v>
      </c>
      <c r="E29" s="75" t="s">
        <v>509</v>
      </c>
      <c r="F29" s="75" t="s">
        <v>480</v>
      </c>
      <c r="G29" s="75" t="s">
        <v>519</v>
      </c>
      <c r="H29" s="80">
        <v>2904</v>
      </c>
      <c r="I29" s="76">
        <v>2</v>
      </c>
      <c r="J29" s="153">
        <f>บึงกาฬ!F31</f>
        <v>585773.39</v>
      </c>
      <c r="K29" s="159">
        <f>บึงกาฬ!AK31</f>
        <v>-13881.160000000033</v>
      </c>
      <c r="L29" s="81">
        <f>บึงกาฬ!AL31</f>
        <v>2714649.54</v>
      </c>
      <c r="M29" s="81">
        <f>บึงกาฬ!AM31</f>
        <v>2620498.1</v>
      </c>
      <c r="N29" s="75"/>
      <c r="O29" s="75"/>
      <c r="P29" s="75"/>
      <c r="Q29" s="151">
        <f t="shared" si="0"/>
        <v>94151.439999999944</v>
      </c>
      <c r="R29" s="78">
        <f t="shared" si="1"/>
        <v>934.79667355371907</v>
      </c>
    </row>
    <row r="30" spans="1:18">
      <c r="A30" s="76">
        <v>10</v>
      </c>
      <c r="B30" s="75" t="s">
        <v>348</v>
      </c>
      <c r="C30" s="75" t="s">
        <v>479</v>
      </c>
      <c r="D30" s="75" t="s">
        <v>393</v>
      </c>
      <c r="E30" s="75" t="s">
        <v>509</v>
      </c>
      <c r="F30" s="75" t="s">
        <v>480</v>
      </c>
      <c r="G30" s="75" t="s">
        <v>520</v>
      </c>
      <c r="H30" s="80">
        <v>6953</v>
      </c>
      <c r="I30" s="76">
        <v>5</v>
      </c>
      <c r="J30" s="153">
        <f>บึงกาฬ!F32</f>
        <v>347366.05</v>
      </c>
      <c r="K30" s="159">
        <f>บึงกาฬ!AK32</f>
        <v>104992.45999999996</v>
      </c>
      <c r="L30" s="81">
        <f>บึงกาฬ!AL32</f>
        <v>3396335.96</v>
      </c>
      <c r="M30" s="81">
        <f>บึงกาฬ!AM32</f>
        <v>3674604.23</v>
      </c>
      <c r="N30" s="75"/>
      <c r="O30" s="75"/>
      <c r="P30" s="75"/>
      <c r="Q30" s="151">
        <f t="shared" si="0"/>
        <v>-278268.27</v>
      </c>
      <c r="R30" s="78">
        <f t="shared" si="1"/>
        <v>488.4705824823817</v>
      </c>
    </row>
    <row r="31" spans="1:18">
      <c r="A31" s="76">
        <v>11</v>
      </c>
      <c r="B31" s="75" t="s">
        <v>348</v>
      </c>
      <c r="C31" s="75" t="s">
        <v>479</v>
      </c>
      <c r="D31" s="75" t="s">
        <v>393</v>
      </c>
      <c r="E31" s="75" t="s">
        <v>509</v>
      </c>
      <c r="F31" s="75" t="s">
        <v>480</v>
      </c>
      <c r="G31" s="75" t="s">
        <v>521</v>
      </c>
      <c r="H31" s="80">
        <v>5358</v>
      </c>
      <c r="I31" s="76">
        <v>4</v>
      </c>
      <c r="J31" s="178">
        <f>บึงกาฬ!F33</f>
        <v>86783.33</v>
      </c>
      <c r="K31" s="159">
        <f>บึงกาฬ!AK33</f>
        <v>10005.350000000006</v>
      </c>
      <c r="L31" s="81">
        <f>บึงกาฬ!AL33</f>
        <v>3679345.1199999996</v>
      </c>
      <c r="M31" s="81">
        <f>บึงกาฬ!AM33</f>
        <v>3655401.4</v>
      </c>
      <c r="N31" s="75"/>
      <c r="O31" s="75"/>
      <c r="P31" s="75"/>
      <c r="Q31" s="151">
        <f t="shared" si="0"/>
        <v>23943.719999999739</v>
      </c>
      <c r="R31" s="78">
        <f t="shared" si="1"/>
        <v>686.70121687196706</v>
      </c>
    </row>
    <row r="32" spans="1:18">
      <c r="A32" s="76">
        <v>12</v>
      </c>
      <c r="B32" s="75" t="s">
        <v>348</v>
      </c>
      <c r="C32" s="75" t="s">
        <v>479</v>
      </c>
      <c r="D32" s="75" t="s">
        <v>393</v>
      </c>
      <c r="E32" s="75" t="s">
        <v>509</v>
      </c>
      <c r="F32" s="75" t="s">
        <v>480</v>
      </c>
      <c r="G32" s="75" t="s">
        <v>522</v>
      </c>
      <c r="H32" s="80">
        <v>1450</v>
      </c>
      <c r="I32" s="76">
        <v>1</v>
      </c>
      <c r="J32" s="153">
        <f>บึงกาฬ!F34</f>
        <v>32698.28</v>
      </c>
      <c r="K32" s="159">
        <f>บึงกาฬ!AK34</f>
        <v>264862.01</v>
      </c>
      <c r="L32" s="81">
        <f>บึงกาฬ!AL34</f>
        <v>2691926.17</v>
      </c>
      <c r="M32" s="81">
        <f>บึงกาฬ!AM34</f>
        <v>2936655.2</v>
      </c>
      <c r="N32" s="75"/>
      <c r="O32" s="75"/>
      <c r="P32" s="75"/>
      <c r="Q32" s="151">
        <f t="shared" si="0"/>
        <v>-244729.03000000026</v>
      </c>
      <c r="R32" s="78">
        <f t="shared" si="1"/>
        <v>1856.5008068965517</v>
      </c>
    </row>
    <row r="33" spans="1:18">
      <c r="A33" s="76">
        <v>13</v>
      </c>
      <c r="B33" s="75" t="s">
        <v>348</v>
      </c>
      <c r="C33" s="75" t="s">
        <v>479</v>
      </c>
      <c r="D33" s="75" t="s">
        <v>393</v>
      </c>
      <c r="E33" s="75" t="s">
        <v>509</v>
      </c>
      <c r="F33" s="75" t="s">
        <v>480</v>
      </c>
      <c r="G33" s="75" t="s">
        <v>523</v>
      </c>
      <c r="H33" s="80">
        <v>1590</v>
      </c>
      <c r="I33" s="76">
        <v>2</v>
      </c>
      <c r="J33" s="153">
        <f>บึงกาฬ!F35</f>
        <v>20407.830000000002</v>
      </c>
      <c r="K33" s="159">
        <f>บึงกาฬ!AK35</f>
        <v>62890.880000000005</v>
      </c>
      <c r="L33" s="81">
        <f>บึงกาฬ!AL35</f>
        <v>1529360.63</v>
      </c>
      <c r="M33" s="81">
        <f>บึงกาฬ!AM35</f>
        <v>1727824.55</v>
      </c>
      <c r="N33" s="75"/>
      <c r="O33" s="75"/>
      <c r="P33" s="75"/>
      <c r="Q33" s="151">
        <f t="shared" si="0"/>
        <v>-198463.92000000016</v>
      </c>
      <c r="R33" s="78">
        <f t="shared" si="1"/>
        <v>961.86203144654075</v>
      </c>
    </row>
    <row r="34" spans="1:18" s="21" customFormat="1">
      <c r="A34" s="139">
        <v>2</v>
      </c>
      <c r="B34" s="140" t="s">
        <v>348</v>
      </c>
      <c r="C34" s="140"/>
      <c r="D34" s="140"/>
      <c r="E34" s="140" t="s">
        <v>376</v>
      </c>
      <c r="F34" s="140"/>
      <c r="G34" s="140" t="s">
        <v>524</v>
      </c>
      <c r="H34" s="141">
        <f>SUM(H22:H33)</f>
        <v>45069</v>
      </c>
      <c r="I34" s="139"/>
      <c r="J34" s="142">
        <f>SUM(J21:J33)</f>
        <v>2762722.9099999997</v>
      </c>
      <c r="K34" s="160">
        <f>SUM(K21:K33)</f>
        <v>-1694947.4500000002</v>
      </c>
      <c r="L34" s="142">
        <f t="shared" ref="L34:M34" si="3">SUM(L21:L33)</f>
        <v>31894470.989999998</v>
      </c>
      <c r="M34" s="142">
        <f t="shared" si="3"/>
        <v>35980979.949999996</v>
      </c>
      <c r="N34" s="140">
        <v>12</v>
      </c>
      <c r="O34" s="140">
        <v>12</v>
      </c>
      <c r="P34" s="140">
        <f>N34-O34</f>
        <v>0</v>
      </c>
      <c r="Q34" s="152">
        <f t="shared" si="0"/>
        <v>-4086508.9599999972</v>
      </c>
      <c r="R34" s="150">
        <f>L34/H34</f>
        <v>707.68091126938691</v>
      </c>
    </row>
    <row r="35" spans="1:18">
      <c r="A35" s="76">
        <v>1</v>
      </c>
      <c r="B35" s="75" t="s">
        <v>348</v>
      </c>
      <c r="C35" s="75" t="s">
        <v>482</v>
      </c>
      <c r="D35" s="75" t="s">
        <v>386</v>
      </c>
      <c r="E35" s="75" t="s">
        <v>525</v>
      </c>
      <c r="F35" s="75" t="s">
        <v>510</v>
      </c>
      <c r="G35" s="75" t="s">
        <v>526</v>
      </c>
      <c r="H35" s="80"/>
      <c r="I35" s="76"/>
      <c r="J35" s="153"/>
      <c r="K35" s="159"/>
      <c r="L35" s="81"/>
      <c r="M35" s="81"/>
      <c r="N35" s="75"/>
      <c r="O35" s="75"/>
      <c r="P35" s="75"/>
    </row>
    <row r="36" spans="1:18">
      <c r="A36" s="76">
        <v>2</v>
      </c>
      <c r="B36" s="75" t="s">
        <v>348</v>
      </c>
      <c r="C36" s="75" t="s">
        <v>482</v>
      </c>
      <c r="D36" s="75" t="s">
        <v>386</v>
      </c>
      <c r="E36" s="75" t="s">
        <v>525</v>
      </c>
      <c r="F36" s="75" t="s">
        <v>480</v>
      </c>
      <c r="G36" s="75" t="s">
        <v>527</v>
      </c>
      <c r="H36" s="80">
        <v>6255</v>
      </c>
      <c r="I36" s="76">
        <v>5</v>
      </c>
      <c r="J36" s="153">
        <f>บึงกาฬ!F36</f>
        <v>1399587.66</v>
      </c>
      <c r="K36" s="159">
        <f>บึงกาฬ!AK36</f>
        <v>1326986.7699999998</v>
      </c>
      <c r="L36" s="81">
        <f>บึงกาฬ!AL36</f>
        <v>3891793.3099999996</v>
      </c>
      <c r="M36" s="81">
        <f>บึงกาฬ!AM36</f>
        <v>4074137.1</v>
      </c>
      <c r="N36" s="75"/>
      <c r="O36" s="75"/>
      <c r="P36" s="75"/>
      <c r="Q36" s="151">
        <f t="shared" si="0"/>
        <v>-182343.7900000005</v>
      </c>
      <c r="R36" s="78">
        <f t="shared" si="1"/>
        <v>622.18917825739402</v>
      </c>
    </row>
    <row r="37" spans="1:18">
      <c r="A37" s="76">
        <v>3</v>
      </c>
      <c r="B37" s="75" t="s">
        <v>348</v>
      </c>
      <c r="C37" s="75" t="s">
        <v>482</v>
      </c>
      <c r="D37" s="75" t="s">
        <v>386</v>
      </c>
      <c r="E37" s="75" t="s">
        <v>525</v>
      </c>
      <c r="F37" s="75" t="s">
        <v>480</v>
      </c>
      <c r="G37" s="75" t="s">
        <v>528</v>
      </c>
      <c r="H37" s="80">
        <v>4295</v>
      </c>
      <c r="I37" s="76">
        <v>3</v>
      </c>
      <c r="J37" s="153">
        <f>บึงกาฬ!F37</f>
        <v>818458.44</v>
      </c>
      <c r="K37" s="159">
        <f>บึงกาฬ!AK37</f>
        <v>595880.56999999995</v>
      </c>
      <c r="L37" s="81">
        <f>บึงกาฬ!AL37</f>
        <v>1988679.33</v>
      </c>
      <c r="M37" s="81">
        <f>บึงกาฬ!AM37</f>
        <v>2053281.9300000002</v>
      </c>
      <c r="N37" s="75"/>
      <c r="O37" s="75"/>
      <c r="P37" s="75"/>
      <c r="Q37" s="151">
        <f t="shared" si="0"/>
        <v>-64602.600000000093</v>
      </c>
      <c r="R37" s="78">
        <f t="shared" si="1"/>
        <v>463.02196274738071</v>
      </c>
    </row>
    <row r="38" spans="1:18">
      <c r="A38" s="76">
        <v>4</v>
      </c>
      <c r="B38" s="75" t="s">
        <v>348</v>
      </c>
      <c r="C38" s="75" t="s">
        <v>482</v>
      </c>
      <c r="D38" s="75" t="s">
        <v>386</v>
      </c>
      <c r="E38" s="75" t="s">
        <v>525</v>
      </c>
      <c r="F38" s="75" t="s">
        <v>480</v>
      </c>
      <c r="G38" s="75" t="s">
        <v>529</v>
      </c>
      <c r="H38" s="80">
        <v>5791</v>
      </c>
      <c r="I38" s="76">
        <v>4</v>
      </c>
      <c r="J38" s="153">
        <f>บึงกาฬ!F38</f>
        <v>316262.2</v>
      </c>
      <c r="K38" s="159">
        <f>บึงกาฬ!AK38</f>
        <v>45520.929999999993</v>
      </c>
      <c r="L38" s="81">
        <f>บึงกาฬ!AL38</f>
        <v>2039942.8299999998</v>
      </c>
      <c r="M38" s="81">
        <f>บึงกาฬ!AM38</f>
        <v>2741101.51</v>
      </c>
      <c r="N38" s="75"/>
      <c r="O38" s="75"/>
      <c r="P38" s="75"/>
      <c r="Q38" s="151">
        <f t="shared" si="0"/>
        <v>-701158.67999999993</v>
      </c>
      <c r="R38" s="78">
        <f t="shared" si="1"/>
        <v>352.26089276463478</v>
      </c>
    </row>
    <row r="39" spans="1:18">
      <c r="A39" s="76">
        <v>5</v>
      </c>
      <c r="B39" s="75" t="s">
        <v>348</v>
      </c>
      <c r="C39" s="75" t="s">
        <v>482</v>
      </c>
      <c r="D39" s="75" t="s">
        <v>386</v>
      </c>
      <c r="E39" s="75" t="s">
        <v>525</v>
      </c>
      <c r="F39" s="75" t="s">
        <v>480</v>
      </c>
      <c r="G39" s="75" t="s">
        <v>530</v>
      </c>
      <c r="H39" s="80">
        <v>2483</v>
      </c>
      <c r="I39" s="76">
        <v>2</v>
      </c>
      <c r="J39" s="153">
        <f>บึงกาฬ!F39</f>
        <v>616210.78</v>
      </c>
      <c r="K39" s="159">
        <f>บึงกาฬ!AK39</f>
        <v>313248.30000000005</v>
      </c>
      <c r="L39" s="81">
        <f>บึงกาฬ!AL39</f>
        <v>1563792.69</v>
      </c>
      <c r="M39" s="81">
        <f>บึงกาฬ!AM39</f>
        <v>1935007.1199999999</v>
      </c>
      <c r="N39" s="75"/>
      <c r="O39" s="75"/>
      <c r="P39" s="75"/>
      <c r="Q39" s="151">
        <f t="shared" si="0"/>
        <v>-371214.42999999993</v>
      </c>
      <c r="R39" s="78">
        <f t="shared" si="1"/>
        <v>629.79971405557785</v>
      </c>
    </row>
    <row r="40" spans="1:18">
      <c r="A40" s="76">
        <v>6</v>
      </c>
      <c r="B40" s="75" t="s">
        <v>348</v>
      </c>
      <c r="C40" s="75" t="s">
        <v>482</v>
      </c>
      <c r="D40" s="75" t="s">
        <v>386</v>
      </c>
      <c r="E40" s="75" t="s">
        <v>525</v>
      </c>
      <c r="F40" s="75" t="s">
        <v>480</v>
      </c>
      <c r="G40" s="75" t="s">
        <v>531</v>
      </c>
      <c r="H40" s="80">
        <v>2151</v>
      </c>
      <c r="I40" s="76">
        <v>2</v>
      </c>
      <c r="J40" s="153">
        <f>บึงกาฬ!F40</f>
        <v>474262.33</v>
      </c>
      <c r="K40" s="159">
        <f>บึงกาฬ!AK40</f>
        <v>300727.30000000005</v>
      </c>
      <c r="L40" s="81">
        <f>บึงกาฬ!AL40</f>
        <v>2053350.42</v>
      </c>
      <c r="M40" s="81">
        <f>บึงกาฬ!AM40</f>
        <v>2128629.31</v>
      </c>
      <c r="N40" s="75"/>
      <c r="O40" s="75"/>
      <c r="P40" s="75"/>
      <c r="Q40" s="151">
        <f t="shared" si="0"/>
        <v>-75278.89000000013</v>
      </c>
      <c r="R40" s="78">
        <f t="shared" si="1"/>
        <v>954.6027057182705</v>
      </c>
    </row>
    <row r="41" spans="1:18">
      <c r="A41" s="76">
        <v>7</v>
      </c>
      <c r="B41" s="75" t="s">
        <v>348</v>
      </c>
      <c r="C41" s="75" t="s">
        <v>482</v>
      </c>
      <c r="D41" s="75" t="s">
        <v>386</v>
      </c>
      <c r="E41" s="75" t="s">
        <v>525</v>
      </c>
      <c r="F41" s="75" t="s">
        <v>480</v>
      </c>
      <c r="G41" s="75" t="s">
        <v>532</v>
      </c>
      <c r="H41" s="80">
        <v>2636</v>
      </c>
      <c r="I41" s="76">
        <v>2</v>
      </c>
      <c r="J41" s="153">
        <f>บึงกาฬ!F41</f>
        <v>413587.7</v>
      </c>
      <c r="K41" s="159">
        <f>บึงกาฬ!AK41</f>
        <v>302832.44</v>
      </c>
      <c r="L41" s="81">
        <f>บึงกาฬ!AL41</f>
        <v>2015126.97</v>
      </c>
      <c r="M41" s="81">
        <f>บึงกาฬ!AM41</f>
        <v>2142129.9699999997</v>
      </c>
      <c r="N41" s="75"/>
      <c r="O41" s="75"/>
      <c r="P41" s="75"/>
      <c r="Q41" s="151">
        <f t="shared" si="0"/>
        <v>-127002.99999999977</v>
      </c>
      <c r="R41" s="78">
        <f t="shared" si="1"/>
        <v>764.46394916540214</v>
      </c>
    </row>
    <row r="42" spans="1:18">
      <c r="A42" s="76">
        <v>8</v>
      </c>
      <c r="B42" s="75" t="s">
        <v>348</v>
      </c>
      <c r="C42" s="75" t="s">
        <v>482</v>
      </c>
      <c r="D42" s="75" t="s">
        <v>386</v>
      </c>
      <c r="E42" s="75" t="s">
        <v>525</v>
      </c>
      <c r="F42" s="75" t="s">
        <v>480</v>
      </c>
      <c r="G42" s="75" t="s">
        <v>533</v>
      </c>
      <c r="H42" s="80">
        <v>4545</v>
      </c>
      <c r="I42" s="76">
        <v>4</v>
      </c>
      <c r="J42" s="153">
        <f>บึงกาฬ!F42</f>
        <v>1132273.32</v>
      </c>
      <c r="K42" s="159">
        <f>บึงกาฬ!AK42</f>
        <v>843505.82000000018</v>
      </c>
      <c r="L42" s="81">
        <f>บึงกาฬ!AL42</f>
        <v>2380313.3600000003</v>
      </c>
      <c r="M42" s="81">
        <f>บึงกาฬ!AM42</f>
        <v>3209560.25</v>
      </c>
      <c r="N42" s="75"/>
      <c r="O42" s="75"/>
      <c r="P42" s="75"/>
      <c r="Q42" s="151">
        <f t="shared" si="0"/>
        <v>-829246.88999999966</v>
      </c>
      <c r="R42" s="78">
        <f t="shared" si="1"/>
        <v>523.72131133113317</v>
      </c>
    </row>
    <row r="43" spans="1:18">
      <c r="A43" s="76">
        <v>9</v>
      </c>
      <c r="B43" s="75" t="s">
        <v>348</v>
      </c>
      <c r="C43" s="75" t="s">
        <v>482</v>
      </c>
      <c r="D43" s="75" t="s">
        <v>386</v>
      </c>
      <c r="E43" s="75" t="s">
        <v>525</v>
      </c>
      <c r="F43" s="75" t="s">
        <v>480</v>
      </c>
      <c r="G43" s="75" t="s">
        <v>534</v>
      </c>
      <c r="H43" s="80">
        <v>2870</v>
      </c>
      <c r="I43" s="76">
        <v>2</v>
      </c>
      <c r="J43" s="153">
        <f>บึงกาฬ!F43</f>
        <v>768878.84</v>
      </c>
      <c r="K43" s="159">
        <f>บึงกาฬ!AK43</f>
        <v>830122.53999999992</v>
      </c>
      <c r="L43" s="81">
        <f>บึงกาฬ!AL43</f>
        <v>1750204.5100000002</v>
      </c>
      <c r="M43" s="81">
        <f>บึงกาฬ!AM43</f>
        <v>1951953.06</v>
      </c>
      <c r="N43" s="75"/>
      <c r="O43" s="75"/>
      <c r="P43" s="75"/>
      <c r="Q43" s="151">
        <f t="shared" si="0"/>
        <v>-201748.54999999981</v>
      </c>
      <c r="R43" s="78">
        <f t="shared" si="1"/>
        <v>609.827355400697</v>
      </c>
    </row>
    <row r="44" spans="1:18">
      <c r="A44" s="76">
        <v>10</v>
      </c>
      <c r="B44" s="75" t="s">
        <v>348</v>
      </c>
      <c r="C44" s="75" t="s">
        <v>482</v>
      </c>
      <c r="D44" s="75" t="s">
        <v>386</v>
      </c>
      <c r="E44" s="75" t="s">
        <v>525</v>
      </c>
      <c r="F44" s="75" t="s">
        <v>480</v>
      </c>
      <c r="G44" s="75" t="s">
        <v>535</v>
      </c>
      <c r="H44" s="80">
        <v>3482</v>
      </c>
      <c r="I44" s="76">
        <v>3</v>
      </c>
      <c r="J44" s="153">
        <f>บึงกาฬ!F44</f>
        <v>607624.4</v>
      </c>
      <c r="K44" s="159">
        <f>บึงกาฬ!AK44</f>
        <v>589930.31000000006</v>
      </c>
      <c r="L44" s="81">
        <f>บึงกาฬ!AL44</f>
        <v>2480859.5300000003</v>
      </c>
      <c r="M44" s="81">
        <f>บึงกาฬ!AM44</f>
        <v>2491046.5</v>
      </c>
      <c r="N44" s="75"/>
      <c r="O44" s="75"/>
      <c r="P44" s="75"/>
      <c r="Q44" s="151">
        <f t="shared" si="0"/>
        <v>-10186.969999999739</v>
      </c>
      <c r="R44" s="78">
        <f t="shared" si="1"/>
        <v>712.48119758759344</v>
      </c>
    </row>
    <row r="45" spans="1:18">
      <c r="A45" s="76">
        <v>11</v>
      </c>
      <c r="B45" s="75" t="s">
        <v>348</v>
      </c>
      <c r="C45" s="75" t="s">
        <v>482</v>
      </c>
      <c r="D45" s="75" t="s">
        <v>386</v>
      </c>
      <c r="E45" s="75" t="s">
        <v>525</v>
      </c>
      <c r="F45" s="75" t="s">
        <v>480</v>
      </c>
      <c r="G45" s="75" t="s">
        <v>536</v>
      </c>
      <c r="H45" s="80">
        <v>4225</v>
      </c>
      <c r="I45" s="76">
        <v>3</v>
      </c>
      <c r="J45" s="153">
        <f>บึงกาฬ!F45</f>
        <v>221791.98</v>
      </c>
      <c r="K45" s="159">
        <f>บึงกาฬ!AK45</f>
        <v>351252.04</v>
      </c>
      <c r="L45" s="81">
        <f>บึงกาฬ!AL45</f>
        <v>2644432.1</v>
      </c>
      <c r="M45" s="81">
        <f>บึงกาฬ!AM45</f>
        <v>2813028.6399999997</v>
      </c>
      <c r="N45" s="75" t="s">
        <v>537</v>
      </c>
      <c r="O45" s="75"/>
      <c r="P45" s="75"/>
      <c r="Q45" s="151">
        <f t="shared" si="0"/>
        <v>-168596.53999999957</v>
      </c>
      <c r="R45" s="78">
        <f t="shared" si="1"/>
        <v>625.90108875739645</v>
      </c>
    </row>
    <row r="46" spans="1:18">
      <c r="A46" s="76">
        <v>12</v>
      </c>
      <c r="B46" s="75" t="s">
        <v>348</v>
      </c>
      <c r="C46" s="75" t="s">
        <v>482</v>
      </c>
      <c r="D46" s="75" t="s">
        <v>386</v>
      </c>
      <c r="E46" s="75" t="s">
        <v>525</v>
      </c>
      <c r="F46" s="75" t="s">
        <v>480</v>
      </c>
      <c r="G46" s="75" t="s">
        <v>538</v>
      </c>
      <c r="H46" s="80">
        <v>3058</v>
      </c>
      <c r="I46" s="76">
        <v>3</v>
      </c>
      <c r="J46" s="153">
        <f>บึงกาฬ!F46</f>
        <v>391687.75</v>
      </c>
      <c r="K46" s="159">
        <f>บึงกาฬ!AK46</f>
        <v>77617.710000000021</v>
      </c>
      <c r="L46" s="81">
        <f>บึงกาฬ!AL46</f>
        <v>2071503.86</v>
      </c>
      <c r="M46" s="81">
        <f>บึงกาฬ!AM46</f>
        <v>2339981.48</v>
      </c>
      <c r="N46" s="75"/>
      <c r="O46" s="75"/>
      <c r="P46" s="75"/>
      <c r="Q46" s="151">
        <f t="shared" si="0"/>
        <v>-268477.61999999988</v>
      </c>
      <c r="R46" s="78">
        <f t="shared" si="1"/>
        <v>677.40479398299544</v>
      </c>
    </row>
    <row r="47" spans="1:18" s="21" customFormat="1">
      <c r="A47" s="139">
        <v>3</v>
      </c>
      <c r="B47" s="140" t="s">
        <v>348</v>
      </c>
      <c r="C47" s="140"/>
      <c r="D47" s="140"/>
      <c r="E47" s="140" t="s">
        <v>376</v>
      </c>
      <c r="F47" s="140"/>
      <c r="G47" s="140" t="s">
        <v>539</v>
      </c>
      <c r="H47" s="141">
        <f>SUM(H36:H46)</f>
        <v>41791</v>
      </c>
      <c r="I47" s="139"/>
      <c r="J47" s="142">
        <f>SUM(J35:J46)</f>
        <v>7160625.4000000013</v>
      </c>
      <c r="K47" s="160">
        <f>SUM(K35:K46)</f>
        <v>5577624.7300000004</v>
      </c>
      <c r="L47" s="142">
        <f t="shared" ref="L47:M47" si="4">SUM(L35:L46)</f>
        <v>24879998.910000004</v>
      </c>
      <c r="M47" s="142">
        <f t="shared" si="4"/>
        <v>27879856.869999997</v>
      </c>
      <c r="N47" s="140">
        <v>11</v>
      </c>
      <c r="O47" s="140">
        <v>11</v>
      </c>
      <c r="P47" s="140">
        <f>N47-O47</f>
        <v>0</v>
      </c>
      <c r="Q47" s="152">
        <f t="shared" si="0"/>
        <v>-2999857.9599999934</v>
      </c>
      <c r="R47" s="150">
        <f>L47/H47</f>
        <v>595.34346892871679</v>
      </c>
    </row>
    <row r="48" spans="1:18">
      <c r="A48" s="76">
        <v>1</v>
      </c>
      <c r="B48" s="75" t="s">
        <v>348</v>
      </c>
      <c r="C48" s="75" t="s">
        <v>484</v>
      </c>
      <c r="D48" s="75" t="s">
        <v>421</v>
      </c>
      <c r="E48" s="75" t="s">
        <v>540</v>
      </c>
      <c r="F48" s="75" t="s">
        <v>510</v>
      </c>
      <c r="G48" s="75" t="s">
        <v>541</v>
      </c>
      <c r="H48" s="80"/>
      <c r="I48" s="76"/>
      <c r="J48" s="153"/>
      <c r="K48" s="159"/>
      <c r="L48" s="81"/>
      <c r="M48" s="81"/>
      <c r="N48" s="75"/>
      <c r="O48" s="75"/>
      <c r="P48" s="75"/>
    </row>
    <row r="49" spans="1:18">
      <c r="A49" s="76">
        <v>2</v>
      </c>
      <c r="B49" s="75" t="s">
        <v>348</v>
      </c>
      <c r="C49" s="75" t="s">
        <v>484</v>
      </c>
      <c r="D49" s="75" t="s">
        <v>421</v>
      </c>
      <c r="E49" s="75" t="s">
        <v>540</v>
      </c>
      <c r="F49" s="75" t="s">
        <v>480</v>
      </c>
      <c r="G49" s="75" t="s">
        <v>542</v>
      </c>
      <c r="H49" s="80">
        <v>2820</v>
      </c>
      <c r="I49" s="76">
        <v>2</v>
      </c>
      <c r="J49" s="153">
        <f>บึงกาฬ!F47</f>
        <v>278395.75</v>
      </c>
      <c r="K49" s="159">
        <f>บึงกาฬ!AK47</f>
        <v>88243.03</v>
      </c>
      <c r="L49" s="81">
        <f>บึงกาฬ!AL47</f>
        <v>1035879</v>
      </c>
      <c r="M49" s="81">
        <f>บึงกาฬ!AM47</f>
        <v>1788942.9600000002</v>
      </c>
      <c r="N49" s="75"/>
      <c r="O49" s="75"/>
      <c r="P49" s="75"/>
      <c r="Q49" s="151">
        <f t="shared" si="0"/>
        <v>-753063.9600000002</v>
      </c>
      <c r="R49" s="78">
        <f t="shared" si="1"/>
        <v>367.33297872340427</v>
      </c>
    </row>
    <row r="50" spans="1:18">
      <c r="A50" s="76">
        <v>3</v>
      </c>
      <c r="B50" s="75" t="s">
        <v>348</v>
      </c>
      <c r="C50" s="75" t="s">
        <v>484</v>
      </c>
      <c r="D50" s="75" t="s">
        <v>421</v>
      </c>
      <c r="E50" s="75" t="s">
        <v>540</v>
      </c>
      <c r="F50" s="75" t="s">
        <v>480</v>
      </c>
      <c r="G50" s="75" t="s">
        <v>543</v>
      </c>
      <c r="H50" s="80">
        <v>3895</v>
      </c>
      <c r="I50" s="76">
        <v>3</v>
      </c>
      <c r="J50" s="153">
        <f>บึงกาฬ!F48</f>
        <v>546548.73</v>
      </c>
      <c r="K50" s="159">
        <f>บึงกาฬ!AK48</f>
        <v>71201.37</v>
      </c>
      <c r="L50" s="81">
        <f>บึงกาฬ!AL48</f>
        <v>1120985.1499999999</v>
      </c>
      <c r="M50" s="81">
        <f>บึงกาฬ!AM48</f>
        <v>3809316.3099999996</v>
      </c>
      <c r="N50" s="75"/>
      <c r="O50" s="75"/>
      <c r="P50" s="75"/>
      <c r="Q50" s="151">
        <f t="shared" si="0"/>
        <v>-2688331.1599999997</v>
      </c>
      <c r="R50" s="78">
        <f t="shared" si="1"/>
        <v>287.80106546854938</v>
      </c>
    </row>
    <row r="51" spans="1:18">
      <c r="A51" s="76">
        <v>4</v>
      </c>
      <c r="B51" s="75" t="s">
        <v>348</v>
      </c>
      <c r="C51" s="75" t="s">
        <v>484</v>
      </c>
      <c r="D51" s="75" t="s">
        <v>421</v>
      </c>
      <c r="E51" s="75" t="s">
        <v>540</v>
      </c>
      <c r="F51" s="75" t="s">
        <v>480</v>
      </c>
      <c r="G51" s="75" t="s">
        <v>544</v>
      </c>
      <c r="H51" s="80">
        <v>2041</v>
      </c>
      <c r="I51" s="76">
        <v>2</v>
      </c>
      <c r="J51" s="153">
        <f>บึงกาฬ!F49</f>
        <v>1126948.97</v>
      </c>
      <c r="K51" s="159">
        <f>บึงกาฬ!AK49</f>
        <v>759181.35999999987</v>
      </c>
      <c r="L51" s="81">
        <f>บึงกาฬ!AL49</f>
        <v>1172057.6900000002</v>
      </c>
      <c r="M51" s="81">
        <f>บึงกาฬ!AM49</f>
        <v>5567735.5999999996</v>
      </c>
      <c r="N51" s="75"/>
      <c r="O51" s="75"/>
      <c r="P51" s="75"/>
      <c r="Q51" s="151">
        <f t="shared" si="0"/>
        <v>-4395677.9099999992</v>
      </c>
      <c r="R51" s="78">
        <f t="shared" si="1"/>
        <v>574.25658500734937</v>
      </c>
    </row>
    <row r="52" spans="1:18" s="21" customFormat="1">
      <c r="A52" s="139">
        <v>4</v>
      </c>
      <c r="B52" s="140" t="s">
        <v>348</v>
      </c>
      <c r="C52" s="140"/>
      <c r="D52" s="140"/>
      <c r="E52" s="140" t="s">
        <v>376</v>
      </c>
      <c r="F52" s="140"/>
      <c r="G52" s="140" t="s">
        <v>545</v>
      </c>
      <c r="H52" s="141">
        <f>SUM(H49:H51)</f>
        <v>8756</v>
      </c>
      <c r="I52" s="139"/>
      <c r="J52" s="142">
        <f>SUM(J48:J51)</f>
        <v>1951893.45</v>
      </c>
      <c r="K52" s="160">
        <f>SUM(K48:K51)</f>
        <v>918625.75999999989</v>
      </c>
      <c r="L52" s="142">
        <f t="shared" ref="L52:M52" si="5">SUM(L48:L51)</f>
        <v>3328921.84</v>
      </c>
      <c r="M52" s="142">
        <f t="shared" si="5"/>
        <v>11165994.869999999</v>
      </c>
      <c r="N52" s="140">
        <v>3</v>
      </c>
      <c r="O52" s="140">
        <v>3</v>
      </c>
      <c r="P52" s="140">
        <f>N52-O52</f>
        <v>0</v>
      </c>
      <c r="Q52" s="152">
        <f t="shared" si="0"/>
        <v>-7837073.0299999993</v>
      </c>
      <c r="R52" s="150">
        <f>L52/H52</f>
        <v>380.18751027866602</v>
      </c>
    </row>
    <row r="53" spans="1:18">
      <c r="A53" s="76">
        <v>1</v>
      </c>
      <c r="B53" s="75" t="s">
        <v>348</v>
      </c>
      <c r="C53" s="75" t="s">
        <v>486</v>
      </c>
      <c r="D53" s="75" t="s">
        <v>407</v>
      </c>
      <c r="E53" s="75" t="s">
        <v>546</v>
      </c>
      <c r="F53" s="75" t="s">
        <v>510</v>
      </c>
      <c r="G53" s="75" t="s">
        <v>547</v>
      </c>
      <c r="H53" s="80"/>
      <c r="I53" s="76"/>
      <c r="J53" s="153"/>
      <c r="K53" s="159"/>
      <c r="L53" s="81"/>
      <c r="M53" s="81"/>
      <c r="N53" s="75"/>
      <c r="O53" s="75"/>
      <c r="P53" s="75"/>
    </row>
    <row r="54" spans="1:18">
      <c r="A54" s="76">
        <v>2</v>
      </c>
      <c r="B54" s="75" t="s">
        <v>348</v>
      </c>
      <c r="C54" s="75" t="s">
        <v>486</v>
      </c>
      <c r="D54" s="75" t="s">
        <v>407</v>
      </c>
      <c r="E54" s="75" t="s">
        <v>546</v>
      </c>
      <c r="F54" s="75" t="s">
        <v>480</v>
      </c>
      <c r="G54" s="75" t="s">
        <v>548</v>
      </c>
      <c r="H54" s="80">
        <v>2880</v>
      </c>
      <c r="I54" s="76">
        <v>2</v>
      </c>
      <c r="J54" s="153">
        <f>บึงกาฬ!F50</f>
        <v>973567.44</v>
      </c>
      <c r="K54" s="159">
        <f>บึงกาฬ!AK50</f>
        <v>923646.64999999991</v>
      </c>
      <c r="L54" s="81">
        <f>บึงกาฬ!AL50</f>
        <v>3401480.98</v>
      </c>
      <c r="M54" s="81">
        <f>บึงกาฬ!AM50</f>
        <v>2950292.53</v>
      </c>
      <c r="N54" s="75"/>
      <c r="O54" s="75"/>
      <c r="P54" s="75"/>
      <c r="Q54" s="151">
        <f t="shared" si="0"/>
        <v>451188.45000000019</v>
      </c>
      <c r="R54" s="78">
        <f t="shared" si="1"/>
        <v>1181.0697847222223</v>
      </c>
    </row>
    <row r="55" spans="1:18">
      <c r="A55" s="76">
        <v>3</v>
      </c>
      <c r="B55" s="75" t="s">
        <v>348</v>
      </c>
      <c r="C55" s="75" t="s">
        <v>486</v>
      </c>
      <c r="D55" s="75" t="s">
        <v>407</v>
      </c>
      <c r="E55" s="75" t="s">
        <v>546</v>
      </c>
      <c r="F55" s="75" t="s">
        <v>480</v>
      </c>
      <c r="G55" s="75" t="s">
        <v>549</v>
      </c>
      <c r="H55" s="80">
        <v>9821</v>
      </c>
      <c r="I55" s="76">
        <v>5</v>
      </c>
      <c r="J55" s="153">
        <f>บึงกาฬ!F51</f>
        <v>1445581.99</v>
      </c>
      <c r="K55" s="159">
        <f>บึงกาฬ!AK51</f>
        <v>1584749.13</v>
      </c>
      <c r="L55" s="81">
        <f>บึงกาฬ!AL51</f>
        <v>4813996.74</v>
      </c>
      <c r="M55" s="81">
        <f>บึงกาฬ!AM51</f>
        <v>4769440.38</v>
      </c>
      <c r="N55" s="75"/>
      <c r="O55" s="75"/>
      <c r="P55" s="75"/>
      <c r="Q55" s="151">
        <f t="shared" si="0"/>
        <v>44556.360000000335</v>
      </c>
      <c r="R55" s="78">
        <f t="shared" si="1"/>
        <v>490.1737847469708</v>
      </c>
    </row>
    <row r="56" spans="1:18">
      <c r="A56" s="76">
        <v>4</v>
      </c>
      <c r="B56" s="75" t="s">
        <v>348</v>
      </c>
      <c r="C56" s="75" t="s">
        <v>486</v>
      </c>
      <c r="D56" s="75" t="s">
        <v>407</v>
      </c>
      <c r="E56" s="75" t="s">
        <v>546</v>
      </c>
      <c r="F56" s="75" t="s">
        <v>480</v>
      </c>
      <c r="G56" s="75" t="s">
        <v>550</v>
      </c>
      <c r="H56" s="80">
        <v>4858</v>
      </c>
      <c r="I56" s="76">
        <v>4</v>
      </c>
      <c r="J56" s="153">
        <f>บึงกาฬ!F52</f>
        <v>657082.04</v>
      </c>
      <c r="K56" s="159">
        <f>บึงกาฬ!AK52</f>
        <v>711891.53</v>
      </c>
      <c r="L56" s="81">
        <f>บึงกาฬ!AL52</f>
        <v>3833897.3699999996</v>
      </c>
      <c r="M56" s="81">
        <f>บึงกาฬ!AM52</f>
        <v>3646726.34</v>
      </c>
      <c r="N56" s="75"/>
      <c r="O56" s="75"/>
      <c r="P56" s="75"/>
      <c r="Q56" s="151">
        <f t="shared" si="0"/>
        <v>187171.0299999998</v>
      </c>
      <c r="R56" s="78">
        <f t="shared" si="1"/>
        <v>789.19254219843549</v>
      </c>
    </row>
    <row r="57" spans="1:18">
      <c r="A57" s="76">
        <v>5</v>
      </c>
      <c r="B57" s="75" t="s">
        <v>348</v>
      </c>
      <c r="C57" s="75" t="s">
        <v>486</v>
      </c>
      <c r="D57" s="75" t="s">
        <v>407</v>
      </c>
      <c r="E57" s="75" t="s">
        <v>546</v>
      </c>
      <c r="F57" s="75" t="s">
        <v>480</v>
      </c>
      <c r="G57" s="75" t="s">
        <v>551</v>
      </c>
      <c r="H57" s="80">
        <v>5652</v>
      </c>
      <c r="I57" s="76">
        <v>4</v>
      </c>
      <c r="J57" s="153">
        <f>บึงกาฬ!F53</f>
        <v>549853.91</v>
      </c>
      <c r="K57" s="159">
        <f>บึงกาฬ!AK53</f>
        <v>335820.51</v>
      </c>
      <c r="L57" s="81">
        <f>บึงกาฬ!AL53</f>
        <v>3148364.0999999996</v>
      </c>
      <c r="M57" s="81">
        <f>บึงกาฬ!AM53</f>
        <v>3484407.59</v>
      </c>
      <c r="N57" s="75"/>
      <c r="O57" s="75"/>
      <c r="P57" s="75"/>
      <c r="Q57" s="151">
        <f t="shared" si="0"/>
        <v>-336043.49000000022</v>
      </c>
      <c r="R57" s="78">
        <f t="shared" si="1"/>
        <v>557.03540339702749</v>
      </c>
    </row>
    <row r="58" spans="1:18" s="21" customFormat="1">
      <c r="A58" s="139">
        <v>5</v>
      </c>
      <c r="B58" s="140" t="s">
        <v>348</v>
      </c>
      <c r="C58" s="140"/>
      <c r="D58" s="140"/>
      <c r="E58" s="140" t="s">
        <v>376</v>
      </c>
      <c r="F58" s="140"/>
      <c r="G58" s="140" t="s">
        <v>552</v>
      </c>
      <c r="H58" s="141">
        <f>SUM(H54:H57)</f>
        <v>23211</v>
      </c>
      <c r="I58" s="139"/>
      <c r="J58" s="142">
        <f>SUM(J53:J57)</f>
        <v>3626085.38</v>
      </c>
      <c r="K58" s="160">
        <f>SUM(K53:K57)</f>
        <v>3556107.8199999994</v>
      </c>
      <c r="L58" s="142">
        <f t="shared" ref="L58:M58" si="6">SUM(L53:L57)</f>
        <v>15197739.189999999</v>
      </c>
      <c r="M58" s="142">
        <f t="shared" si="6"/>
        <v>14850866.84</v>
      </c>
      <c r="N58" s="140">
        <v>4</v>
      </c>
      <c r="O58" s="140">
        <v>4</v>
      </c>
      <c r="P58" s="140">
        <f>N58-O58</f>
        <v>0</v>
      </c>
      <c r="Q58" s="152">
        <f t="shared" si="0"/>
        <v>346872.34999999963</v>
      </c>
      <c r="R58" s="150">
        <f>L58/H58</f>
        <v>654.76451639308948</v>
      </c>
    </row>
    <row r="59" spans="1:18">
      <c r="A59" s="76">
        <v>1</v>
      </c>
      <c r="B59" s="75" t="s">
        <v>348</v>
      </c>
      <c r="C59" s="75" t="s">
        <v>488</v>
      </c>
      <c r="D59" s="75" t="s">
        <v>400</v>
      </c>
      <c r="E59" s="75" t="s">
        <v>553</v>
      </c>
      <c r="F59" s="75" t="s">
        <v>510</v>
      </c>
      <c r="G59" s="75" t="s">
        <v>554</v>
      </c>
      <c r="H59" s="80"/>
      <c r="I59" s="76"/>
      <c r="J59" s="153"/>
      <c r="K59" s="159"/>
      <c r="L59" s="81"/>
      <c r="M59" s="81"/>
      <c r="N59" s="75"/>
      <c r="O59" s="75"/>
      <c r="P59" s="75"/>
    </row>
    <row r="60" spans="1:18" s="276" customFormat="1">
      <c r="A60" s="271">
        <v>2</v>
      </c>
      <c r="B60" s="272" t="s">
        <v>348</v>
      </c>
      <c r="C60" s="272" t="s">
        <v>488</v>
      </c>
      <c r="D60" s="272" t="s">
        <v>400</v>
      </c>
      <c r="E60" s="272" t="s">
        <v>553</v>
      </c>
      <c r="F60" s="272" t="s">
        <v>480</v>
      </c>
      <c r="G60" s="272" t="s">
        <v>555</v>
      </c>
      <c r="H60" s="273">
        <v>2823</v>
      </c>
      <c r="I60" s="271">
        <v>2</v>
      </c>
      <c r="J60" s="277">
        <f>บึงกาฬ!F54</f>
        <v>218628.8</v>
      </c>
      <c r="K60" s="277">
        <f>บึงกาฬ!AK54</f>
        <v>312869.34999999998</v>
      </c>
      <c r="L60" s="277">
        <f>บึงกาฬ!AL54</f>
        <v>3131758.26</v>
      </c>
      <c r="M60" s="277">
        <f>บึงกาฬ!AM54</f>
        <v>3110195.7</v>
      </c>
      <c r="N60" s="272"/>
      <c r="O60" s="272"/>
      <c r="P60" s="272"/>
      <c r="Q60" s="274">
        <f t="shared" si="0"/>
        <v>21562.55999999959</v>
      </c>
      <c r="R60" s="275">
        <f t="shared" si="1"/>
        <v>1109.3723910733261</v>
      </c>
    </row>
    <row r="61" spans="1:18">
      <c r="A61" s="76">
        <v>3</v>
      </c>
      <c r="B61" s="75" t="s">
        <v>348</v>
      </c>
      <c r="C61" s="75" t="s">
        <v>488</v>
      </c>
      <c r="D61" s="75" t="s">
        <v>400</v>
      </c>
      <c r="E61" s="75" t="s">
        <v>553</v>
      </c>
      <c r="F61" s="75" t="s">
        <v>480</v>
      </c>
      <c r="G61" s="75" t="s">
        <v>556</v>
      </c>
      <c r="H61" s="80">
        <v>4818</v>
      </c>
      <c r="I61" s="76">
        <v>4</v>
      </c>
      <c r="J61" s="153">
        <f>บึงกาฬ!F55</f>
        <v>2065795.18</v>
      </c>
      <c r="K61" s="159">
        <f>บึงกาฬ!AK55</f>
        <v>2128049.7599999998</v>
      </c>
      <c r="L61" s="81">
        <f>บึงกาฬ!AL55</f>
        <v>5625189.2599999998</v>
      </c>
      <c r="M61" s="81">
        <f>บึงกาฬ!AM55</f>
        <v>5314295.97</v>
      </c>
      <c r="N61" s="75"/>
      <c r="O61" s="75"/>
      <c r="P61" s="75"/>
      <c r="Q61" s="151">
        <f t="shared" si="0"/>
        <v>310893.29000000004</v>
      </c>
      <c r="R61" s="78">
        <f t="shared" si="1"/>
        <v>1167.5361685346616</v>
      </c>
    </row>
    <row r="62" spans="1:18">
      <c r="A62" s="76">
        <v>4</v>
      </c>
      <c r="B62" s="75" t="s">
        <v>348</v>
      </c>
      <c r="C62" s="75" t="s">
        <v>488</v>
      </c>
      <c r="D62" s="75" t="s">
        <v>400</v>
      </c>
      <c r="E62" s="75" t="s">
        <v>553</v>
      </c>
      <c r="F62" s="75" t="s">
        <v>480</v>
      </c>
      <c r="G62" s="75" t="s">
        <v>557</v>
      </c>
      <c r="H62" s="80">
        <v>2500</v>
      </c>
      <c r="I62" s="76">
        <v>2</v>
      </c>
      <c r="J62" s="153">
        <f>บึงกาฬ!F56</f>
        <v>255028.57</v>
      </c>
      <c r="K62" s="159">
        <f>บึงกาฬ!AK56</f>
        <v>309024.90000000002</v>
      </c>
      <c r="L62" s="81">
        <f>บึงกาฬ!AL56</f>
        <v>2066670.26</v>
      </c>
      <c r="M62" s="81">
        <f>บึงกาฬ!AM56</f>
        <v>2232565.29</v>
      </c>
      <c r="N62" s="75"/>
      <c r="O62" s="75"/>
      <c r="P62" s="75"/>
      <c r="Q62" s="151">
        <f t="shared" si="0"/>
        <v>-165895.03000000003</v>
      </c>
      <c r="R62" s="78">
        <f t="shared" si="1"/>
        <v>826.66810399999997</v>
      </c>
    </row>
    <row r="63" spans="1:18">
      <c r="A63" s="76">
        <v>5</v>
      </c>
      <c r="B63" s="75" t="s">
        <v>348</v>
      </c>
      <c r="C63" s="75" t="s">
        <v>488</v>
      </c>
      <c r="D63" s="75" t="s">
        <v>400</v>
      </c>
      <c r="E63" s="75" t="s">
        <v>553</v>
      </c>
      <c r="F63" s="75" t="s">
        <v>480</v>
      </c>
      <c r="G63" s="75" t="s">
        <v>558</v>
      </c>
      <c r="H63" s="80">
        <v>4429</v>
      </c>
      <c r="I63" s="76">
        <v>3</v>
      </c>
      <c r="J63" s="153">
        <f>บึงกาฬ!F57</f>
        <v>272436.34999999998</v>
      </c>
      <c r="K63" s="159">
        <f>บึงกาฬ!AK57</f>
        <v>351787.88</v>
      </c>
      <c r="L63" s="81">
        <f>บึงกาฬ!AL57</f>
        <v>2592533.5099999998</v>
      </c>
      <c r="M63" s="81">
        <f>บึงกาฬ!AM57</f>
        <v>2819450.9400000004</v>
      </c>
      <c r="N63" s="75"/>
      <c r="O63" s="75"/>
      <c r="P63" s="75"/>
      <c r="Q63" s="151">
        <f t="shared" si="0"/>
        <v>-226917.43000000063</v>
      </c>
      <c r="R63" s="78">
        <f t="shared" si="1"/>
        <v>585.35414540528336</v>
      </c>
    </row>
    <row r="64" spans="1:18">
      <c r="A64" s="76">
        <v>6</v>
      </c>
      <c r="B64" s="75" t="s">
        <v>348</v>
      </c>
      <c r="C64" s="75" t="s">
        <v>488</v>
      </c>
      <c r="D64" s="75" t="s">
        <v>400</v>
      </c>
      <c r="E64" s="75" t="s">
        <v>553</v>
      </c>
      <c r="F64" s="75" t="s">
        <v>480</v>
      </c>
      <c r="G64" s="75" t="s">
        <v>559</v>
      </c>
      <c r="H64" s="80">
        <v>3247</v>
      </c>
      <c r="I64" s="76">
        <v>3</v>
      </c>
      <c r="J64" s="153">
        <f>บึงกาฬ!F58</f>
        <v>494898.21</v>
      </c>
      <c r="K64" s="159">
        <f>บึงกาฬ!AK58</f>
        <v>525117.86</v>
      </c>
      <c r="L64" s="81">
        <f>บึงกาฬ!AL58</f>
        <v>1965788.3900000001</v>
      </c>
      <c r="M64" s="81">
        <f>บึงกาฬ!AM58</f>
        <v>1891753.87</v>
      </c>
      <c r="N64" s="75"/>
      <c r="O64" s="75"/>
      <c r="P64" s="75"/>
      <c r="Q64" s="151">
        <f t="shared" si="0"/>
        <v>74034.520000000019</v>
      </c>
      <c r="R64" s="78">
        <f t="shared" si="1"/>
        <v>605.41681244225447</v>
      </c>
    </row>
    <row r="65" spans="1:18">
      <c r="A65" s="120">
        <v>7</v>
      </c>
      <c r="B65" s="121" t="s">
        <v>348</v>
      </c>
      <c r="C65" s="121" t="s">
        <v>488</v>
      </c>
      <c r="D65" s="121" t="s">
        <v>400</v>
      </c>
      <c r="E65" s="121" t="s">
        <v>553</v>
      </c>
      <c r="F65" s="121" t="s">
        <v>480</v>
      </c>
      <c r="G65" s="121" t="s">
        <v>560</v>
      </c>
      <c r="H65" s="122">
        <v>1126</v>
      </c>
      <c r="I65" s="120">
        <v>1</v>
      </c>
      <c r="J65" s="253">
        <f>บึงกาฬ!F59</f>
        <v>140213.03</v>
      </c>
      <c r="K65" s="253">
        <f>บึงกาฬ!AK59</f>
        <v>233865.35</v>
      </c>
      <c r="L65" s="253">
        <f>บึงกาฬ!AL59</f>
        <v>1784794.0899999999</v>
      </c>
      <c r="M65" s="253">
        <f>บึงกาฬ!AM59</f>
        <v>1831659.2000000002</v>
      </c>
      <c r="N65" s="121"/>
      <c r="O65" s="121"/>
      <c r="P65" s="121"/>
      <c r="Q65" s="151">
        <f t="shared" si="0"/>
        <v>-46865.110000000335</v>
      </c>
      <c r="R65" s="78">
        <f t="shared" si="1"/>
        <v>1585.0746802841918</v>
      </c>
    </row>
    <row r="66" spans="1:18" s="21" customFormat="1">
      <c r="A66" s="139">
        <v>6</v>
      </c>
      <c r="B66" s="140" t="s">
        <v>348</v>
      </c>
      <c r="C66" s="140"/>
      <c r="D66" s="140"/>
      <c r="E66" s="140" t="s">
        <v>376</v>
      </c>
      <c r="F66" s="140"/>
      <c r="G66" s="140" t="s">
        <v>561</v>
      </c>
      <c r="H66" s="142">
        <f>SUM(H59:H65)</f>
        <v>18943</v>
      </c>
      <c r="I66" s="139"/>
      <c r="J66" s="142">
        <f>SUM(J59:J65)</f>
        <v>3447000.1399999997</v>
      </c>
      <c r="K66" s="160">
        <f>SUM(K59:K65)</f>
        <v>3860715.0999999996</v>
      </c>
      <c r="L66" s="142">
        <f t="shared" ref="L66:M66" si="7">SUM(L59:L65)</f>
        <v>17166733.77</v>
      </c>
      <c r="M66" s="142">
        <f t="shared" si="7"/>
        <v>17199920.970000003</v>
      </c>
      <c r="N66" s="140">
        <v>6</v>
      </c>
      <c r="O66" s="140">
        <v>6</v>
      </c>
      <c r="P66" s="140">
        <f>N66-O66</f>
        <v>0</v>
      </c>
      <c r="Q66" s="152">
        <f t="shared" si="0"/>
        <v>-33187.20000000298</v>
      </c>
      <c r="R66" s="150">
        <f>L66/H66</f>
        <v>906.23099667423321</v>
      </c>
    </row>
    <row r="67" spans="1:18">
      <c r="A67" s="76">
        <v>1</v>
      </c>
      <c r="B67" s="75" t="s">
        <v>348</v>
      </c>
      <c r="C67" s="75" t="s">
        <v>490</v>
      </c>
      <c r="D67" s="75" t="s">
        <v>379</v>
      </c>
      <c r="E67" s="75" t="s">
        <v>562</v>
      </c>
      <c r="F67" s="75" t="s">
        <v>510</v>
      </c>
      <c r="G67" s="75" t="s">
        <v>563</v>
      </c>
      <c r="H67" s="80"/>
      <c r="I67" s="76"/>
      <c r="J67" s="153"/>
      <c r="K67" s="159"/>
      <c r="L67" s="81"/>
      <c r="M67" s="81"/>
      <c r="N67" s="75"/>
      <c r="O67" s="75"/>
      <c r="P67" s="75"/>
    </row>
    <row r="68" spans="1:18">
      <c r="A68" s="76">
        <v>2</v>
      </c>
      <c r="B68" s="75" t="s">
        <v>348</v>
      </c>
      <c r="C68" s="75" t="s">
        <v>490</v>
      </c>
      <c r="D68" s="75" t="s">
        <v>379</v>
      </c>
      <c r="E68" s="75" t="s">
        <v>562</v>
      </c>
      <c r="F68" s="75" t="s">
        <v>480</v>
      </c>
      <c r="G68" s="75" t="s">
        <v>564</v>
      </c>
      <c r="H68" s="80">
        <v>3728</v>
      </c>
      <c r="I68" s="76">
        <v>3</v>
      </c>
      <c r="J68" s="153">
        <f>บึงกาฬ!F60</f>
        <v>162688.01999999999</v>
      </c>
      <c r="K68" s="159">
        <f>บึงกาฬ!AK60</f>
        <v>-198734.30000000002</v>
      </c>
      <c r="L68" s="81">
        <f>บึงกาฬ!AL60</f>
        <v>1677506.5</v>
      </c>
      <c r="M68" s="81">
        <f>บึงกาฬ!AM60</f>
        <v>2084082.42</v>
      </c>
      <c r="N68" s="75"/>
      <c r="O68" s="75"/>
      <c r="P68" s="75"/>
      <c r="Q68" s="151">
        <f t="shared" si="0"/>
        <v>-406575.91999999993</v>
      </c>
      <c r="R68" s="78">
        <f t="shared" si="1"/>
        <v>449.97491952789699</v>
      </c>
    </row>
    <row r="69" spans="1:18">
      <c r="A69" s="76">
        <v>3</v>
      </c>
      <c r="B69" s="75" t="s">
        <v>348</v>
      </c>
      <c r="C69" s="75" t="s">
        <v>490</v>
      </c>
      <c r="D69" s="75" t="s">
        <v>379</v>
      </c>
      <c r="E69" s="75" t="s">
        <v>562</v>
      </c>
      <c r="F69" s="75" t="s">
        <v>480</v>
      </c>
      <c r="G69" s="75" t="s">
        <v>565</v>
      </c>
      <c r="H69" s="80">
        <v>3543</v>
      </c>
      <c r="I69" s="76">
        <v>3</v>
      </c>
      <c r="J69" s="153">
        <f>บึงกาฬ!F61</f>
        <v>375365.73</v>
      </c>
      <c r="K69" s="159">
        <f>บึงกาฬ!AK61</f>
        <v>501537.27</v>
      </c>
      <c r="L69" s="81">
        <f>บึงกาฬ!AL61</f>
        <v>2517693.0300000003</v>
      </c>
      <c r="M69" s="81">
        <f>บึงกาฬ!AM61</f>
        <v>2732091.29</v>
      </c>
      <c r="N69" s="75"/>
      <c r="O69" s="75"/>
      <c r="P69" s="75"/>
      <c r="Q69" s="151">
        <f t="shared" si="0"/>
        <v>-214398.25999999978</v>
      </c>
      <c r="R69" s="78">
        <f t="shared" si="1"/>
        <v>710.61050804403055</v>
      </c>
    </row>
    <row r="70" spans="1:18">
      <c r="A70" s="76">
        <v>4</v>
      </c>
      <c r="B70" s="75" t="s">
        <v>348</v>
      </c>
      <c r="C70" s="75" t="s">
        <v>490</v>
      </c>
      <c r="D70" s="75" t="s">
        <v>379</v>
      </c>
      <c r="E70" s="75" t="s">
        <v>562</v>
      </c>
      <c r="F70" s="75" t="s">
        <v>480</v>
      </c>
      <c r="G70" s="75" t="s">
        <v>566</v>
      </c>
      <c r="H70" s="80">
        <v>6330</v>
      </c>
      <c r="I70" s="76">
        <v>5</v>
      </c>
      <c r="J70" s="153">
        <f>บึงกาฬ!F62</f>
        <v>62289.11</v>
      </c>
      <c r="K70" s="159">
        <f>บึงกาฬ!AK62</f>
        <v>209992.07000000007</v>
      </c>
      <c r="L70" s="81">
        <f>บึงกาฬ!AL62</f>
        <v>2957813.8200000003</v>
      </c>
      <c r="M70" s="81">
        <f>บึงกาฬ!AM62</f>
        <v>3195600.57</v>
      </c>
      <c r="N70" s="75"/>
      <c r="O70" s="75"/>
      <c r="P70" s="75"/>
      <c r="Q70" s="151">
        <f t="shared" si="0"/>
        <v>-237786.74999999953</v>
      </c>
      <c r="R70" s="78">
        <f t="shared" si="1"/>
        <v>467.26916587677732</v>
      </c>
    </row>
    <row r="71" spans="1:18">
      <c r="A71" s="76">
        <v>5</v>
      </c>
      <c r="B71" s="75" t="s">
        <v>348</v>
      </c>
      <c r="C71" s="75" t="s">
        <v>490</v>
      </c>
      <c r="D71" s="75" t="s">
        <v>379</v>
      </c>
      <c r="E71" s="75" t="s">
        <v>562</v>
      </c>
      <c r="F71" s="75" t="s">
        <v>480</v>
      </c>
      <c r="G71" s="75" t="s">
        <v>567</v>
      </c>
      <c r="H71" s="80">
        <v>3421</v>
      </c>
      <c r="I71" s="76">
        <v>3</v>
      </c>
      <c r="J71" s="153">
        <f>บึงกาฬ!F63</f>
        <v>202611.24</v>
      </c>
      <c r="K71" s="159">
        <f>บึงกาฬ!AK63</f>
        <v>-41387.860000000015</v>
      </c>
      <c r="L71" s="81">
        <f>บึงกาฬ!AL63</f>
        <v>1568351.63</v>
      </c>
      <c r="M71" s="81">
        <f>บึงกาฬ!AM63</f>
        <v>1797800.5</v>
      </c>
      <c r="N71" s="75"/>
      <c r="O71" s="75"/>
      <c r="P71" s="75"/>
      <c r="Q71" s="151">
        <f t="shared" ref="Q71:Q134" si="8">L71-M71</f>
        <v>-229448.87000000011</v>
      </c>
      <c r="R71" s="78">
        <f t="shared" ref="R71:R134" si="9">L71/H71</f>
        <v>458.44829874305753</v>
      </c>
    </row>
    <row r="72" spans="1:18">
      <c r="A72" s="76">
        <v>6</v>
      </c>
      <c r="B72" s="75" t="s">
        <v>348</v>
      </c>
      <c r="C72" s="75" t="s">
        <v>490</v>
      </c>
      <c r="D72" s="75" t="s">
        <v>379</v>
      </c>
      <c r="E72" s="75" t="s">
        <v>562</v>
      </c>
      <c r="F72" s="75" t="s">
        <v>480</v>
      </c>
      <c r="G72" s="75" t="s">
        <v>568</v>
      </c>
      <c r="H72" s="80">
        <v>3591</v>
      </c>
      <c r="I72" s="76">
        <v>3</v>
      </c>
      <c r="J72" s="153">
        <f>บึงกาฬ!F64</f>
        <v>54812.27</v>
      </c>
      <c r="K72" s="159">
        <f>บึงกาฬ!AK64</f>
        <v>14791.089999999997</v>
      </c>
      <c r="L72" s="81">
        <f>บึงกาฬ!AL64</f>
        <v>1515993.3</v>
      </c>
      <c r="M72" s="81">
        <f>บึงกาฬ!AM64</f>
        <v>1638909.42</v>
      </c>
      <c r="N72" s="75"/>
      <c r="O72" s="75"/>
      <c r="P72" s="75"/>
      <c r="Q72" s="151">
        <f t="shared" si="8"/>
        <v>-122916.11999999988</v>
      </c>
      <c r="R72" s="78">
        <f t="shared" si="9"/>
        <v>422.16466165413533</v>
      </c>
    </row>
    <row r="73" spans="1:18">
      <c r="A73" s="76">
        <v>7</v>
      </c>
      <c r="B73" s="75" t="s">
        <v>348</v>
      </c>
      <c r="C73" s="75" t="s">
        <v>490</v>
      </c>
      <c r="D73" s="75" t="s">
        <v>379</v>
      </c>
      <c r="E73" s="75" t="s">
        <v>562</v>
      </c>
      <c r="F73" s="75" t="s">
        <v>480</v>
      </c>
      <c r="G73" s="75" t="s">
        <v>569</v>
      </c>
      <c r="H73" s="80">
        <v>4772</v>
      </c>
      <c r="I73" s="76">
        <v>4</v>
      </c>
      <c r="J73" s="153">
        <f>บึงกาฬ!F65</f>
        <v>458854.07</v>
      </c>
      <c r="K73" s="159">
        <f>บึงกาฬ!AK65</f>
        <v>-88896</v>
      </c>
      <c r="L73" s="81">
        <f>บึงกาฬ!AL65</f>
        <v>2785475.29</v>
      </c>
      <c r="M73" s="81">
        <f>บึงกาฬ!AM65</f>
        <v>3030443.9799999995</v>
      </c>
      <c r="N73" s="75"/>
      <c r="O73" s="75"/>
      <c r="P73" s="75"/>
      <c r="Q73" s="151">
        <f t="shared" si="8"/>
        <v>-244968.68999999948</v>
      </c>
      <c r="R73" s="78">
        <f t="shared" si="9"/>
        <v>583.71234073763617</v>
      </c>
    </row>
    <row r="74" spans="1:18" s="21" customFormat="1">
      <c r="A74" s="139">
        <v>7</v>
      </c>
      <c r="B74" s="140" t="s">
        <v>348</v>
      </c>
      <c r="C74" s="140"/>
      <c r="D74" s="140"/>
      <c r="E74" s="140" t="s">
        <v>376</v>
      </c>
      <c r="F74" s="140"/>
      <c r="G74" s="140" t="s">
        <v>570</v>
      </c>
      <c r="H74" s="142">
        <f>SUM(H67:H73)</f>
        <v>25385</v>
      </c>
      <c r="I74" s="139"/>
      <c r="J74" s="142">
        <f>SUM(J67:J73)</f>
        <v>1316620.44</v>
      </c>
      <c r="K74" s="160">
        <f>SUM(K67:K73)</f>
        <v>397302.27</v>
      </c>
      <c r="L74" s="142">
        <f t="shared" ref="L74:M74" si="10">SUM(L67:L73)</f>
        <v>13022833.57</v>
      </c>
      <c r="M74" s="142">
        <f t="shared" si="10"/>
        <v>14478928.18</v>
      </c>
      <c r="N74" s="140">
        <v>6</v>
      </c>
      <c r="O74" s="140">
        <v>6</v>
      </c>
      <c r="P74" s="140">
        <f>N74-O74</f>
        <v>0</v>
      </c>
      <c r="Q74" s="152">
        <f t="shared" si="8"/>
        <v>-1456094.6099999994</v>
      </c>
      <c r="R74" s="150">
        <f>L74/H74</f>
        <v>513.01294347055352</v>
      </c>
    </row>
    <row r="75" spans="1:18">
      <c r="A75" s="76">
        <v>1</v>
      </c>
      <c r="B75" s="75" t="s">
        <v>348</v>
      </c>
      <c r="C75" s="75" t="s">
        <v>492</v>
      </c>
      <c r="D75" s="75" t="s">
        <v>414</v>
      </c>
      <c r="E75" s="75" t="s">
        <v>571</v>
      </c>
      <c r="F75" s="75" t="s">
        <v>510</v>
      </c>
      <c r="G75" s="75" t="s">
        <v>572</v>
      </c>
      <c r="H75" s="80"/>
      <c r="I75" s="76"/>
      <c r="J75" s="153"/>
      <c r="K75" s="159"/>
      <c r="L75" s="81"/>
      <c r="M75" s="81"/>
      <c r="N75" s="75"/>
      <c r="O75" s="75"/>
      <c r="P75" s="75"/>
    </row>
    <row r="76" spans="1:18">
      <c r="A76" s="76">
        <v>2</v>
      </c>
      <c r="B76" s="75" t="s">
        <v>348</v>
      </c>
      <c r="C76" s="75" t="s">
        <v>492</v>
      </c>
      <c r="D76" s="75" t="s">
        <v>414</v>
      </c>
      <c r="E76" s="75" t="s">
        <v>571</v>
      </c>
      <c r="F76" s="75" t="s">
        <v>480</v>
      </c>
      <c r="G76" s="75" t="s">
        <v>573</v>
      </c>
      <c r="H76" s="80">
        <v>5834</v>
      </c>
      <c r="I76" s="76">
        <v>4</v>
      </c>
      <c r="J76" s="153">
        <f>บึงกาฬ!F66</f>
        <v>600914.23</v>
      </c>
      <c r="K76" s="159">
        <f>บึงกาฬ!AK66</f>
        <v>733230.17999999993</v>
      </c>
      <c r="L76" s="81">
        <f>บึงกาฬ!AL66</f>
        <v>2573604.13</v>
      </c>
      <c r="M76" s="81">
        <f>บึงกาฬ!AM66</f>
        <v>2732696.2399999998</v>
      </c>
      <c r="N76" s="75"/>
      <c r="O76" s="75"/>
      <c r="P76" s="75"/>
      <c r="Q76" s="151">
        <f t="shared" si="8"/>
        <v>-159092.10999999987</v>
      </c>
      <c r="R76" s="78">
        <f t="shared" si="9"/>
        <v>441.13886355845045</v>
      </c>
    </row>
    <row r="77" spans="1:18">
      <c r="A77" s="76">
        <v>3</v>
      </c>
      <c r="B77" s="75" t="s">
        <v>348</v>
      </c>
      <c r="C77" s="75" t="s">
        <v>492</v>
      </c>
      <c r="D77" s="75" t="s">
        <v>414</v>
      </c>
      <c r="E77" s="75" t="s">
        <v>571</v>
      </c>
      <c r="F77" s="75" t="s">
        <v>480</v>
      </c>
      <c r="G77" s="75" t="s">
        <v>574</v>
      </c>
      <c r="H77" s="80">
        <v>4475</v>
      </c>
      <c r="I77" s="76">
        <v>3</v>
      </c>
      <c r="J77" s="153">
        <f>บึงกาฬ!F67</f>
        <v>313278.23</v>
      </c>
      <c r="K77" s="159">
        <f>บึงกาฬ!AK67</f>
        <v>136992.91999999998</v>
      </c>
      <c r="L77" s="81">
        <f>บึงกาฬ!AL67</f>
        <v>1586159.59</v>
      </c>
      <c r="M77" s="81">
        <f>บึงกาฬ!AM67</f>
        <v>1705688.64</v>
      </c>
      <c r="N77" s="75"/>
      <c r="O77" s="75"/>
      <c r="P77" s="75"/>
      <c r="Q77" s="151">
        <f t="shared" si="8"/>
        <v>-119529.04999999981</v>
      </c>
      <c r="R77" s="78">
        <f t="shared" si="9"/>
        <v>354.44907039106147</v>
      </c>
    </row>
    <row r="78" spans="1:18">
      <c r="A78" s="76">
        <v>4</v>
      </c>
      <c r="B78" s="75" t="s">
        <v>348</v>
      </c>
      <c r="C78" s="75" t="s">
        <v>492</v>
      </c>
      <c r="D78" s="75" t="s">
        <v>414</v>
      </c>
      <c r="E78" s="75" t="s">
        <v>571</v>
      </c>
      <c r="F78" s="75" t="s">
        <v>480</v>
      </c>
      <c r="G78" s="75" t="s">
        <v>575</v>
      </c>
      <c r="H78" s="80">
        <v>1990</v>
      </c>
      <c r="I78" s="76">
        <v>2</v>
      </c>
      <c r="J78" s="153">
        <f>บึงกาฬ!F68</f>
        <v>20570.580000000002</v>
      </c>
      <c r="K78" s="159">
        <f>บึงกาฬ!AK68</f>
        <v>-18212.949999999997</v>
      </c>
      <c r="L78" s="81">
        <f>บึงกาฬ!AL68</f>
        <v>1140663.8500000001</v>
      </c>
      <c r="M78" s="81">
        <f>บึงกาฬ!AM68</f>
        <v>1243705.1399999999</v>
      </c>
      <c r="N78" s="75"/>
      <c r="O78" s="75"/>
      <c r="P78" s="75"/>
      <c r="Q78" s="151">
        <f t="shared" si="8"/>
        <v>-103041.2899999998</v>
      </c>
      <c r="R78" s="78">
        <f t="shared" si="9"/>
        <v>573.19791457286442</v>
      </c>
    </row>
    <row r="79" spans="1:18">
      <c r="A79" s="76">
        <v>5</v>
      </c>
      <c r="B79" s="75" t="s">
        <v>348</v>
      </c>
      <c r="C79" s="75" t="s">
        <v>492</v>
      </c>
      <c r="D79" s="75" t="s">
        <v>414</v>
      </c>
      <c r="E79" s="75" t="s">
        <v>571</v>
      </c>
      <c r="F79" s="75" t="s">
        <v>480</v>
      </c>
      <c r="G79" s="75" t="s">
        <v>576</v>
      </c>
      <c r="H79" s="80">
        <v>5043</v>
      </c>
      <c r="I79" s="76">
        <v>4</v>
      </c>
      <c r="J79" s="153">
        <f>บึงกาฬ!F69</f>
        <v>189982.64</v>
      </c>
      <c r="K79" s="159">
        <f>บึงกาฬ!AK69</f>
        <v>176087.48</v>
      </c>
      <c r="L79" s="81">
        <f>บึงกาฬ!AL69</f>
        <v>1924795.25</v>
      </c>
      <c r="M79" s="81">
        <f>บึงกาฬ!AM69</f>
        <v>2050113.1600000001</v>
      </c>
      <c r="N79" s="75"/>
      <c r="O79" s="75"/>
      <c r="P79" s="75"/>
      <c r="Q79" s="151">
        <f t="shared" si="8"/>
        <v>-125317.91000000015</v>
      </c>
      <c r="R79" s="78">
        <f t="shared" si="9"/>
        <v>381.6766309736268</v>
      </c>
    </row>
    <row r="80" spans="1:18">
      <c r="A80" s="76">
        <v>6</v>
      </c>
      <c r="B80" s="75" t="s">
        <v>348</v>
      </c>
      <c r="C80" s="75" t="s">
        <v>492</v>
      </c>
      <c r="D80" s="75" t="s">
        <v>414</v>
      </c>
      <c r="E80" s="75" t="s">
        <v>571</v>
      </c>
      <c r="F80" s="75" t="s">
        <v>480</v>
      </c>
      <c r="G80" s="75" t="s">
        <v>577</v>
      </c>
      <c r="H80" s="80">
        <v>5442</v>
      </c>
      <c r="I80" s="76">
        <v>4</v>
      </c>
      <c r="J80" s="153">
        <f>บึงกาฬ!F70</f>
        <v>409016.76</v>
      </c>
      <c r="K80" s="159">
        <f>บึงกาฬ!AK70</f>
        <v>323429.03999999998</v>
      </c>
      <c r="L80" s="81">
        <f>บึงกาฬ!AL70</f>
        <v>1412353.27</v>
      </c>
      <c r="M80" s="81">
        <f>บึงกาฬ!AM70</f>
        <v>1814536.79</v>
      </c>
      <c r="N80" s="75"/>
      <c r="O80" s="75"/>
      <c r="P80" s="75"/>
      <c r="Q80" s="151">
        <f t="shared" si="8"/>
        <v>-402183.52</v>
      </c>
      <c r="R80" s="78">
        <f t="shared" si="9"/>
        <v>259.52834803381108</v>
      </c>
    </row>
    <row r="81" spans="1:18" s="21" customFormat="1">
      <c r="A81" s="139">
        <v>8</v>
      </c>
      <c r="B81" s="140" t="s">
        <v>348</v>
      </c>
      <c r="C81" s="140"/>
      <c r="D81" s="140"/>
      <c r="E81" s="140" t="s">
        <v>376</v>
      </c>
      <c r="F81" s="140"/>
      <c r="G81" s="140" t="s">
        <v>578</v>
      </c>
      <c r="H81" s="142">
        <f>SUM(H75:H80)</f>
        <v>22784</v>
      </c>
      <c r="I81" s="139"/>
      <c r="J81" s="142">
        <f>SUM(J75:J80)</f>
        <v>1533762.44</v>
      </c>
      <c r="K81" s="160">
        <f>SUM(K75:K80)</f>
        <v>1351526.67</v>
      </c>
      <c r="L81" s="142">
        <f t="shared" ref="L81:M81" si="11">SUM(L75:L80)</f>
        <v>8637576.0899999999</v>
      </c>
      <c r="M81" s="142">
        <f t="shared" si="11"/>
        <v>9546739.9699999988</v>
      </c>
      <c r="N81" s="140">
        <v>5</v>
      </c>
      <c r="O81" s="140">
        <v>5</v>
      </c>
      <c r="P81" s="140">
        <f>N81-O81</f>
        <v>0</v>
      </c>
      <c r="Q81" s="152">
        <f t="shared" si="8"/>
        <v>-909163.87999999896</v>
      </c>
      <c r="R81" s="150">
        <f t="shared" si="9"/>
        <v>379.10709664676966</v>
      </c>
    </row>
    <row r="82" spans="1:18" s="21" customFormat="1" ht="19.5" thickBot="1">
      <c r="A82" s="28"/>
      <c r="B82" s="82" t="s">
        <v>348</v>
      </c>
      <c r="C82" s="82" t="s">
        <v>348</v>
      </c>
      <c r="D82" s="82" t="s">
        <v>348</v>
      </c>
      <c r="E82" s="82" t="s">
        <v>348</v>
      </c>
      <c r="F82" s="82"/>
      <c r="G82" s="82" t="s">
        <v>579</v>
      </c>
      <c r="H82" s="235">
        <f>H20+H34+H47+H52+H58+H66+H74+H81</f>
        <v>250354</v>
      </c>
      <c r="I82" s="28"/>
      <c r="J82" s="154">
        <f>J20+J34+J47+J52+J58+J66+J74+J81</f>
        <v>31213638.590000004</v>
      </c>
      <c r="K82" s="161">
        <f t="shared" ref="K82:M82" si="12">K20+K34+K47+K52+K58+K66+K74+K81</f>
        <v>22584427.209999993</v>
      </c>
      <c r="L82" s="154">
        <f t="shared" si="12"/>
        <v>157224986.83000001</v>
      </c>
      <c r="M82" s="154">
        <f t="shared" si="12"/>
        <v>174577176.09</v>
      </c>
      <c r="N82" s="82">
        <f>N20+N34+N47+N52+N58+N66+N74+N81</f>
        <v>61</v>
      </c>
      <c r="O82" s="82">
        <f>O20+O34+O47+O52+O58+O66+O74+O81</f>
        <v>61</v>
      </c>
      <c r="P82" s="82">
        <f>N82-O82</f>
        <v>0</v>
      </c>
      <c r="Q82" s="152">
        <f t="shared" si="8"/>
        <v>-17352189.25999999</v>
      </c>
      <c r="R82" s="150">
        <f t="shared" si="9"/>
        <v>628.01068419118531</v>
      </c>
    </row>
    <row r="83" spans="1:18" s="21" customFormat="1" ht="20.25" thickTop="1" thickBot="1">
      <c r="A83" s="186"/>
      <c r="B83" s="187"/>
      <c r="C83" s="187"/>
      <c r="D83" s="187"/>
      <c r="E83" s="317" t="s">
        <v>580</v>
      </c>
      <c r="F83" s="318"/>
      <c r="G83" s="319"/>
      <c r="H83" s="188"/>
      <c r="I83" s="186"/>
      <c r="J83" s="180">
        <f>J82/O82</f>
        <v>511698.99327868858</v>
      </c>
      <c r="K83" s="181">
        <f>K82/O82</f>
        <v>370236.51163934416</v>
      </c>
      <c r="L83" s="180">
        <f>L82/O82</f>
        <v>2577458.8004918033</v>
      </c>
      <c r="M83" s="180">
        <f>M82/O82</f>
        <v>2861920.9195081969</v>
      </c>
      <c r="N83" s="187"/>
      <c r="O83" s="187"/>
      <c r="P83" s="187"/>
      <c r="Q83" s="151"/>
      <c r="R83" s="78"/>
    </row>
    <row r="84" spans="1:18" ht="19.5" thickTop="1">
      <c r="A84" s="83">
        <v>1</v>
      </c>
      <c r="B84" s="242" t="s">
        <v>352</v>
      </c>
      <c r="C84" s="84" t="s">
        <v>581</v>
      </c>
      <c r="D84" s="84" t="s">
        <v>582</v>
      </c>
      <c r="E84" s="84" t="s">
        <v>83</v>
      </c>
      <c r="F84" s="84" t="s">
        <v>477</v>
      </c>
      <c r="G84" s="84" t="s">
        <v>583</v>
      </c>
      <c r="H84" s="85"/>
      <c r="I84" s="83"/>
      <c r="J84" s="155"/>
      <c r="K84" s="162"/>
      <c r="L84" s="86"/>
      <c r="M84" s="86"/>
      <c r="N84" s="84"/>
      <c r="O84" s="84"/>
      <c r="P84" s="84"/>
    </row>
    <row r="85" spans="1:18">
      <c r="A85" s="76">
        <v>2</v>
      </c>
      <c r="B85" s="243" t="s">
        <v>352</v>
      </c>
      <c r="C85" s="75" t="s">
        <v>581</v>
      </c>
      <c r="D85" s="75" t="s">
        <v>582</v>
      </c>
      <c r="E85" s="75" t="s">
        <v>83</v>
      </c>
      <c r="F85" s="75" t="s">
        <v>480</v>
      </c>
      <c r="G85" s="75" t="s">
        <v>0</v>
      </c>
      <c r="H85" s="80">
        <v>5860</v>
      </c>
      <c r="I85" s="76">
        <v>4</v>
      </c>
      <c r="J85" s="153">
        <f>หนองบัวลำภู!F4</f>
        <v>349629.02</v>
      </c>
      <c r="K85" s="159">
        <f>หนองบัวลำภู!AL4</f>
        <v>533163.9800000001</v>
      </c>
      <c r="L85" s="81">
        <f>หนองบัวลำภู!AM4</f>
        <v>2970341.12</v>
      </c>
      <c r="M85" s="81">
        <f>หนองบัวลำภู!AN4</f>
        <v>3239767.7600000002</v>
      </c>
      <c r="N85" s="75"/>
      <c r="O85" s="75"/>
      <c r="P85" s="75"/>
      <c r="Q85" s="151">
        <f t="shared" si="8"/>
        <v>-269426.64000000013</v>
      </c>
      <c r="R85" s="78">
        <f t="shared" si="9"/>
        <v>506.88415017064847</v>
      </c>
    </row>
    <row r="86" spans="1:18">
      <c r="A86" s="76">
        <v>3</v>
      </c>
      <c r="B86" s="243" t="s">
        <v>352</v>
      </c>
      <c r="C86" s="75" t="s">
        <v>581</v>
      </c>
      <c r="D86" s="75" t="s">
        <v>582</v>
      </c>
      <c r="E86" s="75" t="s">
        <v>83</v>
      </c>
      <c r="F86" s="75" t="s">
        <v>480</v>
      </c>
      <c r="G86" s="75" t="s">
        <v>1</v>
      </c>
      <c r="H86" s="80">
        <v>4140</v>
      </c>
      <c r="I86" s="76">
        <v>3</v>
      </c>
      <c r="J86" s="153">
        <f>หนองบัวลำภู!F5</f>
        <v>309996.39</v>
      </c>
      <c r="K86" s="159">
        <f>หนองบัวลำภู!AL5</f>
        <v>472259.87</v>
      </c>
      <c r="L86" s="81">
        <f>หนองบัวลำภู!AM5</f>
        <v>3341561.19</v>
      </c>
      <c r="M86" s="81">
        <f>หนองบัวลำภู!AN5</f>
        <v>3377288.88</v>
      </c>
      <c r="N86" s="75"/>
      <c r="O86" s="75"/>
      <c r="P86" s="75"/>
      <c r="Q86" s="151">
        <f t="shared" si="8"/>
        <v>-35727.689999999944</v>
      </c>
      <c r="R86" s="78">
        <f t="shared" si="9"/>
        <v>807.140384057971</v>
      </c>
    </row>
    <row r="87" spans="1:18">
      <c r="A87" s="76">
        <v>4</v>
      </c>
      <c r="B87" s="243" t="s">
        <v>352</v>
      </c>
      <c r="C87" s="75" t="s">
        <v>581</v>
      </c>
      <c r="D87" s="75" t="s">
        <v>582</v>
      </c>
      <c r="E87" s="75" t="s">
        <v>83</v>
      </c>
      <c r="F87" s="75" t="s">
        <v>480</v>
      </c>
      <c r="G87" s="75" t="s">
        <v>2</v>
      </c>
      <c r="H87" s="80">
        <v>4949</v>
      </c>
      <c r="I87" s="76">
        <v>4</v>
      </c>
      <c r="J87" s="153">
        <f>หนองบัวลำภู!F6</f>
        <v>392832.76</v>
      </c>
      <c r="K87" s="159">
        <f>หนองบัวลำภู!AL6</f>
        <v>600613.82999999996</v>
      </c>
      <c r="L87" s="81">
        <f>หนองบัวลำภู!AM6</f>
        <v>2768609.3200000003</v>
      </c>
      <c r="M87" s="81">
        <f>หนองบัวลำภู!AN6</f>
        <v>2973624.5599999996</v>
      </c>
      <c r="N87" s="75"/>
      <c r="O87" s="75"/>
      <c r="P87" s="75"/>
      <c r="Q87" s="151">
        <f t="shared" si="8"/>
        <v>-205015.23999999929</v>
      </c>
      <c r="R87" s="78">
        <f t="shared" si="9"/>
        <v>559.42802990503139</v>
      </c>
    </row>
    <row r="88" spans="1:18">
      <c r="A88" s="76">
        <v>5</v>
      </c>
      <c r="B88" s="243" t="s">
        <v>352</v>
      </c>
      <c r="C88" s="75" t="s">
        <v>581</v>
      </c>
      <c r="D88" s="75" t="s">
        <v>582</v>
      </c>
      <c r="E88" s="75" t="s">
        <v>83</v>
      </c>
      <c r="F88" s="75" t="s">
        <v>480</v>
      </c>
      <c r="G88" s="75" t="s">
        <v>3</v>
      </c>
      <c r="H88" s="80">
        <v>7034</v>
      </c>
      <c r="I88" s="76">
        <v>5</v>
      </c>
      <c r="J88" s="153">
        <f>หนองบัวลำภู!F7</f>
        <v>648135.94999999995</v>
      </c>
      <c r="K88" s="159">
        <f>หนองบัวลำภู!AL7</f>
        <v>1017063.29</v>
      </c>
      <c r="L88" s="81">
        <f>หนองบัวลำภู!AM7</f>
        <v>4160408.19</v>
      </c>
      <c r="M88" s="81">
        <f>หนองบัวลำภู!AN7</f>
        <v>4589705.32</v>
      </c>
      <c r="N88" s="75"/>
      <c r="O88" s="75"/>
      <c r="P88" s="75"/>
      <c r="Q88" s="151">
        <f t="shared" si="8"/>
        <v>-429297.13000000035</v>
      </c>
      <c r="R88" s="78">
        <f t="shared" si="9"/>
        <v>591.47116718794427</v>
      </c>
    </row>
    <row r="89" spans="1:18">
      <c r="A89" s="76">
        <v>6</v>
      </c>
      <c r="B89" s="243" t="s">
        <v>352</v>
      </c>
      <c r="C89" s="75" t="s">
        <v>581</v>
      </c>
      <c r="D89" s="75" t="s">
        <v>582</v>
      </c>
      <c r="E89" s="75" t="s">
        <v>83</v>
      </c>
      <c r="F89" s="75" t="s">
        <v>480</v>
      </c>
      <c r="G89" s="75" t="s">
        <v>4</v>
      </c>
      <c r="H89" s="80">
        <v>5253</v>
      </c>
      <c r="I89" s="76">
        <v>4</v>
      </c>
      <c r="J89" s="153">
        <f>หนองบัวลำภู!F8</f>
        <v>456141.67</v>
      </c>
      <c r="K89" s="159">
        <f>หนองบัวลำภู!AL8</f>
        <v>681397.64999999991</v>
      </c>
      <c r="L89" s="81">
        <f>หนองบัวลำภู!AM8</f>
        <v>3944385.51</v>
      </c>
      <c r="M89" s="81">
        <f>หนองบัวลำภู!AN8</f>
        <v>3881716.17</v>
      </c>
      <c r="N89" s="75"/>
      <c r="O89" s="75"/>
      <c r="P89" s="75"/>
      <c r="Q89" s="151">
        <f t="shared" si="8"/>
        <v>62669.339999999851</v>
      </c>
      <c r="R89" s="78">
        <f t="shared" si="9"/>
        <v>750.88245002855501</v>
      </c>
    </row>
    <row r="90" spans="1:18">
      <c r="A90" s="76">
        <v>7</v>
      </c>
      <c r="B90" s="243" t="s">
        <v>352</v>
      </c>
      <c r="C90" s="75" t="s">
        <v>581</v>
      </c>
      <c r="D90" s="75" t="s">
        <v>582</v>
      </c>
      <c r="E90" s="75" t="s">
        <v>83</v>
      </c>
      <c r="F90" s="75" t="s">
        <v>480</v>
      </c>
      <c r="G90" s="75" t="s">
        <v>5</v>
      </c>
      <c r="H90" s="80">
        <v>1881</v>
      </c>
      <c r="I90" s="76">
        <v>2</v>
      </c>
      <c r="J90" s="153">
        <f>หนองบัวลำภู!F9</f>
        <v>296306.15000000002</v>
      </c>
      <c r="K90" s="159">
        <f>หนองบัวลำภู!AL9</f>
        <v>482179.92</v>
      </c>
      <c r="L90" s="81">
        <f>หนองบัวลำภู!AM9</f>
        <v>1856277.33</v>
      </c>
      <c r="M90" s="81">
        <f>หนองบัวลำภู!AN9</f>
        <v>2001045.22</v>
      </c>
      <c r="N90" s="75"/>
      <c r="O90" s="75"/>
      <c r="P90" s="75"/>
      <c r="Q90" s="151">
        <f t="shared" si="8"/>
        <v>-144767.8899999999</v>
      </c>
      <c r="R90" s="78">
        <f t="shared" si="9"/>
        <v>986.85663476874004</v>
      </c>
    </row>
    <row r="91" spans="1:18">
      <c r="A91" s="76">
        <v>8</v>
      </c>
      <c r="B91" s="243" t="s">
        <v>352</v>
      </c>
      <c r="C91" s="75" t="s">
        <v>581</v>
      </c>
      <c r="D91" s="75" t="s">
        <v>582</v>
      </c>
      <c r="E91" s="75" t="s">
        <v>83</v>
      </c>
      <c r="F91" s="75" t="s">
        <v>480</v>
      </c>
      <c r="G91" s="75" t="s">
        <v>6</v>
      </c>
      <c r="H91" s="80">
        <v>7224</v>
      </c>
      <c r="I91" s="76">
        <v>5</v>
      </c>
      <c r="J91" s="153">
        <f>หนองบัวลำภู!F10</f>
        <v>777956.7</v>
      </c>
      <c r="K91" s="159">
        <f>หนองบัวลำภู!AL10</f>
        <v>1109385.58</v>
      </c>
      <c r="L91" s="81">
        <f>หนองบัวลำภู!AM10</f>
        <v>4337186.57</v>
      </c>
      <c r="M91" s="81">
        <f>หนองบัวลำภู!AN10</f>
        <v>4073460.13</v>
      </c>
      <c r="N91" s="75"/>
      <c r="O91" s="75"/>
      <c r="P91" s="75"/>
      <c r="Q91" s="151">
        <f t="shared" si="8"/>
        <v>263726.44000000041</v>
      </c>
      <c r="R91" s="78">
        <f t="shared" si="9"/>
        <v>600.38573781838318</v>
      </c>
    </row>
    <row r="92" spans="1:18">
      <c r="A92" s="76">
        <v>9</v>
      </c>
      <c r="B92" s="243" t="s">
        <v>352</v>
      </c>
      <c r="C92" s="75" t="s">
        <v>581</v>
      </c>
      <c r="D92" s="75" t="s">
        <v>582</v>
      </c>
      <c r="E92" s="75" t="s">
        <v>83</v>
      </c>
      <c r="F92" s="75" t="s">
        <v>480</v>
      </c>
      <c r="G92" s="75" t="s">
        <v>7</v>
      </c>
      <c r="H92" s="80">
        <v>2635</v>
      </c>
      <c r="I92" s="76">
        <v>2</v>
      </c>
      <c r="J92" s="153">
        <f>หนองบัวลำภู!F11</f>
        <v>147331.23000000001</v>
      </c>
      <c r="K92" s="159">
        <f>หนองบัวลำภู!AL11</f>
        <v>164259.08000000002</v>
      </c>
      <c r="L92" s="81">
        <f>หนองบัวลำภู!AM11</f>
        <v>1566259.4100000001</v>
      </c>
      <c r="M92" s="81">
        <f>หนองบัวลำภู!AN11</f>
        <v>1694071.41</v>
      </c>
      <c r="N92" s="75"/>
      <c r="O92" s="75"/>
      <c r="P92" s="75"/>
      <c r="Q92" s="151">
        <f t="shared" si="8"/>
        <v>-127811.99999999977</v>
      </c>
      <c r="R92" s="78">
        <f t="shared" si="9"/>
        <v>594.40584819734352</v>
      </c>
    </row>
    <row r="93" spans="1:18">
      <c r="A93" s="76">
        <v>10</v>
      </c>
      <c r="B93" s="243" t="s">
        <v>352</v>
      </c>
      <c r="C93" s="75" t="s">
        <v>581</v>
      </c>
      <c r="D93" s="75" t="s">
        <v>582</v>
      </c>
      <c r="E93" s="75" t="s">
        <v>83</v>
      </c>
      <c r="F93" s="75" t="s">
        <v>480</v>
      </c>
      <c r="G93" s="75" t="s">
        <v>8</v>
      </c>
      <c r="H93" s="80">
        <v>4596</v>
      </c>
      <c r="I93" s="76">
        <v>4</v>
      </c>
      <c r="J93" s="153">
        <f>หนองบัวลำภู!F12</f>
        <v>741954.17</v>
      </c>
      <c r="K93" s="159">
        <f>หนองบัวลำภู!AL12</f>
        <v>967342.59</v>
      </c>
      <c r="L93" s="81">
        <f>หนองบัวลำภู!AM12</f>
        <v>2640560.6</v>
      </c>
      <c r="M93" s="81">
        <f>หนองบัวลำภู!AN12</f>
        <v>2728566.1</v>
      </c>
      <c r="N93" s="75"/>
      <c r="O93" s="75"/>
      <c r="P93" s="75"/>
      <c r="Q93" s="151">
        <f t="shared" si="8"/>
        <v>-88005.5</v>
      </c>
      <c r="R93" s="78">
        <f t="shared" si="9"/>
        <v>574.5345082680592</v>
      </c>
    </row>
    <row r="94" spans="1:18">
      <c r="A94" s="76">
        <v>11</v>
      </c>
      <c r="B94" s="111" t="s">
        <v>352</v>
      </c>
      <c r="C94" s="75" t="s">
        <v>581</v>
      </c>
      <c r="D94" s="111" t="s">
        <v>582</v>
      </c>
      <c r="E94" s="75" t="s">
        <v>83</v>
      </c>
      <c r="F94" s="75" t="s">
        <v>480</v>
      </c>
      <c r="G94" s="75" t="s">
        <v>9</v>
      </c>
      <c r="H94" s="80">
        <v>3172</v>
      </c>
      <c r="I94" s="76">
        <v>3</v>
      </c>
      <c r="J94" s="153">
        <f>หนองบัวลำภู!F13</f>
        <v>407388.58</v>
      </c>
      <c r="K94" s="159">
        <f>หนองบัวลำภู!AL13</f>
        <v>731219.28</v>
      </c>
      <c r="L94" s="81">
        <f>หนองบัวลำภู!AM13</f>
        <v>1653674.3399999999</v>
      </c>
      <c r="M94" s="81">
        <f>หนองบัวลำภู!AN13</f>
        <v>2048274.32</v>
      </c>
      <c r="N94" s="75"/>
      <c r="O94" s="75"/>
      <c r="P94" s="75"/>
      <c r="Q94" s="151">
        <f t="shared" si="8"/>
        <v>-394599.98000000021</v>
      </c>
      <c r="R94" s="78">
        <f t="shared" si="9"/>
        <v>521.3349117276166</v>
      </c>
    </row>
    <row r="95" spans="1:18">
      <c r="A95" s="76">
        <v>12</v>
      </c>
      <c r="B95" s="111" t="s">
        <v>352</v>
      </c>
      <c r="C95" s="75" t="s">
        <v>581</v>
      </c>
      <c r="D95" s="111" t="s">
        <v>582</v>
      </c>
      <c r="E95" s="75" t="s">
        <v>83</v>
      </c>
      <c r="F95" s="75" t="s">
        <v>480</v>
      </c>
      <c r="G95" s="75" t="s">
        <v>10</v>
      </c>
      <c r="H95" s="80">
        <v>2856</v>
      </c>
      <c r="I95" s="76">
        <v>2</v>
      </c>
      <c r="J95" s="153">
        <f>หนองบัวลำภู!F14</f>
        <v>249343.03</v>
      </c>
      <c r="K95" s="159">
        <f>หนองบัวลำภู!AL14</f>
        <v>330008.07999999996</v>
      </c>
      <c r="L95" s="81">
        <f>หนองบัวลำภู!AM14</f>
        <v>2163756.3499999996</v>
      </c>
      <c r="M95" s="81">
        <f>หนองบัวลำภู!AN14</f>
        <v>2377577.8000000003</v>
      </c>
      <c r="N95" s="75"/>
      <c r="O95" s="75"/>
      <c r="P95" s="75"/>
      <c r="Q95" s="151">
        <f t="shared" si="8"/>
        <v>-213821.45000000065</v>
      </c>
      <c r="R95" s="78">
        <f t="shared" si="9"/>
        <v>757.617769607843</v>
      </c>
    </row>
    <row r="96" spans="1:18">
      <c r="A96" s="76">
        <v>13</v>
      </c>
      <c r="B96" s="111" t="s">
        <v>352</v>
      </c>
      <c r="C96" s="75" t="s">
        <v>581</v>
      </c>
      <c r="D96" s="111" t="s">
        <v>582</v>
      </c>
      <c r="E96" s="75" t="s">
        <v>83</v>
      </c>
      <c r="F96" s="75" t="s">
        <v>480</v>
      </c>
      <c r="G96" s="75" t="s">
        <v>11</v>
      </c>
      <c r="H96" s="80">
        <v>4051</v>
      </c>
      <c r="I96" s="76">
        <v>3</v>
      </c>
      <c r="J96" s="153">
        <f>หนองบัวลำภู!F15</f>
        <v>455087.11</v>
      </c>
      <c r="K96" s="159">
        <f>หนองบัวลำภู!AL15</f>
        <v>548276.03999999992</v>
      </c>
      <c r="L96" s="81">
        <f>หนองบัวลำภู!AM15</f>
        <v>2694931.0700000003</v>
      </c>
      <c r="M96" s="81">
        <f>หนองบัวลำภู!AN15</f>
        <v>2849680.74</v>
      </c>
      <c r="N96" s="75"/>
      <c r="O96" s="75"/>
      <c r="P96" s="75"/>
      <c r="Q96" s="151">
        <f t="shared" si="8"/>
        <v>-154749.66999999993</v>
      </c>
      <c r="R96" s="78">
        <f t="shared" si="9"/>
        <v>665.25081955072824</v>
      </c>
    </row>
    <row r="97" spans="1:18">
      <c r="A97" s="76">
        <v>14</v>
      </c>
      <c r="B97" s="111" t="s">
        <v>352</v>
      </c>
      <c r="C97" s="75" t="s">
        <v>581</v>
      </c>
      <c r="D97" s="111" t="s">
        <v>582</v>
      </c>
      <c r="E97" s="75" t="s">
        <v>83</v>
      </c>
      <c r="F97" s="75" t="s">
        <v>480</v>
      </c>
      <c r="G97" s="75" t="s">
        <v>12</v>
      </c>
      <c r="H97" s="80">
        <v>5248</v>
      </c>
      <c r="I97" s="76">
        <v>4</v>
      </c>
      <c r="J97" s="153">
        <f>หนองบัวลำภู!F16</f>
        <v>268279.36</v>
      </c>
      <c r="K97" s="159">
        <f>หนองบัวลำภู!AL16</f>
        <v>323798.48</v>
      </c>
      <c r="L97" s="81">
        <f>หนองบัวลำภู!AM16</f>
        <v>2895439.4699999997</v>
      </c>
      <c r="M97" s="81">
        <f>หนองบัวลำภู!AN16</f>
        <v>3091161.88</v>
      </c>
      <c r="N97" s="75"/>
      <c r="O97" s="75"/>
      <c r="P97" s="75"/>
      <c r="Q97" s="151">
        <f t="shared" si="8"/>
        <v>-195722.41000000015</v>
      </c>
      <c r="R97" s="78">
        <f t="shared" si="9"/>
        <v>551.72245998475603</v>
      </c>
    </row>
    <row r="98" spans="1:18">
      <c r="A98" s="76">
        <v>15</v>
      </c>
      <c r="B98" s="111" t="s">
        <v>352</v>
      </c>
      <c r="C98" s="75" t="s">
        <v>581</v>
      </c>
      <c r="D98" s="111" t="s">
        <v>582</v>
      </c>
      <c r="E98" s="75" t="s">
        <v>83</v>
      </c>
      <c r="F98" s="75" t="s">
        <v>480</v>
      </c>
      <c r="G98" s="75" t="s">
        <v>13</v>
      </c>
      <c r="H98" s="80">
        <v>3653</v>
      </c>
      <c r="I98" s="76">
        <v>3</v>
      </c>
      <c r="J98" s="153">
        <f>หนองบัวลำภู!F17</f>
        <v>797006.05</v>
      </c>
      <c r="K98" s="159">
        <f>หนองบัวลำภู!AL17</f>
        <v>821404.34000000008</v>
      </c>
      <c r="L98" s="81">
        <f>หนองบัวลำภู!AM17</f>
        <v>2314673.6800000002</v>
      </c>
      <c r="M98" s="81">
        <f>หนองบัวลำภู!AN17</f>
        <v>2508633.7800000003</v>
      </c>
      <c r="N98" s="75"/>
      <c r="O98" s="75"/>
      <c r="P98" s="75"/>
      <c r="Q98" s="151">
        <f t="shared" si="8"/>
        <v>-193960.10000000009</v>
      </c>
      <c r="R98" s="78">
        <f t="shared" si="9"/>
        <v>633.63637558171365</v>
      </c>
    </row>
    <row r="99" spans="1:18">
      <c r="A99" s="76">
        <v>16</v>
      </c>
      <c r="B99" s="111" t="s">
        <v>352</v>
      </c>
      <c r="C99" s="75" t="s">
        <v>581</v>
      </c>
      <c r="D99" s="111" t="s">
        <v>582</v>
      </c>
      <c r="E99" s="75" t="s">
        <v>83</v>
      </c>
      <c r="F99" s="75" t="s">
        <v>480</v>
      </c>
      <c r="G99" s="75" t="s">
        <v>14</v>
      </c>
      <c r="H99" s="80">
        <v>5830</v>
      </c>
      <c r="I99" s="76">
        <v>4</v>
      </c>
      <c r="J99" s="153">
        <f>หนองบัวลำภู!F18</f>
        <v>630712.18999999994</v>
      </c>
      <c r="K99" s="159">
        <f>หนองบัวลำภู!AL18</f>
        <v>899087.29</v>
      </c>
      <c r="L99" s="81">
        <f>หนองบัวลำภู!AM18</f>
        <v>4069242.51</v>
      </c>
      <c r="M99" s="81">
        <f>หนองบัวลำภู!AN18</f>
        <v>4096124.79</v>
      </c>
      <c r="N99" s="75"/>
      <c r="O99" s="75"/>
      <c r="P99" s="75"/>
      <c r="Q99" s="151">
        <f t="shared" si="8"/>
        <v>-26882.280000000261</v>
      </c>
      <c r="R99" s="78">
        <f t="shared" si="9"/>
        <v>697.98327787307028</v>
      </c>
    </row>
    <row r="100" spans="1:18">
      <c r="A100" s="76">
        <v>17</v>
      </c>
      <c r="B100" s="111" t="s">
        <v>352</v>
      </c>
      <c r="C100" s="75" t="s">
        <v>581</v>
      </c>
      <c r="D100" s="111" t="s">
        <v>582</v>
      </c>
      <c r="E100" s="75" t="s">
        <v>83</v>
      </c>
      <c r="F100" s="75" t="s">
        <v>480</v>
      </c>
      <c r="G100" s="75" t="s">
        <v>15</v>
      </c>
      <c r="H100" s="80">
        <v>3971</v>
      </c>
      <c r="I100" s="76">
        <v>3</v>
      </c>
      <c r="J100" s="153">
        <f>หนองบัวลำภู!F19</f>
        <v>288437.92</v>
      </c>
      <c r="K100" s="159">
        <f>หนองบัวลำภู!AL19</f>
        <v>378586.24</v>
      </c>
      <c r="L100" s="81">
        <f>หนองบัวลำภู!AM19</f>
        <v>2635518.58</v>
      </c>
      <c r="M100" s="81">
        <f>หนองบัวลำภู!AN19</f>
        <v>2870720.1500000004</v>
      </c>
      <c r="N100" s="75"/>
      <c r="O100" s="75"/>
      <c r="P100" s="75"/>
      <c r="Q100" s="151">
        <f t="shared" si="8"/>
        <v>-235201.5700000003</v>
      </c>
      <c r="R100" s="78">
        <f t="shared" si="9"/>
        <v>663.6914077058675</v>
      </c>
    </row>
    <row r="101" spans="1:18">
      <c r="A101" s="76">
        <v>18</v>
      </c>
      <c r="B101" s="111" t="s">
        <v>352</v>
      </c>
      <c r="C101" s="75" t="s">
        <v>581</v>
      </c>
      <c r="D101" s="111" t="s">
        <v>582</v>
      </c>
      <c r="E101" s="75" t="s">
        <v>83</v>
      </c>
      <c r="F101" s="75" t="s">
        <v>480</v>
      </c>
      <c r="G101" s="75" t="s">
        <v>16</v>
      </c>
      <c r="H101" s="80">
        <v>2968</v>
      </c>
      <c r="I101" s="76">
        <v>2</v>
      </c>
      <c r="J101" s="153">
        <f>หนองบัวลำภู!F20</f>
        <v>628497.98</v>
      </c>
      <c r="K101" s="159">
        <f>หนองบัวลำภู!AL20</f>
        <v>722526.74000000011</v>
      </c>
      <c r="L101" s="81">
        <f>หนองบัวลำภู!AM20</f>
        <v>1703815.9000000001</v>
      </c>
      <c r="M101" s="81">
        <f>หนองบัวลำภู!AN20</f>
        <v>1569194.36</v>
      </c>
      <c r="N101" s="75"/>
      <c r="O101" s="75"/>
      <c r="P101" s="75"/>
      <c r="Q101" s="151">
        <f t="shared" si="8"/>
        <v>134621.54000000004</v>
      </c>
      <c r="R101" s="78">
        <f t="shared" si="9"/>
        <v>574.0619609164421</v>
      </c>
    </row>
    <row r="102" spans="1:18">
      <c r="A102" s="76">
        <v>19</v>
      </c>
      <c r="B102" s="111" t="s">
        <v>352</v>
      </c>
      <c r="C102" s="75" t="s">
        <v>581</v>
      </c>
      <c r="D102" s="111" t="s">
        <v>582</v>
      </c>
      <c r="E102" s="75" t="s">
        <v>83</v>
      </c>
      <c r="F102" s="75" t="s">
        <v>480</v>
      </c>
      <c r="G102" s="75" t="s">
        <v>17</v>
      </c>
      <c r="H102" s="80">
        <v>3278</v>
      </c>
      <c r="I102" s="76">
        <v>3</v>
      </c>
      <c r="J102" s="153">
        <f>หนองบัวลำภู!F21</f>
        <v>490722.26</v>
      </c>
      <c r="K102" s="159">
        <f>หนองบัวลำภู!AL21</f>
        <v>593425.25</v>
      </c>
      <c r="L102" s="81">
        <f>หนองบัวลำภู!AM21</f>
        <v>1745618.5399999998</v>
      </c>
      <c r="M102" s="81">
        <f>หนองบัวลำภู!AN21</f>
        <v>1845110.25</v>
      </c>
      <c r="N102" s="75"/>
      <c r="O102" s="75"/>
      <c r="P102" s="75"/>
      <c r="Q102" s="151">
        <f t="shared" si="8"/>
        <v>-99491.710000000196</v>
      </c>
      <c r="R102" s="78">
        <f t="shared" si="9"/>
        <v>532.52548505186087</v>
      </c>
    </row>
    <row r="103" spans="1:18">
      <c r="A103" s="76">
        <v>20</v>
      </c>
      <c r="B103" s="111" t="s">
        <v>352</v>
      </c>
      <c r="C103" s="75" t="s">
        <v>581</v>
      </c>
      <c r="D103" s="111" t="s">
        <v>582</v>
      </c>
      <c r="E103" s="75" t="s">
        <v>83</v>
      </c>
      <c r="F103" s="75" t="s">
        <v>480</v>
      </c>
      <c r="G103" s="75" t="s">
        <v>18</v>
      </c>
      <c r="H103" s="80">
        <v>3563</v>
      </c>
      <c r="I103" s="76">
        <v>3</v>
      </c>
      <c r="J103" s="153">
        <f>หนองบัวลำภู!F22</f>
        <v>465674.22</v>
      </c>
      <c r="K103" s="159">
        <f>หนองบัวลำภู!AL22</f>
        <v>670491.77999999991</v>
      </c>
      <c r="L103" s="81">
        <f>หนองบัวลำภู!AM22</f>
        <v>2452513.77</v>
      </c>
      <c r="M103" s="81">
        <f>หนองบัวลำภู!AN22</f>
        <v>2603781.16</v>
      </c>
      <c r="N103" s="75"/>
      <c r="O103" s="75"/>
      <c r="P103" s="75"/>
      <c r="Q103" s="151">
        <f t="shared" si="8"/>
        <v>-151267.39000000013</v>
      </c>
      <c r="R103" s="78">
        <f t="shared" si="9"/>
        <v>688.32831041257373</v>
      </c>
    </row>
    <row r="104" spans="1:18">
      <c r="A104" s="76">
        <v>21</v>
      </c>
      <c r="B104" s="111" t="s">
        <v>352</v>
      </c>
      <c r="C104" s="75" t="s">
        <v>581</v>
      </c>
      <c r="D104" s="111" t="s">
        <v>582</v>
      </c>
      <c r="E104" s="75" t="s">
        <v>83</v>
      </c>
      <c r="F104" s="75" t="s">
        <v>480</v>
      </c>
      <c r="G104" s="75" t="s">
        <v>79</v>
      </c>
      <c r="H104" s="80">
        <v>3858</v>
      </c>
      <c r="I104" s="76">
        <v>3</v>
      </c>
      <c r="J104" s="153">
        <f>หนองบัวลำภู!F23</f>
        <v>1008016.9</v>
      </c>
      <c r="K104" s="159">
        <f>หนองบัวลำภู!AL23</f>
        <v>1121309.04</v>
      </c>
      <c r="L104" s="81">
        <f>หนองบัวลำภู!AM23</f>
        <v>3126524.5700000003</v>
      </c>
      <c r="M104" s="81">
        <f>หนองบัวลำภู!AN23</f>
        <v>3133817.7100000004</v>
      </c>
      <c r="N104" s="75"/>
      <c r="O104" s="75"/>
      <c r="P104" s="75"/>
      <c r="Q104" s="151">
        <f t="shared" si="8"/>
        <v>-7293.1400000001304</v>
      </c>
      <c r="R104" s="78">
        <f t="shared" si="9"/>
        <v>810.40035510627274</v>
      </c>
    </row>
    <row r="105" spans="1:18" s="21" customFormat="1">
      <c r="A105" s="139">
        <v>1</v>
      </c>
      <c r="B105" s="140" t="s">
        <v>352</v>
      </c>
      <c r="C105" s="140"/>
      <c r="D105" s="140"/>
      <c r="E105" s="140" t="s">
        <v>376</v>
      </c>
      <c r="F105" s="140"/>
      <c r="G105" s="140" t="s">
        <v>584</v>
      </c>
      <c r="H105" s="142">
        <f>SUM(H84:H104)</f>
        <v>86020</v>
      </c>
      <c r="I105" s="139"/>
      <c r="J105" s="142">
        <f>SUM(J84:J104)</f>
        <v>9809449.6400000006</v>
      </c>
      <c r="K105" s="160">
        <f>SUM(K84:K104)</f>
        <v>13167798.350000001</v>
      </c>
      <c r="L105" s="142">
        <f t="shared" ref="L105:M105" si="13">SUM(L84:L104)</f>
        <v>55041298.019999996</v>
      </c>
      <c r="M105" s="142">
        <f t="shared" si="13"/>
        <v>57553322.490000002</v>
      </c>
      <c r="N105" s="140">
        <v>20</v>
      </c>
      <c r="O105" s="140">
        <v>20</v>
      </c>
      <c r="P105" s="140">
        <f>N105-O105</f>
        <v>0</v>
      </c>
      <c r="Q105" s="152">
        <f t="shared" si="8"/>
        <v>-2512024.4700000063</v>
      </c>
      <c r="R105" s="150">
        <f>L105/H105</f>
        <v>639.86628714252493</v>
      </c>
    </row>
    <row r="106" spans="1:18">
      <c r="A106" s="76">
        <v>1</v>
      </c>
      <c r="B106" s="111" t="s">
        <v>352</v>
      </c>
      <c r="C106" s="75" t="s">
        <v>585</v>
      </c>
      <c r="D106" s="75" t="s">
        <v>383</v>
      </c>
      <c r="E106" s="75" t="s">
        <v>84</v>
      </c>
      <c r="F106" s="75" t="s">
        <v>510</v>
      </c>
      <c r="G106" s="75" t="s">
        <v>586</v>
      </c>
      <c r="H106" s="80"/>
      <c r="I106" s="76"/>
      <c r="J106" s="153"/>
      <c r="K106" s="159"/>
      <c r="L106" s="81"/>
      <c r="M106" s="81"/>
      <c r="N106" s="75"/>
      <c r="O106" s="75"/>
      <c r="P106" s="75"/>
    </row>
    <row r="107" spans="1:18">
      <c r="A107" s="76">
        <v>2</v>
      </c>
      <c r="B107" s="111" t="s">
        <v>352</v>
      </c>
      <c r="C107" s="75" t="s">
        <v>585</v>
      </c>
      <c r="D107" s="75" t="s">
        <v>383</v>
      </c>
      <c r="E107" s="75" t="s">
        <v>84</v>
      </c>
      <c r="F107" s="75" t="s">
        <v>480</v>
      </c>
      <c r="G107" s="75" t="s">
        <v>19</v>
      </c>
      <c r="H107" s="80">
        <v>7520</v>
      </c>
      <c r="I107" s="76">
        <v>5</v>
      </c>
      <c r="J107" s="153">
        <f>หนองบัวลำภู!F24</f>
        <v>652240.38</v>
      </c>
      <c r="K107" s="159">
        <f>หนองบัวลำภู!AL24</f>
        <v>680974.18</v>
      </c>
      <c r="L107" s="81">
        <f>หนองบัวลำภู!AM24</f>
        <v>4622871.12</v>
      </c>
      <c r="M107" s="81">
        <f>หนองบัวลำภู!AN24</f>
        <v>4692769.53</v>
      </c>
      <c r="N107" s="75"/>
      <c r="O107" s="75"/>
      <c r="P107" s="75"/>
      <c r="Q107" s="151">
        <f t="shared" si="8"/>
        <v>-69898.410000000149</v>
      </c>
      <c r="R107" s="78">
        <f t="shared" si="9"/>
        <v>614.74350000000004</v>
      </c>
    </row>
    <row r="108" spans="1:18">
      <c r="A108" s="76">
        <v>3</v>
      </c>
      <c r="B108" s="111" t="s">
        <v>352</v>
      </c>
      <c r="C108" s="75" t="s">
        <v>585</v>
      </c>
      <c r="D108" s="75" t="s">
        <v>383</v>
      </c>
      <c r="E108" s="75" t="s">
        <v>84</v>
      </c>
      <c r="F108" s="75" t="s">
        <v>480</v>
      </c>
      <c r="G108" s="75" t="s">
        <v>20</v>
      </c>
      <c r="H108" s="80">
        <v>4435</v>
      </c>
      <c r="I108" s="76">
        <v>3</v>
      </c>
      <c r="J108" s="153">
        <f>หนองบัวลำภู!F25</f>
        <v>123021.27</v>
      </c>
      <c r="K108" s="159">
        <f>หนองบัวลำภู!AL25</f>
        <v>-59730.799999999959</v>
      </c>
      <c r="L108" s="81">
        <f>หนองบัวลำภู!AM25</f>
        <v>2364905</v>
      </c>
      <c r="M108" s="81">
        <f>หนองบัวลำภู!AN25</f>
        <v>2647193.7799999998</v>
      </c>
      <c r="N108" s="75"/>
      <c r="O108" s="75"/>
      <c r="P108" s="75"/>
      <c r="Q108" s="151">
        <f t="shared" si="8"/>
        <v>-282288.7799999998</v>
      </c>
      <c r="R108" s="78">
        <f t="shared" si="9"/>
        <v>533.23675310033821</v>
      </c>
    </row>
    <row r="109" spans="1:18">
      <c r="A109" s="76">
        <v>4</v>
      </c>
      <c r="B109" s="111" t="s">
        <v>352</v>
      </c>
      <c r="C109" s="75" t="s">
        <v>585</v>
      </c>
      <c r="D109" s="75" t="s">
        <v>383</v>
      </c>
      <c r="E109" s="75" t="s">
        <v>84</v>
      </c>
      <c r="F109" s="75" t="s">
        <v>480</v>
      </c>
      <c r="G109" s="75" t="s">
        <v>21</v>
      </c>
      <c r="H109" s="80">
        <v>7559</v>
      </c>
      <c r="I109" s="76">
        <v>5</v>
      </c>
      <c r="J109" s="153">
        <f>หนองบัวลำภู!F26</f>
        <v>452343.05</v>
      </c>
      <c r="K109" s="159">
        <f>หนองบัวลำภู!AL26</f>
        <v>430124.20999999996</v>
      </c>
      <c r="L109" s="81">
        <f>หนองบัวลำภู!AM26</f>
        <v>5091323.58</v>
      </c>
      <c r="M109" s="81">
        <f>หนองบัวลำภู!AN26</f>
        <v>6007011.3799999999</v>
      </c>
      <c r="N109" s="75"/>
      <c r="O109" s="75"/>
      <c r="P109" s="75"/>
      <c r="Q109" s="151">
        <f t="shared" si="8"/>
        <v>-915687.79999999981</v>
      </c>
      <c r="R109" s="78">
        <f t="shared" si="9"/>
        <v>673.54459320015872</v>
      </c>
    </row>
    <row r="110" spans="1:18">
      <c r="A110" s="76">
        <v>5</v>
      </c>
      <c r="B110" s="111" t="s">
        <v>352</v>
      </c>
      <c r="C110" s="75" t="s">
        <v>585</v>
      </c>
      <c r="D110" s="75" t="s">
        <v>383</v>
      </c>
      <c r="E110" s="75" t="s">
        <v>84</v>
      </c>
      <c r="F110" s="75" t="s">
        <v>480</v>
      </c>
      <c r="G110" s="75" t="s">
        <v>22</v>
      </c>
      <c r="H110" s="80">
        <v>5371</v>
      </c>
      <c r="I110" s="76">
        <v>4</v>
      </c>
      <c r="J110" s="153">
        <f>หนองบัวลำภู!F27</f>
        <v>73801.919999999998</v>
      </c>
      <c r="K110" s="159">
        <f>หนองบัวลำภู!AL27</f>
        <v>111904.35999999999</v>
      </c>
      <c r="L110" s="81">
        <f>หนองบัวลำภู!AM27</f>
        <v>3430922.9400000004</v>
      </c>
      <c r="M110" s="81">
        <f>หนองบัวลำภู!AN27</f>
        <v>3795431.25</v>
      </c>
      <c r="N110" s="75"/>
      <c r="O110" s="75"/>
      <c r="P110" s="75"/>
      <c r="Q110" s="151">
        <f t="shared" si="8"/>
        <v>-364508.30999999959</v>
      </c>
      <c r="R110" s="78">
        <f t="shared" si="9"/>
        <v>638.78662074101669</v>
      </c>
    </row>
    <row r="111" spans="1:18">
      <c r="A111" s="76">
        <v>6</v>
      </c>
      <c r="B111" s="111" t="s">
        <v>352</v>
      </c>
      <c r="C111" s="75" t="s">
        <v>585</v>
      </c>
      <c r="D111" s="75" t="s">
        <v>383</v>
      </c>
      <c r="E111" s="75" t="s">
        <v>84</v>
      </c>
      <c r="F111" s="75" t="s">
        <v>480</v>
      </c>
      <c r="G111" s="75" t="s">
        <v>23</v>
      </c>
      <c r="H111" s="80">
        <v>3455</v>
      </c>
      <c r="I111" s="76">
        <v>3</v>
      </c>
      <c r="J111" s="153">
        <f>หนองบัวลำภู!F28</f>
        <v>33068.81</v>
      </c>
      <c r="K111" s="159">
        <f>หนองบัวลำภู!AL28</f>
        <v>46038.509999999995</v>
      </c>
      <c r="L111" s="81">
        <f>หนองบัวลำภู!AM28</f>
        <v>2594688.5499999998</v>
      </c>
      <c r="M111" s="81">
        <f>หนองบัวลำภู!AN28</f>
        <v>2740306.15</v>
      </c>
      <c r="N111" s="75"/>
      <c r="O111" s="75"/>
      <c r="P111" s="75"/>
      <c r="Q111" s="151">
        <f t="shared" si="8"/>
        <v>-145617.60000000009</v>
      </c>
      <c r="R111" s="78">
        <f t="shared" si="9"/>
        <v>750.99523878437037</v>
      </c>
    </row>
    <row r="112" spans="1:18">
      <c r="A112" s="76">
        <v>7</v>
      </c>
      <c r="B112" s="111" t="s">
        <v>352</v>
      </c>
      <c r="C112" s="75" t="s">
        <v>585</v>
      </c>
      <c r="D112" s="75" t="s">
        <v>383</v>
      </c>
      <c r="E112" s="75" t="s">
        <v>84</v>
      </c>
      <c r="F112" s="75" t="s">
        <v>480</v>
      </c>
      <c r="G112" s="75" t="s">
        <v>24</v>
      </c>
      <c r="H112" s="80">
        <v>3861</v>
      </c>
      <c r="I112" s="76">
        <v>3</v>
      </c>
      <c r="J112" s="153">
        <f>หนองบัวลำภู!F29</f>
        <v>216570.83</v>
      </c>
      <c r="K112" s="159">
        <f>หนองบัวลำภู!AL29</f>
        <v>97367.439999999944</v>
      </c>
      <c r="L112" s="81">
        <f>หนองบัวลำภู!AM29</f>
        <v>2013523.26</v>
      </c>
      <c r="M112" s="81">
        <f>หนองบัวลำภู!AN29</f>
        <v>2184015.6</v>
      </c>
      <c r="N112" s="75"/>
      <c r="O112" s="75"/>
      <c r="P112" s="75"/>
      <c r="Q112" s="151">
        <f t="shared" si="8"/>
        <v>-170492.34000000008</v>
      </c>
      <c r="R112" s="78">
        <f t="shared" si="9"/>
        <v>521.50304584304581</v>
      </c>
    </row>
    <row r="113" spans="1:18">
      <c r="A113" s="76">
        <v>8</v>
      </c>
      <c r="B113" s="111" t="s">
        <v>352</v>
      </c>
      <c r="C113" s="75" t="s">
        <v>585</v>
      </c>
      <c r="D113" s="75" t="s">
        <v>383</v>
      </c>
      <c r="E113" s="75" t="s">
        <v>84</v>
      </c>
      <c r="F113" s="75" t="s">
        <v>480</v>
      </c>
      <c r="G113" s="75" t="s">
        <v>25</v>
      </c>
      <c r="H113" s="80">
        <v>2972</v>
      </c>
      <c r="I113" s="76">
        <v>2</v>
      </c>
      <c r="J113" s="153">
        <f>หนองบัวลำภู!F30</f>
        <v>155552</v>
      </c>
      <c r="K113" s="159">
        <f>หนองบัวลำภู!AL30</f>
        <v>214130.91000000003</v>
      </c>
      <c r="L113" s="81">
        <f>หนองบัวลำภู!AM30</f>
        <v>2295711.7599999998</v>
      </c>
      <c r="M113" s="81">
        <f>หนองบัวลำภู!AN30</f>
        <v>2450439.92</v>
      </c>
      <c r="N113" s="75"/>
      <c r="O113" s="75"/>
      <c r="P113" s="75"/>
      <c r="Q113" s="151">
        <f t="shared" si="8"/>
        <v>-154728.16000000015</v>
      </c>
      <c r="R113" s="78">
        <f t="shared" si="9"/>
        <v>772.44675639300124</v>
      </c>
    </row>
    <row r="114" spans="1:18">
      <c r="A114" s="76">
        <v>9</v>
      </c>
      <c r="B114" s="111" t="s">
        <v>352</v>
      </c>
      <c r="C114" s="75" t="s">
        <v>585</v>
      </c>
      <c r="D114" s="75" t="s">
        <v>383</v>
      </c>
      <c r="E114" s="75" t="s">
        <v>84</v>
      </c>
      <c r="F114" s="75" t="s">
        <v>480</v>
      </c>
      <c r="G114" s="75" t="s">
        <v>26</v>
      </c>
      <c r="H114" s="80">
        <v>6553</v>
      </c>
      <c r="I114" s="76">
        <v>5</v>
      </c>
      <c r="J114" s="153">
        <f>หนองบัวลำภู!F31</f>
        <v>299896.36</v>
      </c>
      <c r="K114" s="159">
        <f>หนองบัวลำภู!AL31</f>
        <v>429644.38</v>
      </c>
      <c r="L114" s="81">
        <f>หนองบัวลำภู!AM31</f>
        <v>3150370.1</v>
      </c>
      <c r="M114" s="81">
        <f>หนองบัวลำภู!AN31</f>
        <v>3643009.16</v>
      </c>
      <c r="N114" s="75"/>
      <c r="O114" s="75"/>
      <c r="P114" s="75"/>
      <c r="Q114" s="151">
        <f t="shared" si="8"/>
        <v>-492639.06000000006</v>
      </c>
      <c r="R114" s="78">
        <f t="shared" si="9"/>
        <v>480.75234243857778</v>
      </c>
    </row>
    <row r="115" spans="1:18">
      <c r="A115" s="76">
        <v>10</v>
      </c>
      <c r="B115" s="111" t="s">
        <v>352</v>
      </c>
      <c r="C115" s="75" t="s">
        <v>585</v>
      </c>
      <c r="D115" s="75" t="s">
        <v>383</v>
      </c>
      <c r="E115" s="75" t="s">
        <v>84</v>
      </c>
      <c r="F115" s="75" t="s">
        <v>480</v>
      </c>
      <c r="G115" s="75" t="s">
        <v>27</v>
      </c>
      <c r="H115" s="80">
        <v>2559</v>
      </c>
      <c r="I115" s="76">
        <v>2</v>
      </c>
      <c r="J115" s="153">
        <f>หนองบัวลำภู!F32</f>
        <v>232276.24</v>
      </c>
      <c r="K115" s="159">
        <f>หนองบัวลำภู!AL32</f>
        <v>94155.420000000013</v>
      </c>
      <c r="L115" s="81">
        <f>หนองบัวลำภู!AM32</f>
        <v>2269588.7599999998</v>
      </c>
      <c r="M115" s="81">
        <f>หนองบัวลำภู!AN32</f>
        <v>2698797.27</v>
      </c>
      <c r="N115" s="75"/>
      <c r="O115" s="75"/>
      <c r="P115" s="75"/>
      <c r="Q115" s="151">
        <f t="shared" si="8"/>
        <v>-429208.51000000024</v>
      </c>
      <c r="R115" s="78">
        <f t="shared" si="9"/>
        <v>886.90455646736996</v>
      </c>
    </row>
    <row r="116" spans="1:18">
      <c r="A116" s="76">
        <v>11</v>
      </c>
      <c r="B116" s="111" t="s">
        <v>352</v>
      </c>
      <c r="C116" s="75" t="s">
        <v>585</v>
      </c>
      <c r="D116" s="75" t="s">
        <v>383</v>
      </c>
      <c r="E116" s="75" t="s">
        <v>84</v>
      </c>
      <c r="F116" s="75" t="s">
        <v>480</v>
      </c>
      <c r="G116" s="75" t="s">
        <v>28</v>
      </c>
      <c r="H116" s="80">
        <v>5564</v>
      </c>
      <c r="I116" s="76">
        <v>4</v>
      </c>
      <c r="J116" s="153">
        <f>หนองบัวลำภู!F33</f>
        <v>416520.94</v>
      </c>
      <c r="K116" s="159">
        <f>หนองบัวลำภู!AL33</f>
        <v>463287.07000000007</v>
      </c>
      <c r="L116" s="81">
        <f>หนองบัวลำภู!AM33</f>
        <v>3058769.84</v>
      </c>
      <c r="M116" s="81">
        <f>หนองบัวลำภู!AN33</f>
        <v>3342318.9400000004</v>
      </c>
      <c r="N116" s="75"/>
      <c r="O116" s="75"/>
      <c r="P116" s="75"/>
      <c r="Q116" s="151">
        <f t="shared" si="8"/>
        <v>-283549.10000000056</v>
      </c>
      <c r="R116" s="78">
        <f t="shared" si="9"/>
        <v>549.74296189791517</v>
      </c>
    </row>
    <row r="117" spans="1:18">
      <c r="A117" s="76">
        <v>12</v>
      </c>
      <c r="B117" s="111" t="s">
        <v>352</v>
      </c>
      <c r="C117" s="75" t="s">
        <v>585</v>
      </c>
      <c r="D117" s="75" t="s">
        <v>383</v>
      </c>
      <c r="E117" s="75" t="s">
        <v>84</v>
      </c>
      <c r="F117" s="75" t="s">
        <v>480</v>
      </c>
      <c r="G117" s="75" t="s">
        <v>29</v>
      </c>
      <c r="H117" s="80">
        <v>5703</v>
      </c>
      <c r="I117" s="76">
        <v>4</v>
      </c>
      <c r="J117" s="153">
        <f>หนองบัวลำภู!F34</f>
        <v>114498.44</v>
      </c>
      <c r="K117" s="159">
        <f>หนองบัวลำภู!AL34</f>
        <v>139977.79999999999</v>
      </c>
      <c r="L117" s="81">
        <f>หนองบัวลำภู!AM34</f>
        <v>3260665.89</v>
      </c>
      <c r="M117" s="81">
        <f>หนองบัวลำภู!AN34</f>
        <v>3410267.73</v>
      </c>
      <c r="N117" s="75"/>
      <c r="O117" s="75"/>
      <c r="P117" s="75"/>
      <c r="Q117" s="151">
        <f t="shared" si="8"/>
        <v>-149601.83999999985</v>
      </c>
      <c r="R117" s="78">
        <f t="shared" si="9"/>
        <v>571.74572856391376</v>
      </c>
    </row>
    <row r="118" spans="1:18">
      <c r="A118" s="76">
        <v>13</v>
      </c>
      <c r="B118" s="111" t="s">
        <v>352</v>
      </c>
      <c r="C118" s="75" t="s">
        <v>585</v>
      </c>
      <c r="D118" s="75" t="s">
        <v>383</v>
      </c>
      <c r="E118" s="75" t="s">
        <v>84</v>
      </c>
      <c r="F118" s="75" t="s">
        <v>480</v>
      </c>
      <c r="G118" s="75" t="s">
        <v>82</v>
      </c>
      <c r="H118" s="80">
        <v>4513</v>
      </c>
      <c r="I118" s="76">
        <v>4</v>
      </c>
      <c r="J118" s="153">
        <f>หนองบัวลำภู!F35</f>
        <v>355015.15</v>
      </c>
      <c r="K118" s="159">
        <f>หนองบัวลำภู!AL35</f>
        <v>281903.68</v>
      </c>
      <c r="L118" s="81">
        <f>หนองบัวลำภู!AM35</f>
        <v>2878305.55</v>
      </c>
      <c r="M118" s="81">
        <f>หนองบัวลำภู!AN35</f>
        <v>2803386.87</v>
      </c>
      <c r="N118" s="75"/>
      <c r="O118" s="75"/>
      <c r="P118" s="75"/>
      <c r="Q118" s="151">
        <f t="shared" si="8"/>
        <v>74918.679999999702</v>
      </c>
      <c r="R118" s="78">
        <f t="shared" si="9"/>
        <v>637.78097717704406</v>
      </c>
    </row>
    <row r="119" spans="1:18" s="21" customFormat="1">
      <c r="A119" s="139">
        <v>2</v>
      </c>
      <c r="B119" s="140" t="s">
        <v>352</v>
      </c>
      <c r="C119" s="140"/>
      <c r="D119" s="140"/>
      <c r="E119" s="140" t="s">
        <v>376</v>
      </c>
      <c r="F119" s="140"/>
      <c r="G119" s="140" t="s">
        <v>587</v>
      </c>
      <c r="H119" s="142">
        <f>SUM(H106:H118)</f>
        <v>60065</v>
      </c>
      <c r="I119" s="139"/>
      <c r="J119" s="142">
        <f>SUM(J106:J118)</f>
        <v>3124805.39</v>
      </c>
      <c r="K119" s="160">
        <f>SUM(K106:K118)</f>
        <v>2929777.1599999997</v>
      </c>
      <c r="L119" s="142">
        <f t="shared" ref="L119:M119" si="14">SUM(L106:L118)</f>
        <v>37031646.349999994</v>
      </c>
      <c r="M119" s="142">
        <f t="shared" si="14"/>
        <v>40414947.579999991</v>
      </c>
      <c r="N119" s="140">
        <v>12</v>
      </c>
      <c r="O119" s="140">
        <v>12</v>
      </c>
      <c r="P119" s="140">
        <f>N119-O119</f>
        <v>0</v>
      </c>
      <c r="Q119" s="152">
        <f t="shared" si="8"/>
        <v>-3383301.2299999967</v>
      </c>
      <c r="R119" s="150">
        <f>L119/H119</f>
        <v>616.52620244734862</v>
      </c>
    </row>
    <row r="120" spans="1:18">
      <c r="A120" s="76">
        <v>1</v>
      </c>
      <c r="B120" s="111" t="s">
        <v>352</v>
      </c>
      <c r="C120" s="75" t="s">
        <v>588</v>
      </c>
      <c r="D120" s="75" t="s">
        <v>390</v>
      </c>
      <c r="E120" s="75" t="s">
        <v>85</v>
      </c>
      <c r="F120" s="75" t="s">
        <v>510</v>
      </c>
      <c r="G120" s="75" t="s">
        <v>589</v>
      </c>
      <c r="H120" s="80"/>
      <c r="I120" s="76"/>
      <c r="J120" s="153"/>
      <c r="K120" s="159"/>
      <c r="L120" s="81"/>
      <c r="M120" s="81"/>
      <c r="N120" s="75"/>
      <c r="O120" s="75"/>
      <c r="P120" s="75"/>
    </row>
    <row r="121" spans="1:18">
      <c r="A121" s="76">
        <v>2</v>
      </c>
      <c r="B121" s="111" t="s">
        <v>352</v>
      </c>
      <c r="C121" s="75" t="s">
        <v>588</v>
      </c>
      <c r="D121" s="75" t="s">
        <v>390</v>
      </c>
      <c r="E121" s="75" t="s">
        <v>85</v>
      </c>
      <c r="F121" s="75" t="s">
        <v>480</v>
      </c>
      <c r="G121" s="75" t="s">
        <v>30</v>
      </c>
      <c r="H121" s="80">
        <v>1970</v>
      </c>
      <c r="I121" s="76">
        <v>2</v>
      </c>
      <c r="J121" s="153">
        <f>หนองบัวลำภู!F36</f>
        <v>200694.67</v>
      </c>
      <c r="K121" s="159">
        <f>หนองบัวลำภู!AL36</f>
        <v>291031.69000000006</v>
      </c>
      <c r="L121" s="81">
        <f>หนองบัวลำภู!AM36</f>
        <v>1436265.2999999998</v>
      </c>
      <c r="M121" s="81">
        <f>หนองบัวลำภู!AN36</f>
        <v>1337948.7000000002</v>
      </c>
      <c r="N121" s="75"/>
      <c r="O121" s="75"/>
      <c r="P121" s="75"/>
      <c r="Q121" s="151">
        <f t="shared" si="8"/>
        <v>98316.599999999627</v>
      </c>
      <c r="R121" s="78">
        <f t="shared" si="9"/>
        <v>729.06868020304557</v>
      </c>
    </row>
    <row r="122" spans="1:18">
      <c r="A122" s="76">
        <v>3</v>
      </c>
      <c r="B122" s="111" t="s">
        <v>352</v>
      </c>
      <c r="C122" s="75" t="s">
        <v>588</v>
      </c>
      <c r="D122" s="75" t="s">
        <v>390</v>
      </c>
      <c r="E122" s="75" t="s">
        <v>85</v>
      </c>
      <c r="F122" s="75" t="s">
        <v>480</v>
      </c>
      <c r="G122" s="75" t="s">
        <v>31</v>
      </c>
      <c r="H122" s="80">
        <v>4317</v>
      </c>
      <c r="I122" s="76">
        <v>3</v>
      </c>
      <c r="J122" s="153">
        <f>หนองบัวลำภู!F37</f>
        <v>259271.4</v>
      </c>
      <c r="K122" s="159">
        <f>หนองบัวลำภู!AL37</f>
        <v>515452.54</v>
      </c>
      <c r="L122" s="81">
        <f>หนองบัวลำภู!AM37</f>
        <v>1823016.29</v>
      </c>
      <c r="M122" s="81">
        <f>หนองบัวลำภู!AN37</f>
        <v>1575886.92</v>
      </c>
      <c r="N122" s="75"/>
      <c r="O122" s="75"/>
      <c r="P122" s="75"/>
      <c r="Q122" s="151">
        <f t="shared" si="8"/>
        <v>247129.37000000011</v>
      </c>
      <c r="R122" s="78">
        <f t="shared" si="9"/>
        <v>422.2877669678017</v>
      </c>
    </row>
    <row r="123" spans="1:18">
      <c r="A123" s="76">
        <v>4</v>
      </c>
      <c r="B123" s="111" t="s">
        <v>352</v>
      </c>
      <c r="C123" s="75" t="s">
        <v>588</v>
      </c>
      <c r="D123" s="75" t="s">
        <v>390</v>
      </c>
      <c r="E123" s="75" t="s">
        <v>85</v>
      </c>
      <c r="F123" s="75" t="s">
        <v>480</v>
      </c>
      <c r="G123" s="75" t="s">
        <v>32</v>
      </c>
      <c r="H123" s="80">
        <v>1241</v>
      </c>
      <c r="I123" s="76">
        <v>1</v>
      </c>
      <c r="J123" s="153">
        <f>หนองบัวลำภู!F38</f>
        <v>304023.96000000002</v>
      </c>
      <c r="K123" s="159">
        <f>หนองบัวลำภู!AL38</f>
        <v>316697.80000000005</v>
      </c>
      <c r="L123" s="81">
        <f>หนองบัวลำภู!AM38</f>
        <v>1161501.69</v>
      </c>
      <c r="M123" s="81">
        <f>หนองบัวลำภู!AN38</f>
        <v>1150730.1199999999</v>
      </c>
      <c r="N123" s="75"/>
      <c r="O123" s="75"/>
      <c r="P123" s="75"/>
      <c r="Q123" s="151">
        <f t="shared" si="8"/>
        <v>10771.570000000065</v>
      </c>
      <c r="R123" s="78">
        <f t="shared" si="9"/>
        <v>935.9401208702659</v>
      </c>
    </row>
    <row r="124" spans="1:18">
      <c r="A124" s="76">
        <v>5</v>
      </c>
      <c r="B124" s="111" t="s">
        <v>352</v>
      </c>
      <c r="C124" s="75" t="s">
        <v>588</v>
      </c>
      <c r="D124" s="75" t="s">
        <v>390</v>
      </c>
      <c r="E124" s="75" t="s">
        <v>85</v>
      </c>
      <c r="F124" s="75" t="s">
        <v>480</v>
      </c>
      <c r="G124" s="75" t="s">
        <v>33</v>
      </c>
      <c r="H124" s="80">
        <v>5522</v>
      </c>
      <c r="I124" s="76">
        <v>4</v>
      </c>
      <c r="J124" s="153">
        <f>หนองบัวลำภู!F39</f>
        <v>429019.52</v>
      </c>
      <c r="K124" s="159">
        <f>หนองบัวลำภู!AL39</f>
        <v>303330.44</v>
      </c>
      <c r="L124" s="81">
        <f>หนองบัวลำภู!AM39</f>
        <v>2938123.26</v>
      </c>
      <c r="M124" s="81">
        <f>หนองบัวลำภู!AN39</f>
        <v>3046845.7600000002</v>
      </c>
      <c r="N124" s="75"/>
      <c r="O124" s="75"/>
      <c r="P124" s="75"/>
      <c r="Q124" s="151">
        <f t="shared" si="8"/>
        <v>-108722.50000000047</v>
      </c>
      <c r="R124" s="78">
        <f t="shared" si="9"/>
        <v>532.0759253893516</v>
      </c>
    </row>
    <row r="125" spans="1:18">
      <c r="A125" s="76">
        <v>6</v>
      </c>
      <c r="B125" s="111" t="s">
        <v>352</v>
      </c>
      <c r="C125" s="75" t="s">
        <v>588</v>
      </c>
      <c r="D125" s="75" t="s">
        <v>390</v>
      </c>
      <c r="E125" s="75" t="s">
        <v>85</v>
      </c>
      <c r="F125" s="75" t="s">
        <v>480</v>
      </c>
      <c r="G125" s="75" t="s">
        <v>34</v>
      </c>
      <c r="H125" s="80">
        <v>3424</v>
      </c>
      <c r="I125" s="76">
        <v>3</v>
      </c>
      <c r="J125" s="153">
        <f>หนองบัวลำภู!F40</f>
        <v>496055.69</v>
      </c>
      <c r="K125" s="159">
        <f>หนองบัวลำภู!AL40</f>
        <v>635715.44999999995</v>
      </c>
      <c r="L125" s="81">
        <f>หนองบัวลำภู!AM40</f>
        <v>2482298.42</v>
      </c>
      <c r="M125" s="81">
        <f>หนองบัวลำภู!AN40</f>
        <v>2405678.0700000003</v>
      </c>
      <c r="N125" s="75"/>
      <c r="O125" s="75"/>
      <c r="P125" s="75"/>
      <c r="Q125" s="151">
        <f t="shared" si="8"/>
        <v>76620.349999999627</v>
      </c>
      <c r="R125" s="78">
        <f t="shared" si="9"/>
        <v>724.9703329439252</v>
      </c>
    </row>
    <row r="126" spans="1:18">
      <c r="A126" s="76">
        <v>7</v>
      </c>
      <c r="B126" s="111" t="s">
        <v>352</v>
      </c>
      <c r="C126" s="75" t="s">
        <v>588</v>
      </c>
      <c r="D126" s="75" t="s">
        <v>390</v>
      </c>
      <c r="E126" s="75" t="s">
        <v>85</v>
      </c>
      <c r="F126" s="75" t="s">
        <v>480</v>
      </c>
      <c r="G126" s="75" t="s">
        <v>35</v>
      </c>
      <c r="H126" s="80">
        <v>3506</v>
      </c>
      <c r="I126" s="76">
        <v>3</v>
      </c>
      <c r="J126" s="153">
        <f>หนองบัวลำภู!F41</f>
        <v>817981.65</v>
      </c>
      <c r="K126" s="159">
        <f>หนองบัวลำภู!AL41</f>
        <v>944639.66</v>
      </c>
      <c r="L126" s="81">
        <f>หนองบัวลำภู!AM41</f>
        <v>2426571.54</v>
      </c>
      <c r="M126" s="81">
        <f>หนองบัวลำภู!AN41</f>
        <v>2457487.12</v>
      </c>
      <c r="N126" s="75"/>
      <c r="O126" s="75"/>
      <c r="P126" s="75"/>
      <c r="Q126" s="151">
        <f t="shared" si="8"/>
        <v>-30915.580000000075</v>
      </c>
      <c r="R126" s="78">
        <f t="shared" si="9"/>
        <v>692.11966343411291</v>
      </c>
    </row>
    <row r="127" spans="1:18">
      <c r="A127" s="76">
        <v>8</v>
      </c>
      <c r="B127" s="111" t="s">
        <v>352</v>
      </c>
      <c r="C127" s="75" t="s">
        <v>588</v>
      </c>
      <c r="D127" s="75" t="s">
        <v>390</v>
      </c>
      <c r="E127" s="75" t="s">
        <v>85</v>
      </c>
      <c r="F127" s="75" t="s">
        <v>480</v>
      </c>
      <c r="G127" s="75" t="s">
        <v>36</v>
      </c>
      <c r="H127" s="80">
        <v>1981</v>
      </c>
      <c r="I127" s="76">
        <v>2</v>
      </c>
      <c r="J127" s="153">
        <f>หนองบัวลำภู!F42</f>
        <v>371722.8</v>
      </c>
      <c r="K127" s="159">
        <f>หนองบัวลำภู!AL42</f>
        <v>506980.14999999997</v>
      </c>
      <c r="L127" s="81">
        <f>หนองบัวลำภู!AM42</f>
        <v>1911998.42</v>
      </c>
      <c r="M127" s="81">
        <f>หนองบัวลำภู!AN42</f>
        <v>1953981.8199999998</v>
      </c>
      <c r="N127" s="75"/>
      <c r="O127" s="75"/>
      <c r="P127" s="75"/>
      <c r="Q127" s="151">
        <f t="shared" si="8"/>
        <v>-41983.399999999907</v>
      </c>
      <c r="R127" s="78">
        <f t="shared" si="9"/>
        <v>965.16830893488134</v>
      </c>
    </row>
    <row r="128" spans="1:18">
      <c r="A128" s="76">
        <v>9</v>
      </c>
      <c r="B128" s="111" t="s">
        <v>352</v>
      </c>
      <c r="C128" s="75" t="s">
        <v>588</v>
      </c>
      <c r="D128" s="75" t="s">
        <v>390</v>
      </c>
      <c r="E128" s="75" t="s">
        <v>85</v>
      </c>
      <c r="F128" s="75" t="s">
        <v>480</v>
      </c>
      <c r="G128" s="75" t="s">
        <v>37</v>
      </c>
      <c r="H128" s="80">
        <v>1703</v>
      </c>
      <c r="I128" s="76">
        <v>2</v>
      </c>
      <c r="J128" s="153">
        <f>หนองบัวลำภู!F43</f>
        <v>122523.02</v>
      </c>
      <c r="K128" s="159">
        <f>หนองบัวลำภู!AL43</f>
        <v>124632.58</v>
      </c>
      <c r="L128" s="81">
        <f>หนองบัวลำภู!AM43</f>
        <v>267980.61</v>
      </c>
      <c r="M128" s="81">
        <f>หนองบัวลำภู!AN43</f>
        <v>317039.24</v>
      </c>
      <c r="N128" s="75"/>
      <c r="O128" s="75"/>
      <c r="P128" s="75"/>
      <c r="Q128" s="151">
        <f t="shared" si="8"/>
        <v>-49058.630000000005</v>
      </c>
      <c r="R128" s="78">
        <f t="shared" si="9"/>
        <v>157.35796241926013</v>
      </c>
    </row>
    <row r="129" spans="1:18">
      <c r="A129" s="76">
        <v>10</v>
      </c>
      <c r="B129" s="111" t="s">
        <v>352</v>
      </c>
      <c r="C129" s="75" t="s">
        <v>588</v>
      </c>
      <c r="D129" s="75" t="s">
        <v>390</v>
      </c>
      <c r="E129" s="75" t="s">
        <v>85</v>
      </c>
      <c r="F129" s="75" t="s">
        <v>480</v>
      </c>
      <c r="G129" s="75" t="s">
        <v>38</v>
      </c>
      <c r="H129" s="80">
        <v>3844</v>
      </c>
      <c r="I129" s="76">
        <v>3</v>
      </c>
      <c r="J129" s="153">
        <f>หนองบัวลำภู!F44</f>
        <v>839024.24</v>
      </c>
      <c r="K129" s="159">
        <f>หนองบัวลำภู!AL44</f>
        <v>736297.33</v>
      </c>
      <c r="L129" s="81">
        <f>หนองบัวลำภู!AM44</f>
        <v>1156463.92</v>
      </c>
      <c r="M129" s="81">
        <f>หนองบัวลำภู!AN44</f>
        <v>1298340.3</v>
      </c>
      <c r="N129" s="75"/>
      <c r="O129" s="75"/>
      <c r="P129" s="75"/>
      <c r="Q129" s="151">
        <f t="shared" si="8"/>
        <v>-141876.38000000012</v>
      </c>
      <c r="R129" s="78">
        <f t="shared" si="9"/>
        <v>300.84909469302806</v>
      </c>
    </row>
    <row r="130" spans="1:18">
      <c r="A130" s="76">
        <v>11</v>
      </c>
      <c r="B130" s="111" t="s">
        <v>352</v>
      </c>
      <c r="C130" s="75" t="s">
        <v>588</v>
      </c>
      <c r="D130" s="75" t="s">
        <v>390</v>
      </c>
      <c r="E130" s="75" t="s">
        <v>85</v>
      </c>
      <c r="F130" s="75" t="s">
        <v>480</v>
      </c>
      <c r="G130" s="75" t="s">
        <v>39</v>
      </c>
      <c r="H130" s="80">
        <v>2563</v>
      </c>
      <c r="I130" s="76">
        <v>2</v>
      </c>
      <c r="J130" s="153">
        <f>หนองบัวลำภู!F45</f>
        <v>568363.67000000004</v>
      </c>
      <c r="K130" s="159">
        <f>หนองบัวลำภู!AL45</f>
        <v>605872.89</v>
      </c>
      <c r="L130" s="81">
        <f>หนองบัวลำภู!AM45</f>
        <v>90060</v>
      </c>
      <c r="M130" s="81">
        <f>หนองบัวลำภู!AN45</f>
        <v>133982.78999999998</v>
      </c>
      <c r="N130" s="75"/>
      <c r="O130" s="75"/>
      <c r="P130" s="75"/>
      <c r="Q130" s="151">
        <f t="shared" si="8"/>
        <v>-43922.789999999979</v>
      </c>
      <c r="R130" s="78">
        <f t="shared" si="9"/>
        <v>35.138509559110418</v>
      </c>
    </row>
    <row r="131" spans="1:18">
      <c r="A131" s="76">
        <v>12</v>
      </c>
      <c r="B131" s="111" t="s">
        <v>352</v>
      </c>
      <c r="C131" s="75" t="s">
        <v>588</v>
      </c>
      <c r="D131" s="75" t="s">
        <v>390</v>
      </c>
      <c r="E131" s="75" t="s">
        <v>85</v>
      </c>
      <c r="F131" s="75" t="s">
        <v>480</v>
      </c>
      <c r="G131" s="75" t="s">
        <v>40</v>
      </c>
      <c r="H131" s="80">
        <v>3699</v>
      </c>
      <c r="I131" s="76">
        <v>3</v>
      </c>
      <c r="J131" s="153">
        <f>หนองบัวลำภู!F46</f>
        <v>477433.59999999998</v>
      </c>
      <c r="K131" s="159">
        <f>หนองบัวลำภู!AL46</f>
        <v>500636.83999999991</v>
      </c>
      <c r="L131" s="81">
        <f>หนองบัวลำภู!AM46</f>
        <v>2654588.2800000003</v>
      </c>
      <c r="M131" s="81">
        <f>หนองบัวลำภู!AN46</f>
        <v>2525837.7199999997</v>
      </c>
      <c r="N131" s="75"/>
      <c r="O131" s="75"/>
      <c r="P131" s="75"/>
      <c r="Q131" s="151">
        <f t="shared" si="8"/>
        <v>128750.56000000052</v>
      </c>
      <c r="R131" s="78">
        <f t="shared" si="9"/>
        <v>717.65025141930255</v>
      </c>
    </row>
    <row r="132" spans="1:18">
      <c r="A132" s="76">
        <v>13</v>
      </c>
      <c r="B132" s="111" t="s">
        <v>352</v>
      </c>
      <c r="C132" s="75" t="s">
        <v>588</v>
      </c>
      <c r="D132" s="75" t="s">
        <v>390</v>
      </c>
      <c r="E132" s="75" t="s">
        <v>85</v>
      </c>
      <c r="F132" s="75" t="s">
        <v>480</v>
      </c>
      <c r="G132" s="75" t="s">
        <v>41</v>
      </c>
      <c r="H132" s="80">
        <v>2516</v>
      </c>
      <c r="I132" s="76">
        <v>2</v>
      </c>
      <c r="J132" s="153">
        <f>หนองบัวลำภู!F47</f>
        <v>208038.17</v>
      </c>
      <c r="K132" s="159">
        <f>หนองบัวลำภู!AL47</f>
        <v>245771.52000000002</v>
      </c>
      <c r="L132" s="81">
        <f>หนองบัวลำภู!AM47</f>
        <v>1405074.7</v>
      </c>
      <c r="M132" s="81">
        <f>หนองบัวลำภู!AN47</f>
        <v>1534539.58</v>
      </c>
      <c r="N132" s="75"/>
      <c r="O132" s="75"/>
      <c r="P132" s="75"/>
      <c r="Q132" s="151">
        <f t="shared" si="8"/>
        <v>-129464.88000000012</v>
      </c>
      <c r="R132" s="78">
        <f t="shared" si="9"/>
        <v>558.45576311605726</v>
      </c>
    </row>
    <row r="133" spans="1:18">
      <c r="A133" s="76">
        <v>14</v>
      </c>
      <c r="B133" s="111" t="s">
        <v>352</v>
      </c>
      <c r="C133" s="75" t="s">
        <v>588</v>
      </c>
      <c r="D133" s="75" t="s">
        <v>390</v>
      </c>
      <c r="E133" s="75" t="s">
        <v>85</v>
      </c>
      <c r="F133" s="75" t="s">
        <v>480</v>
      </c>
      <c r="G133" s="75" t="s">
        <v>42</v>
      </c>
      <c r="H133" s="80">
        <v>1671</v>
      </c>
      <c r="I133" s="76">
        <v>2</v>
      </c>
      <c r="J133" s="153">
        <f>หนองบัวลำภู!F48</f>
        <v>557839.39</v>
      </c>
      <c r="K133" s="159">
        <f>หนองบัวลำภู!AL48</f>
        <v>628361.83000000007</v>
      </c>
      <c r="L133" s="81">
        <f>หนองบัวลำภู!AM48</f>
        <v>421039.13999999996</v>
      </c>
      <c r="M133" s="81">
        <f>หนองบัวลำภู!AN48</f>
        <v>421599.12</v>
      </c>
      <c r="N133" s="75"/>
      <c r="O133" s="75"/>
      <c r="P133" s="75"/>
      <c r="Q133" s="151">
        <f t="shared" si="8"/>
        <v>-559.98000000003958</v>
      </c>
      <c r="R133" s="78">
        <f t="shared" si="9"/>
        <v>251.9683662477558</v>
      </c>
    </row>
    <row r="134" spans="1:18">
      <c r="A134" s="76">
        <v>15</v>
      </c>
      <c r="B134" s="111" t="s">
        <v>352</v>
      </c>
      <c r="C134" s="75" t="s">
        <v>588</v>
      </c>
      <c r="D134" s="75" t="s">
        <v>390</v>
      </c>
      <c r="E134" s="75" t="s">
        <v>85</v>
      </c>
      <c r="F134" s="75" t="s">
        <v>480</v>
      </c>
      <c r="G134" s="75" t="s">
        <v>43</v>
      </c>
      <c r="H134" s="80">
        <v>2114</v>
      </c>
      <c r="I134" s="76">
        <v>2</v>
      </c>
      <c r="J134" s="153">
        <f>หนองบัวลำภู!F49</f>
        <v>12256.42</v>
      </c>
      <c r="K134" s="159">
        <f>หนองบัวลำภู!AL49</f>
        <v>65041.82</v>
      </c>
      <c r="L134" s="81">
        <f>หนองบัวลำภู!AM49</f>
        <v>755933.66999999993</v>
      </c>
      <c r="M134" s="81">
        <f>หนองบัวลำภู!AN49</f>
        <v>834367.07000000007</v>
      </c>
      <c r="N134" s="75"/>
      <c r="O134" s="75"/>
      <c r="P134" s="75"/>
      <c r="Q134" s="151">
        <f t="shared" si="8"/>
        <v>-78433.40000000014</v>
      </c>
      <c r="R134" s="78">
        <f t="shared" si="9"/>
        <v>357.58451750236514</v>
      </c>
    </row>
    <row r="135" spans="1:18" s="21" customFormat="1">
      <c r="A135" s="139">
        <v>3</v>
      </c>
      <c r="B135" s="140" t="s">
        <v>352</v>
      </c>
      <c r="C135" s="140"/>
      <c r="D135" s="140"/>
      <c r="E135" s="140" t="s">
        <v>376</v>
      </c>
      <c r="F135" s="140"/>
      <c r="G135" s="140" t="s">
        <v>590</v>
      </c>
      <c r="H135" s="142">
        <f>SUM(H120:H134)</f>
        <v>40071</v>
      </c>
      <c r="I135" s="139"/>
      <c r="J135" s="142">
        <f>SUM(J120:J134)</f>
        <v>5664248.1999999993</v>
      </c>
      <c r="K135" s="160">
        <f>SUM(K120:K134)</f>
        <v>6420462.5399999991</v>
      </c>
      <c r="L135" s="142">
        <f t="shared" ref="L135:M135" si="15">SUM(L120:L134)</f>
        <v>20930915.240000002</v>
      </c>
      <c r="M135" s="142">
        <f t="shared" si="15"/>
        <v>20994264.330000002</v>
      </c>
      <c r="N135" s="140">
        <v>14</v>
      </c>
      <c r="O135" s="140">
        <v>14</v>
      </c>
      <c r="P135" s="140">
        <f>N135-O135</f>
        <v>0</v>
      </c>
      <c r="Q135" s="152">
        <f t="shared" ref="Q135:Q198" si="16">L135-M135</f>
        <v>-63349.089999999851</v>
      </c>
      <c r="R135" s="150">
        <f>L135/H135</f>
        <v>522.34571735170073</v>
      </c>
    </row>
    <row r="136" spans="1:18">
      <c r="A136" s="76">
        <v>1</v>
      </c>
      <c r="B136" s="111" t="s">
        <v>352</v>
      </c>
      <c r="C136" s="75" t="s">
        <v>591</v>
      </c>
      <c r="D136" s="75" t="s">
        <v>397</v>
      </c>
      <c r="E136" s="75" t="s">
        <v>86</v>
      </c>
      <c r="F136" s="75" t="s">
        <v>510</v>
      </c>
      <c r="G136" s="75" t="s">
        <v>592</v>
      </c>
      <c r="H136" s="80"/>
      <c r="I136" s="76"/>
      <c r="J136" s="153"/>
      <c r="K136" s="159"/>
      <c r="L136" s="81"/>
      <c r="M136" s="81"/>
      <c r="N136" s="75"/>
      <c r="O136" s="75"/>
      <c r="P136" s="75"/>
    </row>
    <row r="137" spans="1:18">
      <c r="A137" s="76">
        <v>2</v>
      </c>
      <c r="B137" s="111" t="s">
        <v>352</v>
      </c>
      <c r="C137" s="75" t="s">
        <v>591</v>
      </c>
      <c r="D137" s="75" t="s">
        <v>397</v>
      </c>
      <c r="E137" s="75" t="s">
        <v>86</v>
      </c>
      <c r="F137" s="75" t="s">
        <v>480</v>
      </c>
      <c r="G137" s="75" t="s">
        <v>44</v>
      </c>
      <c r="H137" s="80">
        <v>6120</v>
      </c>
      <c r="I137" s="76">
        <v>5</v>
      </c>
      <c r="J137" s="153">
        <f>หนองบัวลำภู!F50</f>
        <v>337657.42</v>
      </c>
      <c r="K137" s="159">
        <f>หนองบัวลำภู!AL50</f>
        <v>783032.99000000011</v>
      </c>
      <c r="L137" s="81">
        <f>หนองบัวลำภู!AM50</f>
        <v>3904940.5</v>
      </c>
      <c r="M137" s="81">
        <f>หนองบัวลำภู!AN50</f>
        <v>4238655.8899999997</v>
      </c>
      <c r="N137" s="75"/>
      <c r="O137" s="75"/>
      <c r="P137" s="75"/>
      <c r="Q137" s="151">
        <f t="shared" si="16"/>
        <v>-333715.38999999966</v>
      </c>
      <c r="R137" s="78">
        <f t="shared" ref="R137:R198" si="17">L137/H137</f>
        <v>638.06217320261442</v>
      </c>
    </row>
    <row r="138" spans="1:18">
      <c r="A138" s="76">
        <v>3</v>
      </c>
      <c r="B138" s="111" t="s">
        <v>352</v>
      </c>
      <c r="C138" s="75" t="s">
        <v>591</v>
      </c>
      <c r="D138" s="75" t="s">
        <v>397</v>
      </c>
      <c r="E138" s="75" t="s">
        <v>86</v>
      </c>
      <c r="F138" s="75" t="s">
        <v>480</v>
      </c>
      <c r="G138" s="75" t="s">
        <v>45</v>
      </c>
      <c r="H138" s="80">
        <v>5485</v>
      </c>
      <c r="I138" s="76">
        <v>4</v>
      </c>
      <c r="J138" s="153">
        <f>หนองบัวลำภู!F51</f>
        <v>274070.63</v>
      </c>
      <c r="K138" s="159">
        <f>หนองบัวลำภู!AL51</f>
        <v>407594.77</v>
      </c>
      <c r="L138" s="81">
        <f>หนองบัวลำภู!AM51</f>
        <v>3112573.92</v>
      </c>
      <c r="M138" s="81">
        <f>หนองบัวลำภู!AN51</f>
        <v>3301038.7</v>
      </c>
      <c r="N138" s="75"/>
      <c r="O138" s="75"/>
      <c r="P138" s="75"/>
      <c r="Q138" s="151">
        <f t="shared" si="16"/>
        <v>-188464.78000000026</v>
      </c>
      <c r="R138" s="78">
        <f t="shared" si="17"/>
        <v>567.47017684594346</v>
      </c>
    </row>
    <row r="139" spans="1:18">
      <c r="A139" s="76">
        <v>4</v>
      </c>
      <c r="B139" s="111" t="s">
        <v>352</v>
      </c>
      <c r="C139" s="75" t="s">
        <v>591</v>
      </c>
      <c r="D139" s="75" t="s">
        <v>397</v>
      </c>
      <c r="E139" s="75" t="s">
        <v>86</v>
      </c>
      <c r="F139" s="75" t="s">
        <v>480</v>
      </c>
      <c r="G139" s="75" t="s">
        <v>46</v>
      </c>
      <c r="H139" s="80">
        <v>3751</v>
      </c>
      <c r="I139" s="76">
        <v>3</v>
      </c>
      <c r="J139" s="153">
        <f>หนองบัวลำภู!F52</f>
        <v>68342.55</v>
      </c>
      <c r="K139" s="159">
        <f>หนองบัวลำภู!AL52</f>
        <v>170509.26</v>
      </c>
      <c r="L139" s="81">
        <f>หนองบัวลำภู!AM52</f>
        <v>1911993.5599999998</v>
      </c>
      <c r="M139" s="81">
        <f>หนองบัวลำภู!AN52</f>
        <v>2110381.85</v>
      </c>
      <c r="N139" s="75"/>
      <c r="O139" s="75"/>
      <c r="P139" s="75"/>
      <c r="Q139" s="151">
        <f t="shared" si="16"/>
        <v>-198388.29000000027</v>
      </c>
      <c r="R139" s="78">
        <f t="shared" si="17"/>
        <v>509.72902159424149</v>
      </c>
    </row>
    <row r="140" spans="1:18">
      <c r="A140" s="76">
        <v>5</v>
      </c>
      <c r="B140" s="111" t="s">
        <v>352</v>
      </c>
      <c r="C140" s="75" t="s">
        <v>591</v>
      </c>
      <c r="D140" s="75" t="s">
        <v>397</v>
      </c>
      <c r="E140" s="75" t="s">
        <v>86</v>
      </c>
      <c r="F140" s="75" t="s">
        <v>480</v>
      </c>
      <c r="G140" s="75" t="s">
        <v>47</v>
      </c>
      <c r="H140" s="80">
        <v>10743</v>
      </c>
      <c r="I140" s="76">
        <v>5</v>
      </c>
      <c r="J140" s="153">
        <f>หนองบัวลำภู!F53</f>
        <v>780963.53</v>
      </c>
      <c r="K140" s="159">
        <f>หนองบัวลำภู!AL53</f>
        <v>916558.4800000001</v>
      </c>
      <c r="L140" s="81">
        <f>หนองบัวลำภู!AM53</f>
        <v>5717610.0999999996</v>
      </c>
      <c r="M140" s="81">
        <f>หนองบัวลำภู!AN53</f>
        <v>6903419.0099999998</v>
      </c>
      <c r="N140" s="75"/>
      <c r="O140" s="75"/>
      <c r="P140" s="75"/>
      <c r="Q140" s="151">
        <f t="shared" si="16"/>
        <v>-1185808.9100000001</v>
      </c>
      <c r="R140" s="78">
        <f t="shared" si="17"/>
        <v>532.21726705761887</v>
      </c>
    </row>
    <row r="141" spans="1:18">
      <c r="A141" s="76">
        <v>6</v>
      </c>
      <c r="B141" s="111" t="s">
        <v>352</v>
      </c>
      <c r="C141" s="75" t="s">
        <v>591</v>
      </c>
      <c r="D141" s="75" t="s">
        <v>397</v>
      </c>
      <c r="E141" s="75" t="s">
        <v>86</v>
      </c>
      <c r="F141" s="75" t="s">
        <v>480</v>
      </c>
      <c r="G141" s="75" t="s">
        <v>48</v>
      </c>
      <c r="H141" s="80">
        <v>1439</v>
      </c>
      <c r="I141" s="76">
        <v>1</v>
      </c>
      <c r="J141" s="153">
        <f>หนองบัวลำภู!F54</f>
        <v>132350.09</v>
      </c>
      <c r="K141" s="159">
        <f>หนองบัวลำภู!AL54</f>
        <v>195376.96000000002</v>
      </c>
      <c r="L141" s="81">
        <f>หนองบัวลำภู!AM54</f>
        <v>1253563.49</v>
      </c>
      <c r="M141" s="81">
        <f>หนองบัวลำภู!AN54</f>
        <v>1404297.25</v>
      </c>
      <c r="N141" s="75"/>
      <c r="O141" s="75"/>
      <c r="P141" s="75"/>
      <c r="Q141" s="151">
        <f t="shared" si="16"/>
        <v>-150733.76000000001</v>
      </c>
      <c r="R141" s="78">
        <f t="shared" si="17"/>
        <v>871.13515635858232</v>
      </c>
    </row>
    <row r="142" spans="1:18">
      <c r="A142" s="76">
        <v>7</v>
      </c>
      <c r="B142" s="111" t="s">
        <v>352</v>
      </c>
      <c r="C142" s="75" t="s">
        <v>591</v>
      </c>
      <c r="D142" s="75" t="s">
        <v>397</v>
      </c>
      <c r="E142" s="75" t="s">
        <v>86</v>
      </c>
      <c r="F142" s="75" t="s">
        <v>480</v>
      </c>
      <c r="G142" s="75" t="s">
        <v>49</v>
      </c>
      <c r="H142" s="80">
        <v>3582</v>
      </c>
      <c r="I142" s="76">
        <v>3</v>
      </c>
      <c r="J142" s="153">
        <f>หนองบัวลำภู!F55</f>
        <v>161063.92000000001</v>
      </c>
      <c r="K142" s="159">
        <f>หนองบัวลำภู!AL55</f>
        <v>163275.03</v>
      </c>
      <c r="L142" s="81">
        <f>หนองบัวลำภู!AM55</f>
        <v>1700310.04</v>
      </c>
      <c r="M142" s="81">
        <f>หนองบัวลำภู!AN55</f>
        <v>2009243.3399999999</v>
      </c>
      <c r="N142" s="75"/>
      <c r="O142" s="75"/>
      <c r="P142" s="75"/>
      <c r="Q142" s="151">
        <f t="shared" si="16"/>
        <v>-308933.29999999981</v>
      </c>
      <c r="R142" s="78">
        <f t="shared" si="17"/>
        <v>474.68175321049694</v>
      </c>
    </row>
    <row r="143" spans="1:18">
      <c r="A143" s="76">
        <v>8</v>
      </c>
      <c r="B143" s="111" t="s">
        <v>352</v>
      </c>
      <c r="C143" s="75" t="s">
        <v>591</v>
      </c>
      <c r="D143" s="75" t="s">
        <v>397</v>
      </c>
      <c r="E143" s="75" t="s">
        <v>86</v>
      </c>
      <c r="F143" s="75" t="s">
        <v>480</v>
      </c>
      <c r="G143" s="75" t="s">
        <v>50</v>
      </c>
      <c r="H143" s="80">
        <v>5678</v>
      </c>
      <c r="I143" s="76">
        <v>4</v>
      </c>
      <c r="J143" s="153">
        <f>หนองบัวลำภู!F56</f>
        <v>103859.65</v>
      </c>
      <c r="K143" s="159">
        <f>หนองบัวลำภู!AL56</f>
        <v>233990.12</v>
      </c>
      <c r="L143" s="81">
        <f>หนองบัวลำภู!AM56</f>
        <v>2751608.0599999996</v>
      </c>
      <c r="M143" s="81">
        <f>หนองบัวลำภู!AN56</f>
        <v>3294550.96</v>
      </c>
      <c r="N143" s="75"/>
      <c r="O143" s="75"/>
      <c r="P143" s="75"/>
      <c r="Q143" s="151">
        <f t="shared" si="16"/>
        <v>-542942.90000000037</v>
      </c>
      <c r="R143" s="78">
        <f t="shared" si="17"/>
        <v>484.60867558999638</v>
      </c>
    </row>
    <row r="144" spans="1:18">
      <c r="A144" s="76">
        <v>9</v>
      </c>
      <c r="B144" s="111" t="s">
        <v>352</v>
      </c>
      <c r="C144" s="75" t="s">
        <v>591</v>
      </c>
      <c r="D144" s="75" t="s">
        <v>397</v>
      </c>
      <c r="E144" s="75" t="s">
        <v>86</v>
      </c>
      <c r="F144" s="75" t="s">
        <v>480</v>
      </c>
      <c r="G144" s="75" t="s">
        <v>51</v>
      </c>
      <c r="H144" s="80">
        <v>2574</v>
      </c>
      <c r="I144" s="76">
        <v>2</v>
      </c>
      <c r="J144" s="153">
        <f>หนองบัวลำภู!F57</f>
        <v>234525.51</v>
      </c>
      <c r="K144" s="159">
        <f>หนองบัวลำภู!AL57</f>
        <v>280848.14999999997</v>
      </c>
      <c r="L144" s="81">
        <f>หนองบัวลำภู!AM57</f>
        <v>1400662.73</v>
      </c>
      <c r="M144" s="81">
        <f>หนองบัวลำภู!AN57</f>
        <v>1721057.45</v>
      </c>
      <c r="N144" s="75"/>
      <c r="O144" s="75"/>
      <c r="P144" s="75"/>
      <c r="Q144" s="151">
        <f t="shared" si="16"/>
        <v>-320394.71999999997</v>
      </c>
      <c r="R144" s="78">
        <f t="shared" si="17"/>
        <v>544.15801476301476</v>
      </c>
    </row>
    <row r="145" spans="1:18">
      <c r="A145" s="76">
        <v>10</v>
      </c>
      <c r="B145" s="111" t="s">
        <v>352</v>
      </c>
      <c r="C145" s="75" t="s">
        <v>591</v>
      </c>
      <c r="D145" s="75" t="s">
        <v>397</v>
      </c>
      <c r="E145" s="75" t="s">
        <v>86</v>
      </c>
      <c r="F145" s="75" t="s">
        <v>480</v>
      </c>
      <c r="G145" s="75" t="s">
        <v>52</v>
      </c>
      <c r="H145" s="80">
        <v>5385</v>
      </c>
      <c r="I145" s="76">
        <v>4</v>
      </c>
      <c r="J145" s="153">
        <f>หนองบัวลำภู!F58</f>
        <v>97121.32</v>
      </c>
      <c r="K145" s="159">
        <f>หนองบัวลำภู!AL58</f>
        <v>190148.53</v>
      </c>
      <c r="L145" s="81">
        <f>หนองบัวลำภู!AM58</f>
        <v>3160263.17</v>
      </c>
      <c r="M145" s="81">
        <f>หนองบัวลำภู!AN58</f>
        <v>3544953.35</v>
      </c>
      <c r="N145" s="75"/>
      <c r="O145" s="75"/>
      <c r="P145" s="75"/>
      <c r="Q145" s="151">
        <f t="shared" si="16"/>
        <v>-384690.18000000017</v>
      </c>
      <c r="R145" s="78">
        <f t="shared" si="17"/>
        <v>586.86409842154126</v>
      </c>
    </row>
    <row r="146" spans="1:18">
      <c r="A146" s="76">
        <v>11</v>
      </c>
      <c r="B146" s="111" t="s">
        <v>352</v>
      </c>
      <c r="C146" s="75" t="s">
        <v>591</v>
      </c>
      <c r="D146" s="75" t="s">
        <v>397</v>
      </c>
      <c r="E146" s="75" t="s">
        <v>86</v>
      </c>
      <c r="F146" s="75" t="s">
        <v>480</v>
      </c>
      <c r="G146" s="75" t="s">
        <v>53</v>
      </c>
      <c r="H146" s="80">
        <v>3506</v>
      </c>
      <c r="I146" s="76">
        <v>3</v>
      </c>
      <c r="J146" s="153">
        <f>หนองบัวลำภู!F59</f>
        <v>357444.95</v>
      </c>
      <c r="K146" s="159">
        <f>หนองบัวลำภู!AL59</f>
        <v>330259.42</v>
      </c>
      <c r="L146" s="81">
        <f>หนองบัวลำภู!AM59</f>
        <v>2395555.66</v>
      </c>
      <c r="M146" s="81">
        <f>หนองบัวลำภู!AN59</f>
        <v>2170798.7300000004</v>
      </c>
      <c r="N146" s="75"/>
      <c r="O146" s="75"/>
      <c r="P146" s="75"/>
      <c r="Q146" s="151">
        <f t="shared" si="16"/>
        <v>224756.9299999997</v>
      </c>
      <c r="R146" s="78">
        <f t="shared" si="17"/>
        <v>683.27314888762123</v>
      </c>
    </row>
    <row r="147" spans="1:18">
      <c r="A147" s="76">
        <v>12</v>
      </c>
      <c r="B147" s="111" t="s">
        <v>352</v>
      </c>
      <c r="C147" s="75" t="s">
        <v>591</v>
      </c>
      <c r="D147" s="75" t="s">
        <v>397</v>
      </c>
      <c r="E147" s="75" t="s">
        <v>86</v>
      </c>
      <c r="F147" s="75" t="s">
        <v>480</v>
      </c>
      <c r="G147" s="75" t="s">
        <v>54</v>
      </c>
      <c r="H147" s="80">
        <v>3046</v>
      </c>
      <c r="I147" s="76">
        <v>3</v>
      </c>
      <c r="J147" s="153">
        <f>หนองบัวลำภู!F60</f>
        <v>176431.75</v>
      </c>
      <c r="K147" s="159">
        <f>หนองบัวลำภู!AL60</f>
        <v>287485.59999999998</v>
      </c>
      <c r="L147" s="81">
        <f>หนองบัวลำภู!AM60</f>
        <v>1959805.96</v>
      </c>
      <c r="M147" s="81">
        <f>หนองบัวลำภู!AN60</f>
        <v>2045595.93</v>
      </c>
      <c r="N147" s="75"/>
      <c r="O147" s="75"/>
      <c r="P147" s="75"/>
      <c r="Q147" s="151">
        <f t="shared" si="16"/>
        <v>-85789.969999999972</v>
      </c>
      <c r="R147" s="78">
        <f t="shared" si="17"/>
        <v>643.40313854235058</v>
      </c>
    </row>
    <row r="148" spans="1:18">
      <c r="A148" s="76">
        <v>13</v>
      </c>
      <c r="B148" s="111" t="s">
        <v>352</v>
      </c>
      <c r="C148" s="75" t="s">
        <v>591</v>
      </c>
      <c r="D148" s="75" t="s">
        <v>397</v>
      </c>
      <c r="E148" s="75" t="s">
        <v>86</v>
      </c>
      <c r="F148" s="75" t="s">
        <v>480</v>
      </c>
      <c r="G148" s="75" t="s">
        <v>55</v>
      </c>
      <c r="H148" s="80">
        <v>1161</v>
      </c>
      <c r="I148" s="76">
        <v>1</v>
      </c>
      <c r="J148" s="153">
        <f>หนองบัวลำภู!F61</f>
        <v>122462.34</v>
      </c>
      <c r="K148" s="159">
        <f>หนองบัวลำภู!AL61</f>
        <v>156950.68</v>
      </c>
      <c r="L148" s="81">
        <f>หนองบัวลำภู!AM61</f>
        <v>806413.26</v>
      </c>
      <c r="M148" s="81">
        <f>หนองบัวลำภู!AN61</f>
        <v>913018.95000000007</v>
      </c>
      <c r="N148" s="75"/>
      <c r="O148" s="75"/>
      <c r="P148" s="75"/>
      <c r="Q148" s="151">
        <f t="shared" si="16"/>
        <v>-106605.69000000006</v>
      </c>
      <c r="R148" s="78">
        <f t="shared" si="17"/>
        <v>694.58506459948319</v>
      </c>
    </row>
    <row r="149" spans="1:18">
      <c r="A149" s="76">
        <v>14</v>
      </c>
      <c r="B149" s="111" t="s">
        <v>352</v>
      </c>
      <c r="C149" s="75" t="s">
        <v>591</v>
      </c>
      <c r="D149" s="75" t="s">
        <v>397</v>
      </c>
      <c r="E149" s="75" t="s">
        <v>86</v>
      </c>
      <c r="F149" s="75" t="s">
        <v>480</v>
      </c>
      <c r="G149" s="75" t="s">
        <v>56</v>
      </c>
      <c r="H149" s="80">
        <v>3705</v>
      </c>
      <c r="I149" s="76">
        <v>3</v>
      </c>
      <c r="J149" s="153">
        <f>หนองบัวลำภู!F62</f>
        <v>300024.89</v>
      </c>
      <c r="K149" s="159">
        <f>หนองบัวลำภู!AL62</f>
        <v>390953.76000000007</v>
      </c>
      <c r="L149" s="81">
        <f>หนองบัวลำภู!AM62</f>
        <v>2568885.38</v>
      </c>
      <c r="M149" s="81">
        <f>หนองบัวลำภู!AN62</f>
        <v>2635421.6599999997</v>
      </c>
      <c r="N149" s="75"/>
      <c r="O149" s="75"/>
      <c r="P149" s="75"/>
      <c r="Q149" s="151">
        <f t="shared" si="16"/>
        <v>-66536.279999999795</v>
      </c>
      <c r="R149" s="78">
        <f t="shared" si="17"/>
        <v>693.35637786774623</v>
      </c>
    </row>
    <row r="150" spans="1:18">
      <c r="A150" s="76">
        <v>15</v>
      </c>
      <c r="B150" s="111" t="s">
        <v>352</v>
      </c>
      <c r="C150" s="75" t="s">
        <v>591</v>
      </c>
      <c r="D150" s="75" t="s">
        <v>397</v>
      </c>
      <c r="E150" s="75" t="s">
        <v>86</v>
      </c>
      <c r="F150" s="75" t="s">
        <v>480</v>
      </c>
      <c r="G150" s="75" t="s">
        <v>57</v>
      </c>
      <c r="H150" s="80">
        <v>6204</v>
      </c>
      <c r="I150" s="76">
        <v>5</v>
      </c>
      <c r="J150" s="153">
        <f>หนองบัวลำภู!F63</f>
        <v>280305.53000000003</v>
      </c>
      <c r="K150" s="159">
        <f>หนองบัวลำภู!AL63</f>
        <v>311929.00000000006</v>
      </c>
      <c r="L150" s="81">
        <f>หนองบัวลำภู!AM63</f>
        <v>3230581.55</v>
      </c>
      <c r="M150" s="81">
        <f>หนองบัวลำภู!AN63</f>
        <v>3857978.77</v>
      </c>
      <c r="N150" s="75"/>
      <c r="O150" s="75"/>
      <c r="P150" s="75"/>
      <c r="Q150" s="151">
        <f t="shared" si="16"/>
        <v>-627397.2200000002</v>
      </c>
      <c r="R150" s="78">
        <f t="shared" si="17"/>
        <v>520.72558833010953</v>
      </c>
    </row>
    <row r="151" spans="1:18">
      <c r="A151" s="76">
        <v>16</v>
      </c>
      <c r="B151" s="111" t="s">
        <v>352</v>
      </c>
      <c r="C151" s="75" t="s">
        <v>591</v>
      </c>
      <c r="D151" s="75" t="s">
        <v>397</v>
      </c>
      <c r="E151" s="75" t="s">
        <v>86</v>
      </c>
      <c r="F151" s="75" t="s">
        <v>480</v>
      </c>
      <c r="G151" s="75" t="s">
        <v>58</v>
      </c>
      <c r="H151" s="80">
        <v>4810</v>
      </c>
      <c r="I151" s="76">
        <v>4</v>
      </c>
      <c r="J151" s="153">
        <f>หนองบัวลำภู!F64</f>
        <v>150901.31</v>
      </c>
      <c r="K151" s="159">
        <f>หนองบัวลำภู!AL64</f>
        <v>589980.40000000014</v>
      </c>
      <c r="L151" s="81">
        <f>หนองบัวลำภู!AM64</f>
        <v>3302370.96</v>
      </c>
      <c r="M151" s="81">
        <f>หนองบัวลำภู!AN64</f>
        <v>3401169.53</v>
      </c>
      <c r="N151" s="75"/>
      <c r="O151" s="75"/>
      <c r="P151" s="75"/>
      <c r="Q151" s="151">
        <f t="shared" si="16"/>
        <v>-98798.569999999832</v>
      </c>
      <c r="R151" s="78">
        <f t="shared" si="17"/>
        <v>686.5636091476091</v>
      </c>
    </row>
    <row r="152" spans="1:18">
      <c r="A152" s="76">
        <v>17</v>
      </c>
      <c r="B152" s="111" t="s">
        <v>352</v>
      </c>
      <c r="C152" s="75" t="s">
        <v>591</v>
      </c>
      <c r="D152" s="75" t="s">
        <v>397</v>
      </c>
      <c r="E152" s="75" t="s">
        <v>86</v>
      </c>
      <c r="F152" s="75" t="s">
        <v>480</v>
      </c>
      <c r="G152" s="75" t="s">
        <v>59</v>
      </c>
      <c r="H152" s="80">
        <v>3605</v>
      </c>
      <c r="I152" s="76">
        <v>3</v>
      </c>
      <c r="J152" s="153">
        <f>หนองบัวลำภู!F65</f>
        <v>135999.54</v>
      </c>
      <c r="K152" s="159">
        <f>หนองบัวลำภู!AL65</f>
        <v>173600.08000000002</v>
      </c>
      <c r="L152" s="81">
        <f>หนองบัวลำภู!AM65</f>
        <v>2127549.39</v>
      </c>
      <c r="M152" s="81">
        <f>หนองบัวลำภู!AN65</f>
        <v>2445189.69</v>
      </c>
      <c r="N152" s="75"/>
      <c r="O152" s="75"/>
      <c r="P152" s="75"/>
      <c r="Q152" s="151">
        <f t="shared" si="16"/>
        <v>-317640.29999999981</v>
      </c>
      <c r="R152" s="78">
        <f t="shared" si="17"/>
        <v>590.16626629681002</v>
      </c>
    </row>
    <row r="153" spans="1:18">
      <c r="A153" s="76">
        <v>18</v>
      </c>
      <c r="B153" s="111" t="s">
        <v>352</v>
      </c>
      <c r="C153" s="75" t="s">
        <v>591</v>
      </c>
      <c r="D153" s="75" t="s">
        <v>397</v>
      </c>
      <c r="E153" s="75" t="s">
        <v>86</v>
      </c>
      <c r="F153" s="75" t="s">
        <v>480</v>
      </c>
      <c r="G153" s="75" t="s">
        <v>80</v>
      </c>
      <c r="H153" s="80">
        <v>3975</v>
      </c>
      <c r="I153" s="76">
        <v>3</v>
      </c>
      <c r="J153" s="153">
        <f>หนองบัวลำภู!F66</f>
        <v>394413.78</v>
      </c>
      <c r="K153" s="159">
        <f>หนองบัวลำภู!AL66</f>
        <v>448600.60000000003</v>
      </c>
      <c r="L153" s="81">
        <f>หนองบัวลำภู!AM66</f>
        <v>2574141.6</v>
      </c>
      <c r="M153" s="81">
        <f>หนองบัวลำภู!AN66</f>
        <v>2780554.4699999997</v>
      </c>
      <c r="N153" s="75"/>
      <c r="O153" s="75"/>
      <c r="P153" s="75"/>
      <c r="Q153" s="151">
        <f t="shared" si="16"/>
        <v>-206412.86999999965</v>
      </c>
      <c r="R153" s="78">
        <f t="shared" si="17"/>
        <v>647.58279245283018</v>
      </c>
    </row>
    <row r="154" spans="1:18" s="21" customFormat="1">
      <c r="A154" s="139">
        <v>4</v>
      </c>
      <c r="B154" s="140" t="s">
        <v>352</v>
      </c>
      <c r="C154" s="140"/>
      <c r="D154" s="140"/>
      <c r="E154" s="140" t="s">
        <v>376</v>
      </c>
      <c r="F154" s="140"/>
      <c r="G154" s="140" t="s">
        <v>593</v>
      </c>
      <c r="H154" s="142">
        <f>SUM(H136:H153)</f>
        <v>74769</v>
      </c>
      <c r="I154" s="139"/>
      <c r="J154" s="142">
        <f>SUM(J136:J153)</f>
        <v>4107938.71</v>
      </c>
      <c r="K154" s="160">
        <f>SUM(K136:K153)</f>
        <v>6031093.8300000001</v>
      </c>
      <c r="L154" s="142">
        <f t="shared" ref="L154:M154" si="18">SUM(L136:L153)</f>
        <v>43878829.330000006</v>
      </c>
      <c r="M154" s="142">
        <f t="shared" si="18"/>
        <v>48777325.530000001</v>
      </c>
      <c r="N154" s="140">
        <v>17</v>
      </c>
      <c r="O154" s="140">
        <v>17</v>
      </c>
      <c r="P154" s="140">
        <f>N154-O154</f>
        <v>0</v>
      </c>
      <c r="Q154" s="152">
        <f t="shared" si="16"/>
        <v>-4898496.1999999955</v>
      </c>
      <c r="R154" s="150">
        <f>L154/H154</f>
        <v>586.85858216640599</v>
      </c>
    </row>
    <row r="155" spans="1:18">
      <c r="A155" s="76">
        <v>1</v>
      </c>
      <c r="B155" s="111" t="s">
        <v>352</v>
      </c>
      <c r="C155" s="75" t="s">
        <v>594</v>
      </c>
      <c r="D155" s="75" t="s">
        <v>404</v>
      </c>
      <c r="E155" s="75" t="s">
        <v>87</v>
      </c>
      <c r="F155" s="75" t="s">
        <v>510</v>
      </c>
      <c r="G155" s="75" t="s">
        <v>595</v>
      </c>
      <c r="H155" s="80"/>
      <c r="I155" s="76"/>
      <c r="J155" s="153"/>
      <c r="K155" s="159"/>
      <c r="L155" s="81"/>
      <c r="M155" s="81"/>
      <c r="N155" s="75"/>
      <c r="O155" s="75"/>
      <c r="P155" s="75"/>
    </row>
    <row r="156" spans="1:18">
      <c r="A156" s="76">
        <v>2</v>
      </c>
      <c r="B156" s="111" t="s">
        <v>352</v>
      </c>
      <c r="C156" s="75" t="s">
        <v>594</v>
      </c>
      <c r="D156" s="75" t="s">
        <v>404</v>
      </c>
      <c r="E156" s="75" t="s">
        <v>87</v>
      </c>
      <c r="F156" s="75" t="s">
        <v>480</v>
      </c>
      <c r="G156" s="75" t="s">
        <v>60</v>
      </c>
      <c r="H156" s="80">
        <v>3237</v>
      </c>
      <c r="I156" s="76">
        <v>3</v>
      </c>
      <c r="J156" s="153">
        <f>หนองบัวลำภู!F67</f>
        <v>1094802.3700000001</v>
      </c>
      <c r="K156" s="159">
        <f>หนองบัวลำภู!AL67</f>
        <v>1232252.03</v>
      </c>
      <c r="L156" s="81">
        <f>หนองบัวลำภู!AM67</f>
        <v>1832912.67</v>
      </c>
      <c r="M156" s="81">
        <f>หนองบัวลำภู!AN67</f>
        <v>1717429.47</v>
      </c>
      <c r="N156" s="75"/>
      <c r="O156" s="75"/>
      <c r="P156" s="75"/>
      <c r="Q156" s="151">
        <f t="shared" si="16"/>
        <v>115483.19999999995</v>
      </c>
      <c r="R156" s="78">
        <f t="shared" si="17"/>
        <v>566.23808155699714</v>
      </c>
    </row>
    <row r="157" spans="1:18">
      <c r="A157" s="76">
        <v>3</v>
      </c>
      <c r="B157" s="111" t="s">
        <v>352</v>
      </c>
      <c r="C157" s="75" t="s">
        <v>594</v>
      </c>
      <c r="D157" s="75" t="s">
        <v>404</v>
      </c>
      <c r="E157" s="75" t="s">
        <v>87</v>
      </c>
      <c r="F157" s="75" t="s">
        <v>480</v>
      </c>
      <c r="G157" s="75" t="s">
        <v>61</v>
      </c>
      <c r="H157" s="80">
        <v>3491</v>
      </c>
      <c r="I157" s="76">
        <v>3</v>
      </c>
      <c r="J157" s="153">
        <f>หนองบัวลำภู!F68</f>
        <v>526024.72</v>
      </c>
      <c r="K157" s="159">
        <f>หนองบัวลำภู!AL68</f>
        <v>605531.98999999987</v>
      </c>
      <c r="L157" s="81">
        <f>หนองบัวลำภู!AM68</f>
        <v>1574464.98</v>
      </c>
      <c r="M157" s="81">
        <f>หนองบัวลำภู!AN68</f>
        <v>1532564.04</v>
      </c>
      <c r="N157" s="75"/>
      <c r="O157" s="75"/>
      <c r="P157" s="75"/>
      <c r="Q157" s="151">
        <f t="shared" si="16"/>
        <v>41900.939999999944</v>
      </c>
      <c r="R157" s="78">
        <f t="shared" si="17"/>
        <v>451.0068690919507</v>
      </c>
    </row>
    <row r="158" spans="1:18">
      <c r="A158" s="76">
        <v>4</v>
      </c>
      <c r="B158" s="111" t="s">
        <v>352</v>
      </c>
      <c r="C158" s="75" t="s">
        <v>594</v>
      </c>
      <c r="D158" s="75" t="s">
        <v>404</v>
      </c>
      <c r="E158" s="75" t="s">
        <v>87</v>
      </c>
      <c r="F158" s="75" t="s">
        <v>480</v>
      </c>
      <c r="G158" s="75" t="s">
        <v>62</v>
      </c>
      <c r="H158" s="80">
        <v>9784</v>
      </c>
      <c r="I158" s="76">
        <v>5</v>
      </c>
      <c r="J158" s="153">
        <f>หนองบัวลำภู!F69</f>
        <v>1009031.77</v>
      </c>
      <c r="K158" s="159">
        <f>หนองบัวลำภู!AL69</f>
        <v>1400091</v>
      </c>
      <c r="L158" s="81">
        <f>หนองบัวลำภู!AM69</f>
        <v>3858909.12</v>
      </c>
      <c r="M158" s="81">
        <f>หนองบัวลำภู!AN69</f>
        <v>3881830.86</v>
      </c>
      <c r="N158" s="75"/>
      <c r="O158" s="75"/>
      <c r="P158" s="75"/>
      <c r="Q158" s="151">
        <f t="shared" si="16"/>
        <v>-22921.739999999758</v>
      </c>
      <c r="R158" s="78">
        <f t="shared" si="17"/>
        <v>394.41017170891251</v>
      </c>
    </row>
    <row r="159" spans="1:18">
      <c r="A159" s="76">
        <v>5</v>
      </c>
      <c r="B159" s="111" t="s">
        <v>352</v>
      </c>
      <c r="C159" s="75" t="s">
        <v>594</v>
      </c>
      <c r="D159" s="75" t="s">
        <v>404</v>
      </c>
      <c r="E159" s="75" t="s">
        <v>87</v>
      </c>
      <c r="F159" s="75" t="s">
        <v>480</v>
      </c>
      <c r="G159" s="75" t="s">
        <v>63</v>
      </c>
      <c r="H159" s="80">
        <v>2995</v>
      </c>
      <c r="I159" s="76">
        <v>2</v>
      </c>
      <c r="J159" s="153">
        <f>หนองบัวลำภู!F70</f>
        <v>312531.09000000003</v>
      </c>
      <c r="K159" s="159">
        <f>หนองบัวลำภู!AL70</f>
        <v>447563.47000000003</v>
      </c>
      <c r="L159" s="81">
        <f>หนองบัวลำภู!AM70</f>
        <v>1448509.51</v>
      </c>
      <c r="M159" s="81">
        <f>หนองบัวลำภู!AN70</f>
        <v>2384812.52</v>
      </c>
      <c r="N159" s="75"/>
      <c r="O159" s="75"/>
      <c r="P159" s="75"/>
      <c r="Q159" s="151">
        <f t="shared" si="16"/>
        <v>-936303.01</v>
      </c>
      <c r="R159" s="78">
        <f t="shared" si="17"/>
        <v>483.64257429048416</v>
      </c>
    </row>
    <row r="160" spans="1:18">
      <c r="A160" s="76">
        <v>6</v>
      </c>
      <c r="B160" s="111" t="s">
        <v>352</v>
      </c>
      <c r="C160" s="75" t="s">
        <v>594</v>
      </c>
      <c r="D160" s="75" t="s">
        <v>404</v>
      </c>
      <c r="E160" s="75" t="s">
        <v>87</v>
      </c>
      <c r="F160" s="75" t="s">
        <v>480</v>
      </c>
      <c r="G160" s="75" t="s">
        <v>64</v>
      </c>
      <c r="H160" s="80">
        <v>3883</v>
      </c>
      <c r="I160" s="76">
        <v>3</v>
      </c>
      <c r="J160" s="153">
        <f>หนองบัวลำภู!F71</f>
        <v>548925.30000000005</v>
      </c>
      <c r="K160" s="159">
        <f>หนองบัวลำภู!AL71</f>
        <v>595794.18000000005</v>
      </c>
      <c r="L160" s="81">
        <f>หนองบัวลำภู!AM71</f>
        <v>1986511.91</v>
      </c>
      <c r="M160" s="81">
        <f>หนองบัวลำภู!AN71</f>
        <v>2942160.79</v>
      </c>
      <c r="N160" s="75"/>
      <c r="O160" s="75"/>
      <c r="P160" s="75"/>
      <c r="Q160" s="151">
        <f t="shared" si="16"/>
        <v>-955648.88000000012</v>
      </c>
      <c r="R160" s="78">
        <f t="shared" si="17"/>
        <v>511.59204481071333</v>
      </c>
    </row>
    <row r="161" spans="1:18">
      <c r="A161" s="76">
        <v>7</v>
      </c>
      <c r="B161" s="111" t="s">
        <v>352</v>
      </c>
      <c r="C161" s="75" t="s">
        <v>594</v>
      </c>
      <c r="D161" s="75" t="s">
        <v>404</v>
      </c>
      <c r="E161" s="75" t="s">
        <v>87</v>
      </c>
      <c r="F161" s="75" t="s">
        <v>480</v>
      </c>
      <c r="G161" s="75" t="s">
        <v>65</v>
      </c>
      <c r="H161" s="80">
        <v>3290</v>
      </c>
      <c r="I161" s="76">
        <v>3</v>
      </c>
      <c r="J161" s="153">
        <f>หนองบัวลำภู!F72</f>
        <v>315333.44</v>
      </c>
      <c r="K161" s="159">
        <f>หนองบัวลำภู!AL72</f>
        <v>501431.06000000006</v>
      </c>
      <c r="L161" s="81">
        <f>หนองบัวลำภู!AM72</f>
        <v>2271370.3600000003</v>
      </c>
      <c r="M161" s="81">
        <f>หนองบัวลำภู!AN72</f>
        <v>2237240.67</v>
      </c>
      <c r="N161" s="75"/>
      <c r="O161" s="75"/>
      <c r="P161" s="75"/>
      <c r="Q161" s="151">
        <f t="shared" si="16"/>
        <v>34129.69000000041</v>
      </c>
      <c r="R161" s="78">
        <f t="shared" si="17"/>
        <v>690.38612765957453</v>
      </c>
    </row>
    <row r="162" spans="1:18">
      <c r="A162" s="76">
        <v>8</v>
      </c>
      <c r="B162" s="111" t="s">
        <v>352</v>
      </c>
      <c r="C162" s="75" t="s">
        <v>594</v>
      </c>
      <c r="D162" s="75" t="s">
        <v>404</v>
      </c>
      <c r="E162" s="75" t="s">
        <v>87</v>
      </c>
      <c r="F162" s="75" t="s">
        <v>480</v>
      </c>
      <c r="G162" s="75" t="s">
        <v>66</v>
      </c>
      <c r="H162" s="80">
        <v>3357</v>
      </c>
      <c r="I162" s="76">
        <v>3</v>
      </c>
      <c r="J162" s="153">
        <f>หนองบัวลำภู!F73</f>
        <v>292262.81</v>
      </c>
      <c r="K162" s="159">
        <f>หนองบัวลำภู!AL73</f>
        <v>515133.41</v>
      </c>
      <c r="L162" s="81">
        <f>หนองบัวลำภู!AM73</f>
        <v>1336615.33</v>
      </c>
      <c r="M162" s="81">
        <f>หนองบัวลำภู!AN73</f>
        <v>1370358.7200000002</v>
      </c>
      <c r="N162" s="75"/>
      <c r="O162" s="75"/>
      <c r="P162" s="75"/>
      <c r="Q162" s="151">
        <f t="shared" si="16"/>
        <v>-33743.39000000013</v>
      </c>
      <c r="R162" s="78">
        <f t="shared" si="17"/>
        <v>398.15767947572238</v>
      </c>
    </row>
    <row r="163" spans="1:18">
      <c r="A163" s="76">
        <v>9</v>
      </c>
      <c r="B163" s="111" t="s">
        <v>352</v>
      </c>
      <c r="C163" s="75" t="s">
        <v>594</v>
      </c>
      <c r="D163" s="75" t="s">
        <v>404</v>
      </c>
      <c r="E163" s="75" t="s">
        <v>87</v>
      </c>
      <c r="F163" s="75" t="s">
        <v>480</v>
      </c>
      <c r="G163" s="75" t="s">
        <v>67</v>
      </c>
      <c r="H163" s="80">
        <v>4937</v>
      </c>
      <c r="I163" s="76">
        <v>4</v>
      </c>
      <c r="J163" s="153">
        <f>หนองบัวลำภู!F74</f>
        <v>573949.78</v>
      </c>
      <c r="K163" s="159">
        <f>หนองบัวลำภู!AL74</f>
        <v>452723.07000000007</v>
      </c>
      <c r="L163" s="81">
        <f>หนองบัวลำภู!AM74</f>
        <v>1675532.25</v>
      </c>
      <c r="M163" s="81">
        <f>หนองบัวลำภู!AN74</f>
        <v>2127250.7000000002</v>
      </c>
      <c r="N163" s="75"/>
      <c r="O163" s="75"/>
      <c r="P163" s="75"/>
      <c r="Q163" s="151">
        <f t="shared" si="16"/>
        <v>-451718.45000000019</v>
      </c>
      <c r="R163" s="78">
        <f t="shared" si="17"/>
        <v>339.38267166295321</v>
      </c>
    </row>
    <row r="164" spans="1:18">
      <c r="A164" s="76">
        <v>10</v>
      </c>
      <c r="B164" s="111" t="s">
        <v>352</v>
      </c>
      <c r="C164" s="75" t="s">
        <v>594</v>
      </c>
      <c r="D164" s="75" t="s">
        <v>404</v>
      </c>
      <c r="E164" s="75" t="s">
        <v>87</v>
      </c>
      <c r="F164" s="75" t="s">
        <v>480</v>
      </c>
      <c r="G164" s="75" t="s">
        <v>68</v>
      </c>
      <c r="H164" s="80">
        <v>2893</v>
      </c>
      <c r="I164" s="76">
        <v>2</v>
      </c>
      <c r="J164" s="153">
        <f>หนองบัวลำภู!F75</f>
        <v>215992.31</v>
      </c>
      <c r="K164" s="159">
        <f>หนองบัวลำภู!AL75</f>
        <v>325159.65000000002</v>
      </c>
      <c r="L164" s="81">
        <f>หนองบัวลำภู!AM75</f>
        <v>1494351.2200000002</v>
      </c>
      <c r="M164" s="81">
        <f>หนองบัวลำภู!AN75</f>
        <v>1612900.6</v>
      </c>
      <c r="N164" s="75"/>
      <c r="O164" s="75"/>
      <c r="P164" s="75"/>
      <c r="Q164" s="151">
        <f t="shared" si="16"/>
        <v>-118549.37999999989</v>
      </c>
      <c r="R164" s="78">
        <f t="shared" si="17"/>
        <v>516.54034566194264</v>
      </c>
    </row>
    <row r="165" spans="1:18">
      <c r="A165" s="76">
        <v>11</v>
      </c>
      <c r="B165" s="111" t="s">
        <v>352</v>
      </c>
      <c r="C165" s="75" t="s">
        <v>594</v>
      </c>
      <c r="D165" s="75" t="s">
        <v>404</v>
      </c>
      <c r="E165" s="75" t="s">
        <v>87</v>
      </c>
      <c r="F165" s="75" t="s">
        <v>480</v>
      </c>
      <c r="G165" s="75" t="s">
        <v>69</v>
      </c>
      <c r="H165" s="80">
        <v>2351</v>
      </c>
      <c r="I165" s="76">
        <v>2</v>
      </c>
      <c r="J165" s="153">
        <f>หนองบัวลำภู!F76</f>
        <v>98877.17</v>
      </c>
      <c r="K165" s="159">
        <f>หนองบัวลำภู!AL76</f>
        <v>180214.53</v>
      </c>
      <c r="L165" s="81">
        <f>หนองบัวลำภู!AM76</f>
        <v>1305468.4300000002</v>
      </c>
      <c r="M165" s="81">
        <f>หนองบัวลำภู!AN76</f>
        <v>1638612.01</v>
      </c>
      <c r="N165" s="75"/>
      <c r="O165" s="75"/>
      <c r="P165" s="75"/>
      <c r="Q165" s="151">
        <f t="shared" si="16"/>
        <v>-333143.57999999984</v>
      </c>
      <c r="R165" s="78">
        <f t="shared" si="17"/>
        <v>555.28219055720979</v>
      </c>
    </row>
    <row r="166" spans="1:18">
      <c r="A166" s="76">
        <v>12</v>
      </c>
      <c r="B166" s="111" t="s">
        <v>352</v>
      </c>
      <c r="C166" s="75" t="s">
        <v>594</v>
      </c>
      <c r="D166" s="75" t="s">
        <v>404</v>
      </c>
      <c r="E166" s="75" t="s">
        <v>87</v>
      </c>
      <c r="F166" s="75" t="s">
        <v>480</v>
      </c>
      <c r="G166" s="75" t="s">
        <v>70</v>
      </c>
      <c r="H166" s="80">
        <v>4560</v>
      </c>
      <c r="I166" s="76">
        <v>4</v>
      </c>
      <c r="J166" s="153">
        <f>หนองบัวลำภู!F77</f>
        <v>812090.4</v>
      </c>
      <c r="K166" s="159">
        <f>หนองบัวลำภู!AL77</f>
        <v>1118911.47</v>
      </c>
      <c r="L166" s="81">
        <f>หนองบัวลำภู!AM77</f>
        <v>2575781.66</v>
      </c>
      <c r="M166" s="81">
        <f>หนองบัวลำภู!AN77</f>
        <v>2638898.98</v>
      </c>
      <c r="N166" s="75"/>
      <c r="O166" s="75"/>
      <c r="P166" s="75"/>
      <c r="Q166" s="151">
        <f t="shared" si="16"/>
        <v>-63117.319999999832</v>
      </c>
      <c r="R166" s="78">
        <f t="shared" si="17"/>
        <v>564.86439912280707</v>
      </c>
    </row>
    <row r="167" spans="1:18">
      <c r="A167" s="76">
        <v>13</v>
      </c>
      <c r="B167" s="111" t="s">
        <v>352</v>
      </c>
      <c r="C167" s="75" t="s">
        <v>594</v>
      </c>
      <c r="D167" s="75" t="s">
        <v>404</v>
      </c>
      <c r="E167" s="75" t="s">
        <v>87</v>
      </c>
      <c r="F167" s="75" t="s">
        <v>480</v>
      </c>
      <c r="G167" s="75" t="s">
        <v>78</v>
      </c>
      <c r="H167" s="80">
        <v>1375</v>
      </c>
      <c r="I167" s="76">
        <v>1</v>
      </c>
      <c r="J167" s="153">
        <f>หนองบัวลำภู!F78</f>
        <v>324497.94</v>
      </c>
      <c r="K167" s="159">
        <f>หนองบัวลำภู!AL78</f>
        <v>443404.70999999996</v>
      </c>
      <c r="L167" s="81">
        <f>หนองบัวลำภู!AM78</f>
        <v>1570808.38</v>
      </c>
      <c r="M167" s="81">
        <f>หนองบัวลำภู!AN78</f>
        <v>1554174.23</v>
      </c>
      <c r="N167" s="75"/>
      <c r="O167" s="75"/>
      <c r="P167" s="75"/>
      <c r="Q167" s="151">
        <f t="shared" si="16"/>
        <v>16634.149999999907</v>
      </c>
      <c r="R167" s="78">
        <f t="shared" si="17"/>
        <v>1142.4060945454544</v>
      </c>
    </row>
    <row r="168" spans="1:18">
      <c r="A168" s="76">
        <v>14</v>
      </c>
      <c r="B168" s="111" t="s">
        <v>352</v>
      </c>
      <c r="C168" s="75" t="s">
        <v>594</v>
      </c>
      <c r="D168" s="75" t="s">
        <v>404</v>
      </c>
      <c r="E168" s="75" t="s">
        <v>87</v>
      </c>
      <c r="F168" s="75" t="s">
        <v>480</v>
      </c>
      <c r="G168" s="75" t="s">
        <v>81</v>
      </c>
      <c r="H168" s="80">
        <v>2442</v>
      </c>
      <c r="I168" s="76">
        <v>2</v>
      </c>
      <c r="J168" s="153">
        <f>หนองบัวลำภู!F79</f>
        <v>476122.75</v>
      </c>
      <c r="K168" s="159">
        <f>หนองบัวลำภู!AL79</f>
        <v>581891.39</v>
      </c>
      <c r="L168" s="81">
        <f>หนองบัวลำภู!AM79</f>
        <v>1026873.25</v>
      </c>
      <c r="M168" s="81">
        <f>หนองบัวลำภู!AN79</f>
        <v>1511332.08</v>
      </c>
      <c r="N168" s="75"/>
      <c r="O168" s="75"/>
      <c r="P168" s="75"/>
      <c r="Q168" s="151">
        <f t="shared" si="16"/>
        <v>-484458.83000000007</v>
      </c>
      <c r="R168" s="78">
        <f t="shared" si="17"/>
        <v>420.5050163800164</v>
      </c>
    </row>
    <row r="169" spans="1:18" s="21" customFormat="1">
      <c r="A169" s="139">
        <v>5</v>
      </c>
      <c r="B169" s="140" t="s">
        <v>352</v>
      </c>
      <c r="C169" s="140"/>
      <c r="D169" s="140"/>
      <c r="E169" s="140" t="s">
        <v>376</v>
      </c>
      <c r="F169" s="140"/>
      <c r="G169" s="140" t="s">
        <v>596</v>
      </c>
      <c r="H169" s="142">
        <f>SUM(H155:H168)</f>
        <v>48595</v>
      </c>
      <c r="I169" s="139"/>
      <c r="J169" s="142">
        <f>SUM(J155:J168)</f>
        <v>6600441.8500000006</v>
      </c>
      <c r="K169" s="160">
        <f>SUM(K155:K168)</f>
        <v>8400101.9600000009</v>
      </c>
      <c r="L169" s="142">
        <f t="shared" ref="L169:M169" si="19">SUM(L155:L168)</f>
        <v>23958109.07</v>
      </c>
      <c r="M169" s="142">
        <f t="shared" si="19"/>
        <v>27149565.670000002</v>
      </c>
      <c r="N169" s="140">
        <v>13</v>
      </c>
      <c r="O169" s="140">
        <v>13</v>
      </c>
      <c r="P169" s="140">
        <f>N169-O169</f>
        <v>0</v>
      </c>
      <c r="Q169" s="152">
        <f t="shared" si="16"/>
        <v>-3191456.6000000015</v>
      </c>
      <c r="R169" s="150">
        <f>L169/H169</f>
        <v>493.0159290050417</v>
      </c>
    </row>
    <row r="170" spans="1:18">
      <c r="A170" s="76">
        <v>1</v>
      </c>
      <c r="B170" s="111" t="s">
        <v>352</v>
      </c>
      <c r="C170" s="75" t="s">
        <v>597</v>
      </c>
      <c r="D170" s="75" t="s">
        <v>411</v>
      </c>
      <c r="E170" s="75" t="s">
        <v>88</v>
      </c>
      <c r="F170" s="75" t="s">
        <v>510</v>
      </c>
      <c r="G170" s="75" t="s">
        <v>598</v>
      </c>
      <c r="H170" s="80"/>
      <c r="I170" s="76"/>
      <c r="J170" s="153"/>
      <c r="K170" s="159"/>
      <c r="L170" s="81"/>
      <c r="M170" s="81"/>
      <c r="N170" s="75"/>
      <c r="O170" s="75"/>
      <c r="P170" s="75"/>
    </row>
    <row r="171" spans="1:18">
      <c r="A171" s="76">
        <v>2</v>
      </c>
      <c r="B171" s="111" t="s">
        <v>352</v>
      </c>
      <c r="C171" s="75" t="s">
        <v>597</v>
      </c>
      <c r="D171" s="75" t="s">
        <v>411</v>
      </c>
      <c r="E171" s="75" t="s">
        <v>88</v>
      </c>
      <c r="F171" s="75" t="s">
        <v>480</v>
      </c>
      <c r="G171" s="75" t="s">
        <v>71</v>
      </c>
      <c r="H171" s="80">
        <v>4852</v>
      </c>
      <c r="I171" s="76">
        <v>4</v>
      </c>
      <c r="J171" s="153">
        <f>หนองบัวลำภู!F80</f>
        <v>456558.86</v>
      </c>
      <c r="K171" s="159">
        <f>หนองบัวลำภู!AL80</f>
        <v>570285.41</v>
      </c>
      <c r="L171" s="81">
        <f>หนองบัวลำภู!AM80</f>
        <v>2846836.3200000003</v>
      </c>
      <c r="M171" s="81">
        <f>หนองบัวลำภู!AN80</f>
        <v>2916604.4299999997</v>
      </c>
      <c r="N171" s="75"/>
      <c r="O171" s="75"/>
      <c r="P171" s="75"/>
      <c r="Q171" s="151">
        <f t="shared" si="16"/>
        <v>-69768.109999999404</v>
      </c>
      <c r="R171" s="78">
        <f t="shared" si="17"/>
        <v>586.73460840890357</v>
      </c>
    </row>
    <row r="172" spans="1:18">
      <c r="A172" s="76">
        <v>3</v>
      </c>
      <c r="B172" s="111" t="s">
        <v>352</v>
      </c>
      <c r="C172" s="75" t="s">
        <v>597</v>
      </c>
      <c r="D172" s="75" t="s">
        <v>411</v>
      </c>
      <c r="E172" s="75" t="s">
        <v>88</v>
      </c>
      <c r="F172" s="75" t="s">
        <v>480</v>
      </c>
      <c r="G172" s="75" t="s">
        <v>72</v>
      </c>
      <c r="H172" s="80">
        <v>1903</v>
      </c>
      <c r="I172" s="76">
        <v>2</v>
      </c>
      <c r="J172" s="153">
        <f>หนองบัวลำภู!F81</f>
        <v>292085.31</v>
      </c>
      <c r="K172" s="159">
        <f>หนองบัวลำภู!AL81</f>
        <v>352968.70999999996</v>
      </c>
      <c r="L172" s="81">
        <f>หนองบัวลำภู!AM81</f>
        <v>1154217.8500000001</v>
      </c>
      <c r="M172" s="81">
        <f>หนองบัวลำภู!AN81</f>
        <v>1145055.83</v>
      </c>
      <c r="N172" s="75"/>
      <c r="O172" s="75"/>
      <c r="P172" s="75"/>
      <c r="Q172" s="151">
        <f t="shared" si="16"/>
        <v>9162.0200000000186</v>
      </c>
      <c r="R172" s="78">
        <f t="shared" si="17"/>
        <v>606.52540725170786</v>
      </c>
    </row>
    <row r="173" spans="1:18">
      <c r="A173" s="76">
        <v>4</v>
      </c>
      <c r="B173" s="111" t="s">
        <v>352</v>
      </c>
      <c r="C173" s="75" t="s">
        <v>597</v>
      </c>
      <c r="D173" s="75" t="s">
        <v>411</v>
      </c>
      <c r="E173" s="75" t="s">
        <v>88</v>
      </c>
      <c r="F173" s="75" t="s">
        <v>480</v>
      </c>
      <c r="G173" s="75" t="s">
        <v>73</v>
      </c>
      <c r="H173" s="80">
        <v>4543</v>
      </c>
      <c r="I173" s="76">
        <v>4</v>
      </c>
      <c r="J173" s="153">
        <f>หนองบัวลำภู!F82</f>
        <v>465418.87</v>
      </c>
      <c r="K173" s="159">
        <f>หนองบัวลำภู!AL82</f>
        <v>529083.15999999992</v>
      </c>
      <c r="L173" s="81">
        <f>หนองบัวลำภู!AM82</f>
        <v>2447972.6</v>
      </c>
      <c r="M173" s="81">
        <f>หนองบัวลำภู!AN82</f>
        <v>2396694.1800000002</v>
      </c>
      <c r="N173" s="75"/>
      <c r="O173" s="75"/>
      <c r="P173" s="75"/>
      <c r="Q173" s="151">
        <f t="shared" si="16"/>
        <v>51278.419999999925</v>
      </c>
      <c r="R173" s="78">
        <f t="shared" si="17"/>
        <v>538.84494827206697</v>
      </c>
    </row>
    <row r="174" spans="1:18">
      <c r="A174" s="76">
        <v>5</v>
      </c>
      <c r="B174" s="111" t="s">
        <v>352</v>
      </c>
      <c r="C174" s="75" t="s">
        <v>597</v>
      </c>
      <c r="D174" s="75" t="s">
        <v>411</v>
      </c>
      <c r="E174" s="75" t="s">
        <v>88</v>
      </c>
      <c r="F174" s="75" t="s">
        <v>480</v>
      </c>
      <c r="G174" s="75" t="s">
        <v>74</v>
      </c>
      <c r="H174" s="80">
        <v>4808</v>
      </c>
      <c r="I174" s="76">
        <v>4</v>
      </c>
      <c r="J174" s="153">
        <f>หนองบัวลำภู!F83</f>
        <v>763878.42</v>
      </c>
      <c r="K174" s="159">
        <f>หนองบัวลำภู!AL83</f>
        <v>865808.96000000008</v>
      </c>
      <c r="L174" s="81">
        <f>หนองบัวลำภู!AM83</f>
        <v>2716818.74</v>
      </c>
      <c r="M174" s="81">
        <f>หนองบัวลำภู!AN83</f>
        <v>2745623.39</v>
      </c>
      <c r="N174" s="75"/>
      <c r="O174" s="75"/>
      <c r="P174" s="75"/>
      <c r="Q174" s="151">
        <f t="shared" si="16"/>
        <v>-28804.649999999907</v>
      </c>
      <c r="R174" s="78">
        <f t="shared" si="17"/>
        <v>565.06213394342763</v>
      </c>
    </row>
    <row r="175" spans="1:18">
      <c r="A175" s="76">
        <v>6</v>
      </c>
      <c r="B175" s="111" t="s">
        <v>352</v>
      </c>
      <c r="C175" s="75" t="s">
        <v>597</v>
      </c>
      <c r="D175" s="75" t="s">
        <v>411</v>
      </c>
      <c r="E175" s="75" t="s">
        <v>88</v>
      </c>
      <c r="F175" s="75" t="s">
        <v>480</v>
      </c>
      <c r="G175" s="75" t="s">
        <v>75</v>
      </c>
      <c r="H175" s="80">
        <v>2181</v>
      </c>
      <c r="I175" s="76">
        <v>2</v>
      </c>
      <c r="J175" s="153">
        <f>หนองบัวลำภู!F84</f>
        <v>421873.72</v>
      </c>
      <c r="K175" s="159">
        <f>หนองบัวลำภู!AL84</f>
        <v>593273.61</v>
      </c>
      <c r="L175" s="81">
        <f>หนองบัวลำภู!AM84</f>
        <v>1894486.62</v>
      </c>
      <c r="M175" s="81">
        <f>หนองบัวลำภู!AN84</f>
        <v>1967467.0799999998</v>
      </c>
      <c r="N175" s="75"/>
      <c r="O175" s="75"/>
      <c r="P175" s="75"/>
      <c r="Q175" s="151">
        <f t="shared" si="16"/>
        <v>-72980.45999999973</v>
      </c>
      <c r="R175" s="78">
        <f t="shared" si="17"/>
        <v>868.63210453920226</v>
      </c>
    </row>
    <row r="176" spans="1:18">
      <c r="A176" s="76">
        <v>7</v>
      </c>
      <c r="B176" s="111" t="s">
        <v>352</v>
      </c>
      <c r="C176" s="75" t="s">
        <v>597</v>
      </c>
      <c r="D176" s="75" t="s">
        <v>411</v>
      </c>
      <c r="E176" s="75" t="s">
        <v>88</v>
      </c>
      <c r="F176" s="75" t="s">
        <v>480</v>
      </c>
      <c r="G176" s="75" t="s">
        <v>76</v>
      </c>
      <c r="H176" s="80">
        <v>5301</v>
      </c>
      <c r="I176" s="76">
        <v>4</v>
      </c>
      <c r="J176" s="153">
        <f>หนองบัวลำภู!F85</f>
        <v>642240.68999999994</v>
      </c>
      <c r="K176" s="159">
        <f>หนองบัวลำภู!AL85</f>
        <v>751215.78</v>
      </c>
      <c r="L176" s="81">
        <f>หนองบัวลำภู!AM85</f>
        <v>2702623.24</v>
      </c>
      <c r="M176" s="81">
        <f>หนองบัวลำภู!AN85</f>
        <v>2495507.44</v>
      </c>
      <c r="N176" s="75"/>
      <c r="O176" s="75"/>
      <c r="P176" s="75"/>
      <c r="Q176" s="151">
        <f t="shared" si="16"/>
        <v>207115.80000000028</v>
      </c>
      <c r="R176" s="78">
        <f t="shared" si="17"/>
        <v>509.8327183550274</v>
      </c>
    </row>
    <row r="177" spans="1:18">
      <c r="A177" s="76">
        <v>8</v>
      </c>
      <c r="B177" s="111" t="s">
        <v>352</v>
      </c>
      <c r="C177" s="75" t="s">
        <v>597</v>
      </c>
      <c r="D177" s="75" t="s">
        <v>411</v>
      </c>
      <c r="E177" s="75" t="s">
        <v>88</v>
      </c>
      <c r="F177" s="75" t="s">
        <v>480</v>
      </c>
      <c r="G177" s="75" t="s">
        <v>77</v>
      </c>
      <c r="H177" s="80">
        <v>3656</v>
      </c>
      <c r="I177" s="76">
        <v>3</v>
      </c>
      <c r="J177" s="153">
        <f>หนองบัวลำภู!F86</f>
        <v>678429.5</v>
      </c>
      <c r="K177" s="159">
        <f>หนองบัวลำภู!AL86</f>
        <v>767901.89</v>
      </c>
      <c r="L177" s="81">
        <f>หนองบัวลำภู!AM86</f>
        <v>2451694.92</v>
      </c>
      <c r="M177" s="81">
        <f>หนองบัวลำภู!AN86</f>
        <v>2403129.7200000002</v>
      </c>
      <c r="N177" s="75"/>
      <c r="O177" s="75"/>
      <c r="P177" s="75"/>
      <c r="Q177" s="151">
        <f t="shared" si="16"/>
        <v>48565.199999999721</v>
      </c>
      <c r="R177" s="78">
        <f t="shared" si="17"/>
        <v>670.59489059080965</v>
      </c>
    </row>
    <row r="178" spans="1:18" s="21" customFormat="1">
      <c r="A178" s="139">
        <v>6</v>
      </c>
      <c r="B178" s="140" t="s">
        <v>352</v>
      </c>
      <c r="C178" s="140"/>
      <c r="D178" s="140"/>
      <c r="E178" s="140" t="s">
        <v>376</v>
      </c>
      <c r="F178" s="140"/>
      <c r="G178" s="140" t="s">
        <v>599</v>
      </c>
      <c r="H178" s="142">
        <f>SUM(H170:H177)</f>
        <v>27244</v>
      </c>
      <c r="I178" s="139"/>
      <c r="J178" s="142">
        <f>SUM(J170:J177)</f>
        <v>3720485.3699999996</v>
      </c>
      <c r="K178" s="160">
        <f>SUM(K170:K177)</f>
        <v>4430537.5199999996</v>
      </c>
      <c r="L178" s="142">
        <f t="shared" ref="L178" si="20">SUM(L170:L177)</f>
        <v>16214650.290000003</v>
      </c>
      <c r="M178" s="142">
        <f>SUM(M170:M177)</f>
        <v>16070082.07</v>
      </c>
      <c r="N178" s="140">
        <v>7</v>
      </c>
      <c r="O178" s="140">
        <v>7</v>
      </c>
      <c r="P178" s="140">
        <f>N178-O178</f>
        <v>0</v>
      </c>
      <c r="Q178" s="152">
        <f t="shared" si="16"/>
        <v>144568.22000000253</v>
      </c>
      <c r="R178" s="150">
        <f t="shared" si="17"/>
        <v>595.16408346791968</v>
      </c>
    </row>
    <row r="179" spans="1:18" s="21" customFormat="1" ht="19.5" thickBot="1">
      <c r="A179" s="28"/>
      <c r="B179" s="82" t="s">
        <v>352</v>
      </c>
      <c r="C179" s="82" t="s">
        <v>352</v>
      </c>
      <c r="D179" s="82" t="s">
        <v>352</v>
      </c>
      <c r="E179" s="82" t="s">
        <v>352</v>
      </c>
      <c r="F179" s="82"/>
      <c r="G179" s="82" t="s">
        <v>600</v>
      </c>
      <c r="H179" s="235">
        <f>H105+H119+H135+H154+H169+H178</f>
        <v>336764</v>
      </c>
      <c r="I179" s="28"/>
      <c r="J179" s="154">
        <f>J105+J119+J135+J154+J169+J178</f>
        <v>33027369.160000004</v>
      </c>
      <c r="K179" s="161">
        <f>K105+K119+K135+K154+K169+K178</f>
        <v>41379771.359999999</v>
      </c>
      <c r="L179" s="154">
        <f t="shared" ref="L179" si="21">L105+L119+L135+L154+L169+L178</f>
        <v>197055448.29999998</v>
      </c>
      <c r="M179" s="154">
        <f>M105+M119+M135+M154+M169+M178</f>
        <v>210959507.67000002</v>
      </c>
      <c r="N179" s="82">
        <f>N105+N119+N135+N154+N169+N178</f>
        <v>83</v>
      </c>
      <c r="O179" s="82">
        <f>O105+O119+O135+O154+O169+O178</f>
        <v>83</v>
      </c>
      <c r="P179" s="82">
        <f>N179-O179</f>
        <v>0</v>
      </c>
      <c r="Q179" s="152">
        <f t="shared" si="16"/>
        <v>-13904059.370000035</v>
      </c>
      <c r="R179" s="150">
        <f t="shared" si="17"/>
        <v>585.14404241546004</v>
      </c>
    </row>
    <row r="180" spans="1:18" s="21" customFormat="1" ht="20.25" thickTop="1" thickBot="1">
      <c r="A180" s="186"/>
      <c r="B180" s="187"/>
      <c r="C180" s="187"/>
      <c r="D180" s="187"/>
      <c r="E180" s="317" t="s">
        <v>601</v>
      </c>
      <c r="F180" s="318"/>
      <c r="G180" s="319"/>
      <c r="H180" s="188"/>
      <c r="I180" s="186"/>
      <c r="J180" s="180">
        <f>J179/O179</f>
        <v>397920.11036144581</v>
      </c>
      <c r="K180" s="181">
        <f>K179/O179</f>
        <v>498551.46216867468</v>
      </c>
      <c r="L180" s="180">
        <f>L179/O179</f>
        <v>2374162.0277108434</v>
      </c>
      <c r="M180" s="180">
        <f>M179/O179</f>
        <v>2541680.815301205</v>
      </c>
      <c r="N180" s="187"/>
      <c r="O180" s="187"/>
      <c r="P180" s="187"/>
      <c r="Q180" s="151">
        <f t="shared" si="16"/>
        <v>-167518.78759036167</v>
      </c>
      <c r="R180" s="78"/>
    </row>
    <row r="181" spans="1:18" s="21" customFormat="1" ht="19.5" thickTop="1">
      <c r="A181" s="143">
        <v>1</v>
      </c>
      <c r="B181" s="144" t="s">
        <v>353</v>
      </c>
      <c r="C181" s="144" t="s">
        <v>602</v>
      </c>
      <c r="D181" s="144" t="s">
        <v>603</v>
      </c>
      <c r="E181" s="144" t="s">
        <v>331</v>
      </c>
      <c r="F181" s="144" t="s">
        <v>604</v>
      </c>
      <c r="G181" s="144" t="s">
        <v>331</v>
      </c>
      <c r="H181" s="145"/>
      <c r="I181" s="143"/>
      <c r="J181" s="156"/>
      <c r="K181" s="163"/>
      <c r="L181" s="146"/>
      <c r="M181" s="146"/>
      <c r="N181" s="8"/>
      <c r="O181" s="8"/>
      <c r="P181" s="8"/>
      <c r="Q181" s="152"/>
      <c r="R181" s="150"/>
    </row>
    <row r="182" spans="1:18">
      <c r="A182" s="76">
        <v>2</v>
      </c>
      <c r="B182" s="75" t="s">
        <v>353</v>
      </c>
      <c r="C182" s="75" t="s">
        <v>602</v>
      </c>
      <c r="D182" s="75" t="s">
        <v>603</v>
      </c>
      <c r="E182" s="75" t="s">
        <v>331</v>
      </c>
      <c r="F182" s="75" t="s">
        <v>480</v>
      </c>
      <c r="G182" s="75" t="s">
        <v>1589</v>
      </c>
      <c r="H182" s="80">
        <v>6904</v>
      </c>
      <c r="I182" s="76">
        <v>5</v>
      </c>
      <c r="J182" s="153">
        <f>อุดรธานี!F16</f>
        <v>849570.76</v>
      </c>
      <c r="K182" s="159">
        <f>อุดรธานี!AR16</f>
        <v>1171494.6399999999</v>
      </c>
      <c r="L182" s="81">
        <f>อุดรธานี!AS16</f>
        <v>5528956.5800000001</v>
      </c>
      <c r="M182" s="81">
        <f>อุดรธานี!AT16</f>
        <v>5605169.9499999993</v>
      </c>
      <c r="N182" s="75"/>
      <c r="O182" s="75"/>
      <c r="P182" s="75"/>
      <c r="Q182" s="151">
        <f t="shared" si="16"/>
        <v>-76213.36999999918</v>
      </c>
      <c r="R182" s="78">
        <f t="shared" si="17"/>
        <v>800.83380359212049</v>
      </c>
    </row>
    <row r="183" spans="1:18">
      <c r="A183" s="76">
        <v>3</v>
      </c>
      <c r="B183" s="75" t="s">
        <v>353</v>
      </c>
      <c r="C183" s="75" t="s">
        <v>602</v>
      </c>
      <c r="D183" s="75" t="s">
        <v>603</v>
      </c>
      <c r="E183" s="75" t="s">
        <v>331</v>
      </c>
      <c r="F183" s="75" t="s">
        <v>480</v>
      </c>
      <c r="G183" s="75" t="s">
        <v>108</v>
      </c>
      <c r="H183" s="80">
        <v>7854</v>
      </c>
      <c r="I183" s="76">
        <v>5</v>
      </c>
      <c r="J183" s="153">
        <f>อุดรธานี!F17</f>
        <v>390115.08</v>
      </c>
      <c r="K183" s="159">
        <f>อุดรธานี!AR17</f>
        <v>851099.41000000015</v>
      </c>
      <c r="L183" s="81">
        <f>อุดรธานี!AS17</f>
        <v>3862225.5500000003</v>
      </c>
      <c r="M183" s="81">
        <f>อุดรธานี!AT17</f>
        <v>4060442.57</v>
      </c>
      <c r="N183" s="75"/>
      <c r="O183" s="75"/>
      <c r="P183" s="75"/>
      <c r="Q183" s="151">
        <f t="shared" si="16"/>
        <v>-198217.01999999955</v>
      </c>
      <c r="R183" s="78">
        <f t="shared" si="17"/>
        <v>491.75268016297434</v>
      </c>
    </row>
    <row r="184" spans="1:18">
      <c r="A184" s="76">
        <v>4</v>
      </c>
      <c r="B184" s="75" t="s">
        <v>353</v>
      </c>
      <c r="C184" s="75" t="s">
        <v>602</v>
      </c>
      <c r="D184" s="75" t="s">
        <v>603</v>
      </c>
      <c r="E184" s="75" t="s">
        <v>331</v>
      </c>
      <c r="F184" s="75" t="s">
        <v>480</v>
      </c>
      <c r="G184" s="75" t="s">
        <v>109</v>
      </c>
      <c r="H184" s="80">
        <v>11376</v>
      </c>
      <c r="I184" s="76">
        <v>5</v>
      </c>
      <c r="J184" s="153">
        <f>อุดรธานี!F18</f>
        <v>3825899.75</v>
      </c>
      <c r="K184" s="159">
        <f>อุดรธานี!AR18</f>
        <v>3935581.12</v>
      </c>
      <c r="L184" s="81">
        <f>อุดรธานี!AS18</f>
        <v>4612433.46</v>
      </c>
      <c r="M184" s="81">
        <f>อุดรธานี!AT18</f>
        <v>5136023.040000001</v>
      </c>
      <c r="N184" s="75"/>
      <c r="O184" s="75"/>
      <c r="P184" s="75"/>
      <c r="Q184" s="151">
        <f t="shared" si="16"/>
        <v>-523589.58000000101</v>
      </c>
      <c r="R184" s="78">
        <f t="shared" si="17"/>
        <v>405.4530116033755</v>
      </c>
    </row>
    <row r="185" spans="1:18">
      <c r="A185" s="76">
        <v>5</v>
      </c>
      <c r="B185" s="75" t="s">
        <v>353</v>
      </c>
      <c r="C185" s="75" t="s">
        <v>602</v>
      </c>
      <c r="D185" s="75" t="s">
        <v>603</v>
      </c>
      <c r="E185" s="75" t="s">
        <v>331</v>
      </c>
      <c r="F185" s="75" t="s">
        <v>480</v>
      </c>
      <c r="G185" s="75" t="s">
        <v>110</v>
      </c>
      <c r="H185" s="80">
        <v>5535</v>
      </c>
      <c r="I185" s="76">
        <v>4</v>
      </c>
      <c r="J185" s="153">
        <f>อุดรธานี!F19</f>
        <v>1338511.6399999999</v>
      </c>
      <c r="K185" s="159">
        <f>อุดรธานี!AR19</f>
        <v>1641522.51</v>
      </c>
      <c r="L185" s="81">
        <f>อุดรธานี!AS19</f>
        <v>3744512.26</v>
      </c>
      <c r="M185" s="81">
        <f>อุดรธานี!AT19</f>
        <v>5449877.4199999999</v>
      </c>
      <c r="N185" s="75"/>
      <c r="O185" s="75"/>
      <c r="P185" s="75"/>
      <c r="Q185" s="151">
        <f t="shared" si="16"/>
        <v>-1705365.1600000001</v>
      </c>
      <c r="R185" s="78">
        <f t="shared" si="17"/>
        <v>676.51531345980118</v>
      </c>
    </row>
    <row r="186" spans="1:18">
      <c r="A186" s="76">
        <v>6</v>
      </c>
      <c r="B186" s="75" t="s">
        <v>353</v>
      </c>
      <c r="C186" s="75" t="s">
        <v>602</v>
      </c>
      <c r="D186" s="75" t="s">
        <v>603</v>
      </c>
      <c r="E186" s="75" t="s">
        <v>331</v>
      </c>
      <c r="F186" s="75" t="s">
        <v>480</v>
      </c>
      <c r="G186" s="75" t="s">
        <v>111</v>
      </c>
      <c r="H186" s="80">
        <v>4498</v>
      </c>
      <c r="I186" s="76">
        <v>3</v>
      </c>
      <c r="J186" s="153">
        <f>อุดรธานี!F20</f>
        <v>434965.57</v>
      </c>
      <c r="K186" s="159">
        <f>อุดรธานี!AR20</f>
        <v>415444.13</v>
      </c>
      <c r="L186" s="81">
        <f>อุดรธานี!AS20</f>
        <v>2766345.09</v>
      </c>
      <c r="M186" s="81">
        <f>อุดรธานี!AT20</f>
        <v>3324928.53</v>
      </c>
      <c r="N186" s="75"/>
      <c r="O186" s="75"/>
      <c r="P186" s="75"/>
      <c r="Q186" s="151">
        <f t="shared" si="16"/>
        <v>-558583.43999999994</v>
      </c>
      <c r="R186" s="78">
        <f t="shared" si="17"/>
        <v>615.01669408626049</v>
      </c>
    </row>
    <row r="187" spans="1:18">
      <c r="A187" s="76">
        <v>7</v>
      </c>
      <c r="B187" s="75" t="s">
        <v>353</v>
      </c>
      <c r="C187" s="75" t="s">
        <v>602</v>
      </c>
      <c r="D187" s="75" t="s">
        <v>603</v>
      </c>
      <c r="E187" s="75" t="s">
        <v>331</v>
      </c>
      <c r="F187" s="75" t="s">
        <v>480</v>
      </c>
      <c r="G187" s="75" t="s">
        <v>112</v>
      </c>
      <c r="H187" s="80">
        <v>8085</v>
      </c>
      <c r="I187" s="76">
        <v>5</v>
      </c>
      <c r="J187" s="153">
        <f>อุดรธานี!F21</f>
        <v>1501236.96</v>
      </c>
      <c r="K187" s="159">
        <f>อุดรธานี!AR21</f>
        <v>2504479.96</v>
      </c>
      <c r="L187" s="81">
        <f>อุดรธานี!AS21</f>
        <v>4937494.79</v>
      </c>
      <c r="M187" s="81">
        <f>อุดรธานี!AT21</f>
        <v>4596989.71</v>
      </c>
      <c r="N187" s="75"/>
      <c r="O187" s="75"/>
      <c r="P187" s="75"/>
      <c r="Q187" s="151">
        <f t="shared" si="16"/>
        <v>340505.08000000007</v>
      </c>
      <c r="R187" s="78">
        <f t="shared" si="17"/>
        <v>610.69818058132341</v>
      </c>
    </row>
    <row r="188" spans="1:18">
      <c r="A188" s="76">
        <v>8</v>
      </c>
      <c r="B188" s="75" t="s">
        <v>353</v>
      </c>
      <c r="C188" s="75" t="s">
        <v>602</v>
      </c>
      <c r="D188" s="75" t="s">
        <v>603</v>
      </c>
      <c r="E188" s="75" t="s">
        <v>331</v>
      </c>
      <c r="F188" s="75" t="s">
        <v>480</v>
      </c>
      <c r="G188" s="75" t="s">
        <v>113</v>
      </c>
      <c r="H188" s="80">
        <v>8539</v>
      </c>
      <c r="I188" s="76">
        <v>5</v>
      </c>
      <c r="J188" s="153">
        <f>อุดรธานี!F22</f>
        <v>1778400.33</v>
      </c>
      <c r="K188" s="159">
        <f>อุดรธานี!AR22</f>
        <v>2153210.7700000005</v>
      </c>
      <c r="L188" s="81">
        <f>อุดรธานี!AS22</f>
        <v>4725020.7699999996</v>
      </c>
      <c r="M188" s="81">
        <f>อุดรธานี!AT22</f>
        <v>4803115.63</v>
      </c>
      <c r="N188" s="75"/>
      <c r="O188" s="75"/>
      <c r="P188" s="75"/>
      <c r="Q188" s="151">
        <f t="shared" si="16"/>
        <v>-78094.860000000335</v>
      </c>
      <c r="R188" s="78">
        <f t="shared" si="17"/>
        <v>553.34591521255413</v>
      </c>
    </row>
    <row r="189" spans="1:18">
      <c r="A189" s="76">
        <v>9</v>
      </c>
      <c r="B189" s="75" t="s">
        <v>353</v>
      </c>
      <c r="C189" s="75" t="s">
        <v>602</v>
      </c>
      <c r="D189" s="75" t="s">
        <v>603</v>
      </c>
      <c r="E189" s="75" t="s">
        <v>331</v>
      </c>
      <c r="F189" s="75" t="s">
        <v>480</v>
      </c>
      <c r="G189" s="75" t="s">
        <v>114</v>
      </c>
      <c r="H189" s="80">
        <v>4617</v>
      </c>
      <c r="I189" s="76">
        <v>4</v>
      </c>
      <c r="J189" s="153">
        <f>อุดรธานี!F23</f>
        <v>927817.56</v>
      </c>
      <c r="K189" s="159">
        <f>อุดรธานี!AR23</f>
        <v>1028213.1300000001</v>
      </c>
      <c r="L189" s="81">
        <f>อุดรธานี!AS23</f>
        <v>4168548.3899999997</v>
      </c>
      <c r="M189" s="81">
        <f>อุดรธานี!AT23</f>
        <v>4310264.3499999996</v>
      </c>
      <c r="N189" s="75"/>
      <c r="O189" s="75"/>
      <c r="P189" s="75"/>
      <c r="Q189" s="151">
        <f t="shared" si="16"/>
        <v>-141715.95999999996</v>
      </c>
      <c r="R189" s="78">
        <f t="shared" si="17"/>
        <v>902.8694801819363</v>
      </c>
    </row>
    <row r="190" spans="1:18">
      <c r="A190" s="76">
        <v>10</v>
      </c>
      <c r="B190" s="75" t="s">
        <v>353</v>
      </c>
      <c r="C190" s="75" t="s">
        <v>602</v>
      </c>
      <c r="D190" s="75" t="s">
        <v>603</v>
      </c>
      <c r="E190" s="75" t="s">
        <v>331</v>
      </c>
      <c r="F190" s="75" t="s">
        <v>480</v>
      </c>
      <c r="G190" s="75" t="s">
        <v>115</v>
      </c>
      <c r="H190" s="80">
        <v>8025</v>
      </c>
      <c r="I190" s="76">
        <v>5</v>
      </c>
      <c r="J190" s="153">
        <f>อุดรธานี!F24</f>
        <v>1549262.6</v>
      </c>
      <c r="K190" s="159">
        <f>อุดรธานี!AR24</f>
        <v>2018557.9200000002</v>
      </c>
      <c r="L190" s="81">
        <f>อุดรธานี!AS24</f>
        <v>5481996.3700000001</v>
      </c>
      <c r="M190" s="81">
        <f>อุดรธานี!AT24</f>
        <v>5877906.7299999995</v>
      </c>
      <c r="N190" s="75"/>
      <c r="O190" s="75"/>
      <c r="P190" s="75"/>
      <c r="Q190" s="151">
        <f t="shared" si="16"/>
        <v>-395910.3599999994</v>
      </c>
      <c r="R190" s="78">
        <f t="shared" si="17"/>
        <v>683.11481246105916</v>
      </c>
    </row>
    <row r="191" spans="1:18">
      <c r="A191" s="76">
        <v>11</v>
      </c>
      <c r="B191" s="75" t="s">
        <v>353</v>
      </c>
      <c r="C191" s="75" t="s">
        <v>602</v>
      </c>
      <c r="D191" s="75" t="s">
        <v>603</v>
      </c>
      <c r="E191" s="75" t="s">
        <v>331</v>
      </c>
      <c r="F191" s="75" t="s">
        <v>480</v>
      </c>
      <c r="G191" s="75" t="s">
        <v>116</v>
      </c>
      <c r="H191" s="80">
        <v>9296</v>
      </c>
      <c r="I191" s="76">
        <v>5</v>
      </c>
      <c r="J191" s="153">
        <f>อุดรธานี!F25</f>
        <v>2023971.93</v>
      </c>
      <c r="K191" s="233">
        <f>อุดรธานี!AR25</f>
        <v>3086823.36</v>
      </c>
      <c r="L191" s="234">
        <f>อุดรธานี!AS25</f>
        <v>6013807.4500000002</v>
      </c>
      <c r="M191" s="234">
        <f>อุดรธานี!AT25</f>
        <v>5530846.3699999992</v>
      </c>
      <c r="N191" s="75"/>
      <c r="O191" s="75"/>
      <c r="P191" s="75"/>
      <c r="Q191" s="151">
        <f t="shared" si="16"/>
        <v>482961.08000000101</v>
      </c>
      <c r="R191" s="78">
        <f t="shared" si="17"/>
        <v>646.92420933734945</v>
      </c>
    </row>
    <row r="192" spans="1:18">
      <c r="A192" s="76">
        <v>12</v>
      </c>
      <c r="B192" s="75" t="s">
        <v>353</v>
      </c>
      <c r="C192" s="75" t="s">
        <v>602</v>
      </c>
      <c r="D192" s="75" t="s">
        <v>603</v>
      </c>
      <c r="E192" s="75" t="s">
        <v>331</v>
      </c>
      <c r="F192" s="75" t="s">
        <v>480</v>
      </c>
      <c r="G192" s="75" t="s">
        <v>117</v>
      </c>
      <c r="H192" s="80">
        <v>6137</v>
      </c>
      <c r="I192" s="76">
        <v>5</v>
      </c>
      <c r="J192" s="153">
        <f>อุดรธานี!F26</f>
        <v>1524197.43</v>
      </c>
      <c r="K192" s="159">
        <f>อุดรธานี!AR26</f>
        <v>2100391.65</v>
      </c>
      <c r="L192" s="81">
        <f>อุดรธานี!AS26</f>
        <v>5307826.3699999992</v>
      </c>
      <c r="M192" s="81">
        <f>อุดรธานี!AT26</f>
        <v>4962712.05</v>
      </c>
      <c r="N192" s="75"/>
      <c r="O192" s="75"/>
      <c r="P192" s="75"/>
      <c r="Q192" s="151">
        <f t="shared" si="16"/>
        <v>345114.31999999937</v>
      </c>
      <c r="R192" s="78">
        <f t="shared" si="17"/>
        <v>864.88941991200898</v>
      </c>
    </row>
    <row r="193" spans="1:18">
      <c r="A193" s="76">
        <v>13</v>
      </c>
      <c r="B193" s="75" t="s">
        <v>353</v>
      </c>
      <c r="C193" s="75" t="s">
        <v>602</v>
      </c>
      <c r="D193" s="75" t="s">
        <v>603</v>
      </c>
      <c r="E193" s="75" t="s">
        <v>331</v>
      </c>
      <c r="F193" s="75" t="s">
        <v>480</v>
      </c>
      <c r="G193" s="75" t="s">
        <v>118</v>
      </c>
      <c r="H193" s="80">
        <v>5098</v>
      </c>
      <c r="I193" s="76">
        <v>4</v>
      </c>
      <c r="J193" s="153">
        <f>อุดรธานี!F27</f>
        <v>243497.60000000001</v>
      </c>
      <c r="K193" s="159">
        <f>อุดรธานี!AR27</f>
        <v>568310.66999999993</v>
      </c>
      <c r="L193" s="81">
        <f>อุดรธานี!AS27</f>
        <v>3235819.83</v>
      </c>
      <c r="M193" s="81">
        <f>อุดรธานี!AT27</f>
        <v>3870457.46</v>
      </c>
      <c r="N193" s="75"/>
      <c r="O193" s="75"/>
      <c r="P193" s="75"/>
      <c r="Q193" s="151">
        <f t="shared" si="16"/>
        <v>-634637.62999999989</v>
      </c>
      <c r="R193" s="78">
        <f t="shared" si="17"/>
        <v>634.72338760298157</v>
      </c>
    </row>
    <row r="194" spans="1:18">
      <c r="A194" s="76">
        <v>14</v>
      </c>
      <c r="B194" s="75" t="s">
        <v>353</v>
      </c>
      <c r="C194" s="75" t="s">
        <v>602</v>
      </c>
      <c r="D194" s="75" t="s">
        <v>603</v>
      </c>
      <c r="E194" s="75" t="s">
        <v>331</v>
      </c>
      <c r="F194" s="75" t="s">
        <v>480</v>
      </c>
      <c r="G194" s="75" t="s">
        <v>1590</v>
      </c>
      <c r="H194" s="80">
        <v>10388</v>
      </c>
      <c r="I194" s="76">
        <v>5</v>
      </c>
      <c r="J194" s="153">
        <f>อุดรธานี!F28</f>
        <v>2395671.7999999998</v>
      </c>
      <c r="K194" s="159">
        <f>อุดรธานี!AR28</f>
        <v>2505741.77</v>
      </c>
      <c r="L194" s="81">
        <f>อุดรธานี!AS28</f>
        <v>6392686.0800000001</v>
      </c>
      <c r="M194" s="81">
        <f>อุดรธานี!AT28</f>
        <v>6164999.7700000005</v>
      </c>
      <c r="N194" s="75"/>
      <c r="O194" s="75"/>
      <c r="P194" s="75"/>
      <c r="Q194" s="151">
        <f t="shared" si="16"/>
        <v>227686.30999999959</v>
      </c>
      <c r="R194" s="78">
        <f t="shared" si="17"/>
        <v>615.39142087023492</v>
      </c>
    </row>
    <row r="195" spans="1:18">
      <c r="A195" s="76">
        <v>15</v>
      </c>
      <c r="B195" s="75" t="s">
        <v>353</v>
      </c>
      <c r="C195" s="75" t="s">
        <v>602</v>
      </c>
      <c r="D195" s="75" t="s">
        <v>603</v>
      </c>
      <c r="E195" s="75" t="s">
        <v>331</v>
      </c>
      <c r="F195" s="75" t="s">
        <v>480</v>
      </c>
      <c r="G195" s="75" t="s">
        <v>120</v>
      </c>
      <c r="H195" s="80">
        <v>8779</v>
      </c>
      <c r="I195" s="76">
        <v>5</v>
      </c>
      <c r="J195" s="153">
        <f>อุดรธานี!F29</f>
        <v>452235.95</v>
      </c>
      <c r="K195" s="159">
        <f>อุดรธานี!AR29</f>
        <v>883920.64</v>
      </c>
      <c r="L195" s="81">
        <f>อุดรธานี!AS29</f>
        <v>5517072.8599999994</v>
      </c>
      <c r="M195" s="81">
        <f>อุดรธานี!AT29</f>
        <v>5815552.6899999995</v>
      </c>
      <c r="N195" s="75"/>
      <c r="O195" s="75"/>
      <c r="P195" s="75"/>
      <c r="Q195" s="151">
        <f t="shared" si="16"/>
        <v>-298479.83000000007</v>
      </c>
      <c r="R195" s="78">
        <f t="shared" si="17"/>
        <v>628.43978357443893</v>
      </c>
    </row>
    <row r="196" spans="1:18">
      <c r="A196" s="76">
        <v>16</v>
      </c>
      <c r="B196" s="75" t="s">
        <v>353</v>
      </c>
      <c r="C196" s="75" t="s">
        <v>602</v>
      </c>
      <c r="D196" s="75" t="s">
        <v>603</v>
      </c>
      <c r="E196" s="75" t="s">
        <v>331</v>
      </c>
      <c r="F196" s="75" t="s">
        <v>480</v>
      </c>
      <c r="G196" s="75" t="s">
        <v>121</v>
      </c>
      <c r="H196" s="80">
        <v>13821</v>
      </c>
      <c r="I196" s="76">
        <v>5</v>
      </c>
      <c r="J196" s="153">
        <f>อุดรธานี!F30</f>
        <v>2250706.7000000002</v>
      </c>
      <c r="K196" s="159">
        <f>อุดรธานี!AR30</f>
        <v>2948659.7700000005</v>
      </c>
      <c r="L196" s="81">
        <f>อุดรธานี!AS30</f>
        <v>7319193.8200000003</v>
      </c>
      <c r="M196" s="81">
        <f>อุดรธานี!AT30</f>
        <v>7353013.8899999997</v>
      </c>
      <c r="N196" s="75"/>
      <c r="O196" s="75"/>
      <c r="P196" s="75"/>
      <c r="Q196" s="151">
        <f t="shared" si="16"/>
        <v>-33820.069999999367</v>
      </c>
      <c r="R196" s="78">
        <f t="shared" si="17"/>
        <v>529.57049562260329</v>
      </c>
    </row>
    <row r="197" spans="1:18">
      <c r="A197" s="76">
        <v>17</v>
      </c>
      <c r="B197" s="75" t="s">
        <v>353</v>
      </c>
      <c r="C197" s="75" t="s">
        <v>602</v>
      </c>
      <c r="D197" s="75" t="s">
        <v>603</v>
      </c>
      <c r="E197" s="75" t="s">
        <v>331</v>
      </c>
      <c r="F197" s="75" t="s">
        <v>480</v>
      </c>
      <c r="G197" s="75" t="s">
        <v>122</v>
      </c>
      <c r="H197" s="80">
        <v>6605</v>
      </c>
      <c r="I197" s="76">
        <v>5</v>
      </c>
      <c r="J197" s="153">
        <f>อุดรธานี!F31</f>
        <v>1155510.6200000001</v>
      </c>
      <c r="K197" s="159">
        <f>อุดรธานี!AR31</f>
        <v>1660138.6</v>
      </c>
      <c r="L197" s="81">
        <f>อุดรธานี!AS31</f>
        <v>5778245.6699999999</v>
      </c>
      <c r="M197" s="81">
        <f>อุดรธานี!AT31</f>
        <v>5721466.75</v>
      </c>
      <c r="N197" s="75"/>
      <c r="O197" s="75"/>
      <c r="P197" s="75"/>
      <c r="Q197" s="151">
        <f t="shared" si="16"/>
        <v>56778.919999999925</v>
      </c>
      <c r="R197" s="78">
        <f t="shared" si="17"/>
        <v>874.82901892505674</v>
      </c>
    </row>
    <row r="198" spans="1:18">
      <c r="A198" s="76">
        <v>18</v>
      </c>
      <c r="B198" s="75" t="s">
        <v>353</v>
      </c>
      <c r="C198" s="75" t="s">
        <v>602</v>
      </c>
      <c r="D198" s="75" t="s">
        <v>603</v>
      </c>
      <c r="E198" s="75" t="s">
        <v>331</v>
      </c>
      <c r="F198" s="75" t="s">
        <v>480</v>
      </c>
      <c r="G198" s="75" t="s">
        <v>123</v>
      </c>
      <c r="H198" s="80">
        <v>4845</v>
      </c>
      <c r="I198" s="76">
        <v>4</v>
      </c>
      <c r="J198" s="153">
        <f>อุดรธานี!F32</f>
        <v>1175809.98</v>
      </c>
      <c r="K198" s="159">
        <f>อุดรธานี!AR32</f>
        <v>1376448.99</v>
      </c>
      <c r="L198" s="81">
        <f>อุดรธานี!AS32</f>
        <v>3087094.04</v>
      </c>
      <c r="M198" s="81">
        <f>อุดรธานี!AT32</f>
        <v>3172582.35</v>
      </c>
      <c r="N198" s="75"/>
      <c r="O198" s="75"/>
      <c r="P198" s="75"/>
      <c r="Q198" s="151">
        <f t="shared" si="16"/>
        <v>-85488.310000000056</v>
      </c>
      <c r="R198" s="78">
        <f t="shared" si="17"/>
        <v>637.17111248710012</v>
      </c>
    </row>
    <row r="199" spans="1:18">
      <c r="A199" s="76">
        <v>19</v>
      </c>
      <c r="B199" s="75" t="s">
        <v>353</v>
      </c>
      <c r="C199" s="75" t="s">
        <v>602</v>
      </c>
      <c r="D199" s="75" t="s">
        <v>603</v>
      </c>
      <c r="E199" s="75" t="s">
        <v>331</v>
      </c>
      <c r="F199" s="75" t="s">
        <v>480</v>
      </c>
      <c r="G199" s="75" t="s">
        <v>124</v>
      </c>
      <c r="H199" s="80">
        <v>5126</v>
      </c>
      <c r="I199" s="76">
        <v>4</v>
      </c>
      <c r="J199" s="153">
        <f>อุดรธานี!F33</f>
        <v>901906</v>
      </c>
      <c r="K199" s="159">
        <f>อุดรธานี!AR33</f>
        <v>1503049.5100000002</v>
      </c>
      <c r="L199" s="81">
        <f>อุดรธานี!AS33</f>
        <v>3565226.6</v>
      </c>
      <c r="M199" s="81">
        <f>อุดรธานี!AT33</f>
        <v>4757629.87</v>
      </c>
      <c r="N199" s="75"/>
      <c r="O199" s="75"/>
      <c r="P199" s="75"/>
      <c r="Q199" s="151">
        <f t="shared" ref="Q199:Q262" si="22">L199-M199</f>
        <v>-1192403.27</v>
      </c>
      <c r="R199" s="78">
        <f t="shared" ref="R199:R262" si="23">L199/H199</f>
        <v>695.51825985173627</v>
      </c>
    </row>
    <row r="200" spans="1:18">
      <c r="A200" s="76">
        <v>20</v>
      </c>
      <c r="B200" s="75" t="s">
        <v>353</v>
      </c>
      <c r="C200" s="75" t="s">
        <v>602</v>
      </c>
      <c r="D200" s="75" t="s">
        <v>603</v>
      </c>
      <c r="E200" s="75" t="s">
        <v>331</v>
      </c>
      <c r="F200" s="75" t="s">
        <v>480</v>
      </c>
      <c r="G200" s="75" t="s">
        <v>125</v>
      </c>
      <c r="H200" s="80">
        <v>4886</v>
      </c>
      <c r="I200" s="76">
        <v>4</v>
      </c>
      <c r="J200" s="153">
        <f>อุดรธานี!F34</f>
        <v>1337462.24</v>
      </c>
      <c r="K200" s="159">
        <f>อุดรธานี!AR34</f>
        <v>1703467.6500000001</v>
      </c>
      <c r="L200" s="81">
        <f>อุดรธานี!AS34</f>
        <v>4126834.98</v>
      </c>
      <c r="M200" s="81">
        <f>อุดรธานี!AT34</f>
        <v>3960250.9400000004</v>
      </c>
      <c r="N200" s="75"/>
      <c r="O200" s="75"/>
      <c r="P200" s="75"/>
      <c r="Q200" s="151">
        <f t="shared" si="22"/>
        <v>166584.03999999957</v>
      </c>
      <c r="R200" s="78">
        <f t="shared" si="23"/>
        <v>844.62443307408921</v>
      </c>
    </row>
    <row r="201" spans="1:18">
      <c r="A201" s="76">
        <v>21</v>
      </c>
      <c r="B201" s="75" t="s">
        <v>353</v>
      </c>
      <c r="C201" s="75" t="s">
        <v>602</v>
      </c>
      <c r="D201" s="75" t="s">
        <v>603</v>
      </c>
      <c r="E201" s="75" t="s">
        <v>331</v>
      </c>
      <c r="F201" s="75" t="s">
        <v>480</v>
      </c>
      <c r="G201" s="75" t="s">
        <v>1551</v>
      </c>
      <c r="H201" s="80">
        <v>4684</v>
      </c>
      <c r="I201" s="76">
        <v>4</v>
      </c>
      <c r="J201" s="153">
        <f>อุดรธานี!F35</f>
        <v>819196.97</v>
      </c>
      <c r="K201" s="159">
        <f>อุดรธานี!AR35</f>
        <v>973213.17999999993</v>
      </c>
      <c r="L201" s="81">
        <f>อุดรธานี!AS35</f>
        <v>3460445.68</v>
      </c>
      <c r="M201" s="81">
        <f>อุดรธานี!AT35</f>
        <v>3628393.73</v>
      </c>
      <c r="N201" s="75"/>
      <c r="O201" s="75"/>
      <c r="P201" s="75"/>
      <c r="Q201" s="151">
        <f t="shared" si="22"/>
        <v>-167948.04999999981</v>
      </c>
      <c r="R201" s="78">
        <f t="shared" si="23"/>
        <v>738.78003415883859</v>
      </c>
    </row>
    <row r="202" spans="1:18">
      <c r="A202" s="76">
        <v>22</v>
      </c>
      <c r="B202" s="75" t="s">
        <v>353</v>
      </c>
      <c r="C202" s="75" t="s">
        <v>602</v>
      </c>
      <c r="D202" s="75" t="s">
        <v>603</v>
      </c>
      <c r="E202" s="75" t="s">
        <v>331</v>
      </c>
      <c r="F202" s="75" t="s">
        <v>480</v>
      </c>
      <c r="G202" s="75" t="s">
        <v>127</v>
      </c>
      <c r="H202" s="80">
        <v>7160</v>
      </c>
      <c r="I202" s="76">
        <v>5</v>
      </c>
      <c r="J202" s="153">
        <f>อุดรธานี!F36</f>
        <v>1453676.21</v>
      </c>
      <c r="K202" s="159">
        <f>อุดรธานี!AR36</f>
        <v>1710875.52</v>
      </c>
      <c r="L202" s="81">
        <f>อุดรธานี!AS36</f>
        <v>4712370.34</v>
      </c>
      <c r="M202" s="81">
        <f>อุดรธานี!AT36</f>
        <v>4847142.2699999996</v>
      </c>
      <c r="N202" s="75"/>
      <c r="O202" s="75"/>
      <c r="P202" s="75"/>
      <c r="Q202" s="151">
        <f t="shared" si="22"/>
        <v>-134771.9299999997</v>
      </c>
      <c r="R202" s="78">
        <f t="shared" si="23"/>
        <v>658.15228212290504</v>
      </c>
    </row>
    <row r="203" spans="1:18">
      <c r="A203" s="76">
        <v>23</v>
      </c>
      <c r="B203" s="75" t="s">
        <v>353</v>
      </c>
      <c r="C203" s="75" t="s">
        <v>602</v>
      </c>
      <c r="D203" s="75" t="s">
        <v>603</v>
      </c>
      <c r="E203" s="75" t="s">
        <v>331</v>
      </c>
      <c r="F203" s="75" t="s">
        <v>480</v>
      </c>
      <c r="G203" s="75" t="s">
        <v>1591</v>
      </c>
      <c r="H203" s="80">
        <v>5368</v>
      </c>
      <c r="I203" s="76">
        <v>4</v>
      </c>
      <c r="J203" s="153">
        <f>อุดรธานี!F37</f>
        <v>1701817.57</v>
      </c>
      <c r="K203" s="159">
        <f>อุดรธานี!AR37</f>
        <v>1941490.12</v>
      </c>
      <c r="L203" s="81">
        <f>อุดรธานี!AS37</f>
        <v>3500350.6</v>
      </c>
      <c r="M203" s="81">
        <f>อุดรธานี!AT37</f>
        <v>3530476.0599999996</v>
      </c>
      <c r="N203" s="75"/>
      <c r="O203" s="75"/>
      <c r="P203" s="75"/>
      <c r="Q203" s="151">
        <f t="shared" si="22"/>
        <v>-30125.459999999497</v>
      </c>
      <c r="R203" s="78">
        <f t="shared" si="23"/>
        <v>652.07723546944862</v>
      </c>
    </row>
    <row r="204" spans="1:18">
      <c r="A204" s="76">
        <v>24</v>
      </c>
      <c r="B204" s="75" t="s">
        <v>353</v>
      </c>
      <c r="C204" s="75" t="s">
        <v>602</v>
      </c>
      <c r="D204" s="75" t="s">
        <v>603</v>
      </c>
      <c r="E204" s="75" t="s">
        <v>331</v>
      </c>
      <c r="F204" s="75" t="s">
        <v>480</v>
      </c>
      <c r="G204" s="75" t="s">
        <v>129</v>
      </c>
      <c r="H204" s="80">
        <v>5870</v>
      </c>
      <c r="I204" s="76">
        <v>4</v>
      </c>
      <c r="J204" s="153">
        <f>อุดรธานี!F38</f>
        <v>886810.29</v>
      </c>
      <c r="K204" s="159">
        <f>อุดรธานี!AR38</f>
        <v>1494372.7100000002</v>
      </c>
      <c r="L204" s="81">
        <f>อุดรธานี!AS38</f>
        <v>4142264.49</v>
      </c>
      <c r="M204" s="81">
        <f>อุดรธานี!AT38</f>
        <v>3903064.8899999997</v>
      </c>
      <c r="N204" s="75"/>
      <c r="O204" s="75"/>
      <c r="P204" s="75"/>
      <c r="Q204" s="151">
        <f t="shared" si="22"/>
        <v>239199.60000000056</v>
      </c>
      <c r="R204" s="78">
        <f t="shared" si="23"/>
        <v>705.66686371379899</v>
      </c>
    </row>
    <row r="205" spans="1:18">
      <c r="A205" s="76">
        <v>25</v>
      </c>
      <c r="B205" s="75" t="s">
        <v>353</v>
      </c>
      <c r="C205" s="75" t="s">
        <v>602</v>
      </c>
      <c r="D205" s="75" t="s">
        <v>603</v>
      </c>
      <c r="E205" s="75" t="s">
        <v>331</v>
      </c>
      <c r="F205" s="75" t="s">
        <v>480</v>
      </c>
      <c r="G205" s="75" t="s">
        <v>130</v>
      </c>
      <c r="H205" s="80">
        <v>3793</v>
      </c>
      <c r="I205" s="76">
        <v>3</v>
      </c>
      <c r="J205" s="153">
        <f>อุดรธานี!F39</f>
        <v>565530.30000000005</v>
      </c>
      <c r="K205" s="159">
        <f>อุดรธานี!AR39</f>
        <v>899355.30000000016</v>
      </c>
      <c r="L205" s="81">
        <f>อุดรธานี!AS39</f>
        <v>3159100.54</v>
      </c>
      <c r="M205" s="81">
        <f>อุดรธานี!AT39</f>
        <v>3542824.23</v>
      </c>
      <c r="N205" s="75"/>
      <c r="O205" s="75"/>
      <c r="P205" s="75"/>
      <c r="Q205" s="151">
        <f t="shared" si="22"/>
        <v>-383723.68999999994</v>
      </c>
      <c r="R205" s="78">
        <f t="shared" si="23"/>
        <v>832.87649354073289</v>
      </c>
    </row>
    <row r="206" spans="1:18">
      <c r="A206" s="76">
        <v>26</v>
      </c>
      <c r="B206" s="75" t="s">
        <v>353</v>
      </c>
      <c r="C206" s="75" t="s">
        <v>602</v>
      </c>
      <c r="D206" s="75" t="s">
        <v>603</v>
      </c>
      <c r="E206" s="75" t="s">
        <v>331</v>
      </c>
      <c r="F206" s="75" t="s">
        <v>480</v>
      </c>
      <c r="G206" s="75" t="s">
        <v>1552</v>
      </c>
      <c r="H206" s="80">
        <v>6053</v>
      </c>
      <c r="I206" s="76">
        <v>5</v>
      </c>
      <c r="J206" s="153">
        <f>อุดรธานี!F40</f>
        <v>967296.13</v>
      </c>
      <c r="K206" s="159">
        <f>อุดรธานี!AR40</f>
        <v>1341541.1399999999</v>
      </c>
      <c r="L206" s="81">
        <f>อุดรธานี!AS40</f>
        <v>3003787.7</v>
      </c>
      <c r="M206" s="81">
        <f>อุดรธานี!AT40</f>
        <v>3667398.8899999997</v>
      </c>
      <c r="N206" s="75"/>
      <c r="O206" s="75"/>
      <c r="P206" s="75"/>
      <c r="Q206" s="151">
        <f t="shared" si="22"/>
        <v>-663611.18999999948</v>
      </c>
      <c r="R206" s="78">
        <f t="shared" si="23"/>
        <v>496.24776144060797</v>
      </c>
    </row>
    <row r="207" spans="1:18">
      <c r="A207" s="76">
        <v>27</v>
      </c>
      <c r="B207" s="75" t="s">
        <v>353</v>
      </c>
      <c r="C207" s="75" t="s">
        <v>602</v>
      </c>
      <c r="D207" s="75" t="s">
        <v>603</v>
      </c>
      <c r="E207" s="75" t="s">
        <v>331</v>
      </c>
      <c r="F207" s="75" t="s">
        <v>480</v>
      </c>
      <c r="G207" s="75" t="s">
        <v>285</v>
      </c>
      <c r="H207" s="80">
        <v>7865</v>
      </c>
      <c r="I207" s="76">
        <v>5</v>
      </c>
      <c r="J207" s="153">
        <f>อุดรธานี!F41</f>
        <v>1295701.2</v>
      </c>
      <c r="K207" s="159">
        <f>อุดรธานี!AR41</f>
        <v>1593326.6199999999</v>
      </c>
      <c r="L207" s="81">
        <f>อุดรธานี!AS41</f>
        <v>2924458.62</v>
      </c>
      <c r="M207" s="81">
        <f>อุดรธานี!AT41</f>
        <v>3718407.4899999998</v>
      </c>
      <c r="N207" s="75"/>
      <c r="O207" s="75"/>
      <c r="P207" s="75"/>
      <c r="Q207" s="151">
        <f t="shared" si="22"/>
        <v>-793948.86999999965</v>
      </c>
      <c r="R207" s="78">
        <f t="shared" si="23"/>
        <v>371.83199237126513</v>
      </c>
    </row>
    <row r="208" spans="1:18">
      <c r="A208" s="76">
        <v>28</v>
      </c>
      <c r="B208" s="75" t="s">
        <v>353</v>
      </c>
      <c r="C208" s="75" t="s">
        <v>602</v>
      </c>
      <c r="D208" s="75" t="s">
        <v>603</v>
      </c>
      <c r="E208" s="75" t="s">
        <v>331</v>
      </c>
      <c r="F208" s="75" t="s">
        <v>480</v>
      </c>
      <c r="G208" s="75" t="s">
        <v>286</v>
      </c>
      <c r="H208" s="80">
        <v>2654</v>
      </c>
      <c r="I208" s="76">
        <v>2</v>
      </c>
      <c r="J208" s="153">
        <f>อุดรธานี!F42</f>
        <v>734565.49</v>
      </c>
      <c r="K208" s="159">
        <f>อุดรธานี!AR42</f>
        <v>636462.04</v>
      </c>
      <c r="L208" s="81">
        <f>อุดรธานี!AS42</f>
        <v>1939564.0699999998</v>
      </c>
      <c r="M208" s="81">
        <f>อุดรธานี!AT42</f>
        <v>2357475.1500000004</v>
      </c>
      <c r="N208" s="75"/>
      <c r="O208" s="75"/>
      <c r="P208" s="75"/>
      <c r="Q208" s="151">
        <f t="shared" si="22"/>
        <v>-417911.08000000054</v>
      </c>
      <c r="R208" s="78">
        <f t="shared" si="23"/>
        <v>730.80786360210993</v>
      </c>
    </row>
    <row r="209" spans="1:18">
      <c r="A209" s="76">
        <v>29</v>
      </c>
      <c r="B209" s="75" t="s">
        <v>353</v>
      </c>
      <c r="C209" s="75" t="s">
        <v>602</v>
      </c>
      <c r="D209" s="75" t="s">
        <v>603</v>
      </c>
      <c r="E209" s="75" t="s">
        <v>331</v>
      </c>
      <c r="F209" s="75" t="s">
        <v>480</v>
      </c>
      <c r="G209" s="75" t="s">
        <v>314</v>
      </c>
      <c r="H209" s="80">
        <v>5308</v>
      </c>
      <c r="I209" s="76">
        <v>4</v>
      </c>
      <c r="J209" s="153">
        <f>อุดรธานี!F43</f>
        <v>1136579.4099999999</v>
      </c>
      <c r="K209" s="159">
        <f>อุดรธานี!AR43</f>
        <v>1320740.6999999997</v>
      </c>
      <c r="L209" s="81">
        <f>อุดรธานี!AS43</f>
        <v>2784785.71</v>
      </c>
      <c r="M209" s="81">
        <f>อุดรธานี!AT43</f>
        <v>2860617.63</v>
      </c>
      <c r="N209" s="75"/>
      <c r="O209" s="75"/>
      <c r="P209" s="75"/>
      <c r="Q209" s="151">
        <f t="shared" si="22"/>
        <v>-75831.919999999925</v>
      </c>
      <c r="R209" s="78">
        <f t="shared" si="23"/>
        <v>524.63935757347394</v>
      </c>
    </row>
    <row r="210" spans="1:18" s="21" customFormat="1">
      <c r="A210" s="139">
        <v>1</v>
      </c>
      <c r="B210" s="140" t="s">
        <v>353</v>
      </c>
      <c r="C210" s="140"/>
      <c r="D210" s="140"/>
      <c r="E210" s="140" t="s">
        <v>376</v>
      </c>
      <c r="F210" s="140"/>
      <c r="G210" s="140" t="s">
        <v>605</v>
      </c>
      <c r="H210" s="141">
        <f>SUM(H181:H209)</f>
        <v>189169</v>
      </c>
      <c r="I210" s="139"/>
      <c r="J210" s="142">
        <f>SUM(J181:J209)</f>
        <v>35617924.069999993</v>
      </c>
      <c r="K210" s="160">
        <f>SUM(K181:K209)</f>
        <v>45967933.529999994</v>
      </c>
      <c r="L210" s="142">
        <f t="shared" ref="L210:M210" si="24">SUM(L181:L209)</f>
        <v>119798468.70999999</v>
      </c>
      <c r="M210" s="142">
        <f t="shared" si="24"/>
        <v>126530030.41</v>
      </c>
      <c r="N210" s="140">
        <v>28</v>
      </c>
      <c r="O210" s="140">
        <v>28</v>
      </c>
      <c r="P210" s="140">
        <f>N210-O210</f>
        <v>0</v>
      </c>
      <c r="Q210" s="152">
        <f t="shared" si="22"/>
        <v>-6731561.700000003</v>
      </c>
      <c r="R210" s="150">
        <f>L210/H210</f>
        <v>633.28805834994102</v>
      </c>
    </row>
    <row r="211" spans="1:18">
      <c r="A211" s="76">
        <v>1</v>
      </c>
      <c r="B211" s="75" t="s">
        <v>353</v>
      </c>
      <c r="C211" s="75" t="s">
        <v>606</v>
      </c>
      <c r="D211" s="75" t="s">
        <v>384</v>
      </c>
      <c r="E211" s="75" t="s">
        <v>332</v>
      </c>
      <c r="F211" s="75" t="s">
        <v>510</v>
      </c>
      <c r="G211" s="75" t="s">
        <v>607</v>
      </c>
      <c r="H211" s="80"/>
      <c r="I211" s="76"/>
      <c r="J211" s="153"/>
      <c r="K211" s="159"/>
      <c r="L211" s="81"/>
      <c r="M211" s="81"/>
      <c r="N211" s="75"/>
      <c r="O211" s="75"/>
      <c r="P211" s="75"/>
    </row>
    <row r="212" spans="1:18">
      <c r="A212" s="76">
        <v>2</v>
      </c>
      <c r="B212" s="75" t="s">
        <v>353</v>
      </c>
      <c r="C212" s="75" t="s">
        <v>606</v>
      </c>
      <c r="D212" s="75" t="s">
        <v>384</v>
      </c>
      <c r="E212" s="75" t="s">
        <v>332</v>
      </c>
      <c r="F212" s="75" t="s">
        <v>480</v>
      </c>
      <c r="G212" s="75" t="s">
        <v>1553</v>
      </c>
      <c r="H212" s="80">
        <v>3359</v>
      </c>
      <c r="I212" s="76">
        <v>3</v>
      </c>
      <c r="J212" s="153">
        <f>อุดรธานี!F44</f>
        <v>572180.73</v>
      </c>
      <c r="K212" s="159">
        <f>อุดรธานี!AR44</f>
        <v>655749.24</v>
      </c>
      <c r="L212" s="81">
        <f>อุดรธานี!AS44</f>
        <v>2597311.46</v>
      </c>
      <c r="M212" s="81">
        <f>อุดรธานี!AT44</f>
        <v>2932445.56</v>
      </c>
      <c r="N212" s="75"/>
      <c r="O212" s="75"/>
      <c r="P212" s="75"/>
      <c r="Q212" s="151">
        <f t="shared" si="22"/>
        <v>-335134.10000000009</v>
      </c>
      <c r="R212" s="78">
        <f t="shared" si="23"/>
        <v>773.23949389699317</v>
      </c>
    </row>
    <row r="213" spans="1:18">
      <c r="A213" s="76">
        <v>3</v>
      </c>
      <c r="B213" s="75" t="s">
        <v>353</v>
      </c>
      <c r="C213" s="75" t="s">
        <v>606</v>
      </c>
      <c r="D213" s="75" t="s">
        <v>384</v>
      </c>
      <c r="E213" s="75" t="s">
        <v>332</v>
      </c>
      <c r="F213" s="75" t="s">
        <v>480</v>
      </c>
      <c r="G213" s="75" t="s">
        <v>1554</v>
      </c>
      <c r="H213" s="80">
        <v>3931</v>
      </c>
      <c r="I213" s="76">
        <v>3</v>
      </c>
      <c r="J213" s="153">
        <f>อุดรธานี!F45</f>
        <v>856304.33</v>
      </c>
      <c r="K213" s="159">
        <f>อุดรธานี!AR45</f>
        <v>842788.41999999993</v>
      </c>
      <c r="L213" s="81">
        <f>อุดรธานี!AS45</f>
        <v>2705466.16</v>
      </c>
      <c r="M213" s="81">
        <f>อุดรธานี!AT45</f>
        <v>3050519.93</v>
      </c>
      <c r="N213" s="75"/>
      <c r="O213" s="75"/>
      <c r="P213" s="75"/>
      <c r="Q213" s="151">
        <f t="shared" si="22"/>
        <v>-345053.77</v>
      </c>
      <c r="R213" s="78">
        <f t="shared" si="23"/>
        <v>688.23865683032307</v>
      </c>
    </row>
    <row r="214" spans="1:18">
      <c r="A214" s="76">
        <v>4</v>
      </c>
      <c r="B214" s="75" t="s">
        <v>353</v>
      </c>
      <c r="C214" s="75" t="s">
        <v>606</v>
      </c>
      <c r="D214" s="75" t="s">
        <v>384</v>
      </c>
      <c r="E214" s="75" t="s">
        <v>332</v>
      </c>
      <c r="F214" s="75" t="s">
        <v>480</v>
      </c>
      <c r="G214" s="75" t="s">
        <v>1555</v>
      </c>
      <c r="H214" s="80">
        <v>3732</v>
      </c>
      <c r="I214" s="76">
        <v>3</v>
      </c>
      <c r="J214" s="153">
        <f>อุดรธานี!F46</f>
        <v>554764.61</v>
      </c>
      <c r="K214" s="159">
        <f>อุดรธานี!AR46</f>
        <v>676600.55</v>
      </c>
      <c r="L214" s="81">
        <f>อุดรธานี!AS46</f>
        <v>4504244.43</v>
      </c>
      <c r="M214" s="81">
        <f>อุดรธานี!AT46</f>
        <v>4833753.8</v>
      </c>
      <c r="N214" s="75"/>
      <c r="O214" s="75"/>
      <c r="P214" s="75"/>
      <c r="Q214" s="151">
        <f t="shared" si="22"/>
        <v>-329509.37000000011</v>
      </c>
      <c r="R214" s="78">
        <f t="shared" si="23"/>
        <v>1206.9250884244373</v>
      </c>
    </row>
    <row r="215" spans="1:18">
      <c r="A215" s="76">
        <v>5</v>
      </c>
      <c r="B215" s="75" t="s">
        <v>353</v>
      </c>
      <c r="C215" s="75" t="s">
        <v>606</v>
      </c>
      <c r="D215" s="75" t="s">
        <v>384</v>
      </c>
      <c r="E215" s="75" t="s">
        <v>332</v>
      </c>
      <c r="F215" s="75" t="s">
        <v>480</v>
      </c>
      <c r="G215" s="75" t="s">
        <v>1556</v>
      </c>
      <c r="H215" s="80">
        <v>3470</v>
      </c>
      <c r="I215" s="76">
        <v>3</v>
      </c>
      <c r="J215" s="153">
        <f>อุดรธานี!F47</f>
        <v>115956.47</v>
      </c>
      <c r="K215" s="159">
        <f>อุดรธานี!AR47</f>
        <v>207257.57</v>
      </c>
      <c r="L215" s="81">
        <f>อุดรธานี!AS47</f>
        <v>2806370.5300000003</v>
      </c>
      <c r="M215" s="81">
        <f>อุดรธานี!AT47</f>
        <v>3126260.92</v>
      </c>
      <c r="N215" s="75"/>
      <c r="O215" s="75"/>
      <c r="P215" s="75"/>
      <c r="Q215" s="151">
        <f t="shared" si="22"/>
        <v>-319890.38999999966</v>
      </c>
      <c r="R215" s="78">
        <f t="shared" si="23"/>
        <v>808.75231412103756</v>
      </c>
    </row>
    <row r="216" spans="1:18">
      <c r="A216" s="76">
        <v>6</v>
      </c>
      <c r="B216" s="75" t="s">
        <v>353</v>
      </c>
      <c r="C216" s="75" t="s">
        <v>606</v>
      </c>
      <c r="D216" s="75" t="s">
        <v>384</v>
      </c>
      <c r="E216" s="75" t="s">
        <v>332</v>
      </c>
      <c r="F216" s="75" t="s">
        <v>480</v>
      </c>
      <c r="G216" s="75" t="s">
        <v>1557</v>
      </c>
      <c r="H216" s="80">
        <v>7498</v>
      </c>
      <c r="I216" s="76">
        <v>5</v>
      </c>
      <c r="J216" s="153">
        <f>อุดรธานี!F48</f>
        <v>435055.93</v>
      </c>
      <c r="K216" s="159">
        <f>อุดรธานี!AR48</f>
        <v>476753.1</v>
      </c>
      <c r="L216" s="81">
        <f>อุดรธานี!AS48</f>
        <v>6241106.1500000004</v>
      </c>
      <c r="M216" s="81">
        <f>อุดรธานี!AT48</f>
        <v>6976569.04</v>
      </c>
      <c r="N216" s="75"/>
      <c r="O216" s="75"/>
      <c r="P216" s="75"/>
      <c r="Q216" s="151">
        <f t="shared" si="22"/>
        <v>-735462.88999999966</v>
      </c>
      <c r="R216" s="78">
        <f t="shared" si="23"/>
        <v>832.36945185382774</v>
      </c>
    </row>
    <row r="217" spans="1:18">
      <c r="A217" s="76">
        <v>7</v>
      </c>
      <c r="B217" s="75" t="s">
        <v>353</v>
      </c>
      <c r="C217" s="75" t="s">
        <v>606</v>
      </c>
      <c r="D217" s="75" t="s">
        <v>384</v>
      </c>
      <c r="E217" s="75" t="s">
        <v>332</v>
      </c>
      <c r="F217" s="75" t="s">
        <v>480</v>
      </c>
      <c r="G217" s="75" t="s">
        <v>1558</v>
      </c>
      <c r="H217" s="80">
        <v>7191</v>
      </c>
      <c r="I217" s="76">
        <v>5</v>
      </c>
      <c r="J217" s="153">
        <f>อุดรธานี!F49</f>
        <v>284563.76</v>
      </c>
      <c r="K217" s="159">
        <f>อุดรธานี!AR49</f>
        <v>403608.29000000004</v>
      </c>
      <c r="L217" s="81">
        <f>อุดรธานี!AS49</f>
        <v>4887898.25</v>
      </c>
      <c r="M217" s="81">
        <f>อุดรธานี!AT49</f>
        <v>5794321.2000000002</v>
      </c>
      <c r="N217" s="75"/>
      <c r="O217" s="75"/>
      <c r="P217" s="75"/>
      <c r="Q217" s="151">
        <f t="shared" si="22"/>
        <v>-906422.95000000019</v>
      </c>
      <c r="R217" s="78">
        <f t="shared" si="23"/>
        <v>679.72441246001949</v>
      </c>
    </row>
    <row r="218" spans="1:18">
      <c r="A218" s="76">
        <v>8</v>
      </c>
      <c r="B218" s="75" t="s">
        <v>353</v>
      </c>
      <c r="C218" s="75" t="s">
        <v>606</v>
      </c>
      <c r="D218" s="75" t="s">
        <v>384</v>
      </c>
      <c r="E218" s="75" t="s">
        <v>332</v>
      </c>
      <c r="F218" s="75" t="s">
        <v>480</v>
      </c>
      <c r="G218" s="75" t="s">
        <v>1559</v>
      </c>
      <c r="H218" s="80">
        <v>2981</v>
      </c>
      <c r="I218" s="76">
        <v>2</v>
      </c>
      <c r="J218" s="153">
        <f>อุดรธานี!F50</f>
        <v>555844.53</v>
      </c>
      <c r="K218" s="159">
        <f>อุดรธานี!AR50</f>
        <v>717315.71</v>
      </c>
      <c r="L218" s="81">
        <f>อุดรธานี!AS50</f>
        <v>3081229.64</v>
      </c>
      <c r="M218" s="81">
        <f>อุดรธานี!AT50</f>
        <v>2988043.2800000003</v>
      </c>
      <c r="N218" s="75"/>
      <c r="O218" s="75"/>
      <c r="P218" s="75"/>
      <c r="Q218" s="151">
        <f t="shared" si="22"/>
        <v>93186.35999999987</v>
      </c>
      <c r="R218" s="78">
        <f t="shared" si="23"/>
        <v>1033.6228245555183</v>
      </c>
    </row>
    <row r="219" spans="1:18">
      <c r="A219" s="76">
        <v>9</v>
      </c>
      <c r="B219" s="75" t="s">
        <v>353</v>
      </c>
      <c r="C219" s="75" t="s">
        <v>606</v>
      </c>
      <c r="D219" s="75" t="s">
        <v>384</v>
      </c>
      <c r="E219" s="75" t="s">
        <v>332</v>
      </c>
      <c r="F219" s="75" t="s">
        <v>480</v>
      </c>
      <c r="G219" s="75" t="s">
        <v>1560</v>
      </c>
      <c r="H219" s="80">
        <v>3469</v>
      </c>
      <c r="I219" s="76">
        <v>3</v>
      </c>
      <c r="J219" s="153">
        <f>อุดรธานี!F51</f>
        <v>122176.93</v>
      </c>
      <c r="K219" s="159">
        <f>อุดรธานี!AR51</f>
        <v>140707.78</v>
      </c>
      <c r="L219" s="81">
        <f>อุดรธานี!AS51</f>
        <v>2706008.65</v>
      </c>
      <c r="M219" s="81">
        <f>อุดรธานี!AT51</f>
        <v>2721881.56</v>
      </c>
      <c r="N219" s="75"/>
      <c r="O219" s="75"/>
      <c r="P219" s="75"/>
      <c r="Q219" s="151">
        <f t="shared" si="22"/>
        <v>-15872.910000000149</v>
      </c>
      <c r="R219" s="78">
        <f t="shared" si="23"/>
        <v>780.05438166618615</v>
      </c>
    </row>
    <row r="220" spans="1:18">
      <c r="A220" s="76">
        <v>10</v>
      </c>
      <c r="B220" s="75" t="s">
        <v>353</v>
      </c>
      <c r="C220" s="75" t="s">
        <v>606</v>
      </c>
      <c r="D220" s="75" t="s">
        <v>384</v>
      </c>
      <c r="E220" s="75" t="s">
        <v>332</v>
      </c>
      <c r="F220" s="75" t="s">
        <v>480</v>
      </c>
      <c r="G220" s="75" t="s">
        <v>1561</v>
      </c>
      <c r="H220" s="80">
        <v>1883</v>
      </c>
      <c r="I220" s="76">
        <v>2</v>
      </c>
      <c r="J220" s="153">
        <f>อุดรธานี!F52</f>
        <v>185284.45</v>
      </c>
      <c r="K220" s="159">
        <f>อุดรธานี!AR52</f>
        <v>280633.61</v>
      </c>
      <c r="L220" s="81">
        <f>อุดรธานี!AS52</f>
        <v>2415874.33</v>
      </c>
      <c r="M220" s="81">
        <f>อุดรธานี!AT52</f>
        <v>2707270.74</v>
      </c>
      <c r="N220" s="75"/>
      <c r="O220" s="75"/>
      <c r="P220" s="75"/>
      <c r="Q220" s="151">
        <f t="shared" si="22"/>
        <v>-291396.41000000015</v>
      </c>
      <c r="R220" s="78">
        <f t="shared" si="23"/>
        <v>1282.9922092405736</v>
      </c>
    </row>
    <row r="221" spans="1:18">
      <c r="A221" s="76">
        <v>11</v>
      </c>
      <c r="B221" s="75" t="s">
        <v>353</v>
      </c>
      <c r="C221" s="75" t="s">
        <v>606</v>
      </c>
      <c r="D221" s="75" t="s">
        <v>384</v>
      </c>
      <c r="E221" s="75" t="s">
        <v>332</v>
      </c>
      <c r="F221" s="75" t="s">
        <v>480</v>
      </c>
      <c r="G221" s="75" t="s">
        <v>1562</v>
      </c>
      <c r="H221" s="80">
        <v>3742</v>
      </c>
      <c r="I221" s="76">
        <v>3</v>
      </c>
      <c r="J221" s="153">
        <f>อุดรธานี!F53</f>
        <v>137562.43</v>
      </c>
      <c r="K221" s="159">
        <f>อุดรธานี!AR53</f>
        <v>290535.43999999994</v>
      </c>
      <c r="L221" s="81">
        <f>อุดรธานี!AS53</f>
        <v>2889476.75</v>
      </c>
      <c r="M221" s="81">
        <f>อุดรธานี!AT53</f>
        <v>3886175.04</v>
      </c>
      <c r="N221" s="75"/>
      <c r="O221" s="75"/>
      <c r="P221" s="75"/>
      <c r="Q221" s="151">
        <f t="shared" si="22"/>
        <v>-996698.29</v>
      </c>
      <c r="R221" s="78">
        <f t="shared" si="23"/>
        <v>772.17443880277926</v>
      </c>
    </row>
    <row r="222" spans="1:18">
      <c r="A222" s="76">
        <v>12</v>
      </c>
      <c r="B222" s="75" t="s">
        <v>353</v>
      </c>
      <c r="C222" s="75" t="s">
        <v>606</v>
      </c>
      <c r="D222" s="75" t="s">
        <v>384</v>
      </c>
      <c r="E222" s="75" t="s">
        <v>332</v>
      </c>
      <c r="F222" s="75" t="s">
        <v>480</v>
      </c>
      <c r="G222" s="75" t="s">
        <v>1563</v>
      </c>
      <c r="H222" s="80">
        <v>3069</v>
      </c>
      <c r="I222" s="76">
        <v>3</v>
      </c>
      <c r="J222" s="153">
        <f>อุดรธานี!F54</f>
        <v>453126.24</v>
      </c>
      <c r="K222" s="159">
        <f>อุดรธานี!AR54</f>
        <v>489788.94999999995</v>
      </c>
      <c r="L222" s="81">
        <f>อุดรธานี!AS54</f>
        <v>2577148.89</v>
      </c>
      <c r="M222" s="81">
        <f>อุดรธานี!AT54</f>
        <v>3074524.6300000004</v>
      </c>
      <c r="N222" s="75"/>
      <c r="O222" s="75"/>
      <c r="P222" s="75"/>
      <c r="Q222" s="151">
        <f t="shared" si="22"/>
        <v>-497375.74000000022</v>
      </c>
      <c r="R222" s="78">
        <f t="shared" si="23"/>
        <v>839.73570869990226</v>
      </c>
    </row>
    <row r="223" spans="1:18" s="21" customFormat="1">
      <c r="A223" s="139">
        <v>2</v>
      </c>
      <c r="B223" s="140" t="s">
        <v>353</v>
      </c>
      <c r="C223" s="140"/>
      <c r="D223" s="140"/>
      <c r="E223" s="140" t="s">
        <v>376</v>
      </c>
      <c r="F223" s="140"/>
      <c r="G223" s="140" t="s">
        <v>608</v>
      </c>
      <c r="H223" s="142">
        <f>SUM(H211:H222)</f>
        <v>44325</v>
      </c>
      <c r="I223" s="139"/>
      <c r="J223" s="142">
        <f>SUM(J211:J222)</f>
        <v>4272820.4100000011</v>
      </c>
      <c r="K223" s="160">
        <f>SUM(K211:K222)</f>
        <v>5181738.6599999992</v>
      </c>
      <c r="L223" s="142">
        <f t="shared" ref="L223:M223" si="25">SUM(L211:L222)</f>
        <v>37412135.240000002</v>
      </c>
      <c r="M223" s="142">
        <f t="shared" si="25"/>
        <v>42091765.700000003</v>
      </c>
      <c r="N223" s="140">
        <v>11</v>
      </c>
      <c r="O223" s="140">
        <v>11</v>
      </c>
      <c r="P223" s="140">
        <f>N223-O223</f>
        <v>0</v>
      </c>
      <c r="Q223" s="152">
        <f t="shared" si="22"/>
        <v>-4679630.4600000009</v>
      </c>
      <c r="R223" s="150">
        <f>L223/H223</f>
        <v>844.04140417371696</v>
      </c>
    </row>
    <row r="224" spans="1:18">
      <c r="A224" s="76">
        <v>1</v>
      </c>
      <c r="B224" s="75" t="s">
        <v>353</v>
      </c>
      <c r="C224" s="75" t="s">
        <v>317</v>
      </c>
      <c r="D224" s="75" t="s">
        <v>391</v>
      </c>
      <c r="E224" s="75" t="s">
        <v>318</v>
      </c>
      <c r="F224" s="75" t="s">
        <v>510</v>
      </c>
      <c r="G224" s="75" t="s">
        <v>609</v>
      </c>
      <c r="H224" s="80"/>
      <c r="I224" s="76"/>
      <c r="J224" s="153"/>
      <c r="K224" s="159"/>
      <c r="L224" s="81"/>
      <c r="M224" s="81"/>
      <c r="N224" s="75"/>
      <c r="O224" s="75"/>
      <c r="P224" s="75"/>
    </row>
    <row r="225" spans="1:18">
      <c r="A225" s="76">
        <v>2</v>
      </c>
      <c r="B225" s="75" t="s">
        <v>353</v>
      </c>
      <c r="C225" s="75" t="s">
        <v>317</v>
      </c>
      <c r="D225" s="75" t="s">
        <v>391</v>
      </c>
      <c r="E225" s="75" t="s">
        <v>318</v>
      </c>
      <c r="F225" s="75" t="s">
        <v>480</v>
      </c>
      <c r="G225" s="75" t="s">
        <v>1592</v>
      </c>
      <c r="H225" s="80">
        <v>3175</v>
      </c>
      <c r="I225" s="76">
        <v>3</v>
      </c>
      <c r="J225" s="153">
        <f>อุดรธานี!F55</f>
        <v>594435.76</v>
      </c>
      <c r="K225" s="159">
        <f>อุดรธานี!AR55</f>
        <v>824585.97</v>
      </c>
      <c r="L225" s="81">
        <f>อุดรธานี!AS55</f>
        <v>2594063.2599999998</v>
      </c>
      <c r="M225" s="81">
        <f>อุดรธานี!AT55</f>
        <v>2486398.65</v>
      </c>
      <c r="N225" s="75"/>
      <c r="O225" s="75"/>
      <c r="P225" s="75"/>
      <c r="Q225" s="151">
        <f t="shared" si="22"/>
        <v>107664.60999999987</v>
      </c>
      <c r="R225" s="78">
        <f t="shared" si="23"/>
        <v>817.02779842519681</v>
      </c>
    </row>
    <row r="226" spans="1:18">
      <c r="A226" s="76">
        <v>3</v>
      </c>
      <c r="B226" s="75" t="s">
        <v>353</v>
      </c>
      <c r="C226" s="75" t="s">
        <v>317</v>
      </c>
      <c r="D226" s="75" t="s">
        <v>391</v>
      </c>
      <c r="E226" s="75" t="s">
        <v>318</v>
      </c>
      <c r="F226" s="75" t="s">
        <v>480</v>
      </c>
      <c r="G226" s="75" t="s">
        <v>1593</v>
      </c>
      <c r="H226" s="80">
        <v>3286</v>
      </c>
      <c r="I226" s="76">
        <v>3</v>
      </c>
      <c r="J226" s="153">
        <f>อุดรธานี!F56</f>
        <v>70258.789999999994</v>
      </c>
      <c r="K226" s="159">
        <f>อุดรธานี!AR56</f>
        <v>290480.59999999998</v>
      </c>
      <c r="L226" s="81">
        <f>อุดรธานี!AS56</f>
        <v>3522416.3</v>
      </c>
      <c r="M226" s="81">
        <f>อุดรธานี!AT56</f>
        <v>3680684.64</v>
      </c>
      <c r="N226" s="75"/>
      <c r="O226" s="75"/>
      <c r="P226" s="75"/>
      <c r="Q226" s="151">
        <f t="shared" si="22"/>
        <v>-158268.34000000032</v>
      </c>
      <c r="R226" s="78">
        <f t="shared" si="23"/>
        <v>1071.9465307364576</v>
      </c>
    </row>
    <row r="227" spans="1:18">
      <c r="A227" s="76">
        <v>4</v>
      </c>
      <c r="B227" s="75" t="s">
        <v>353</v>
      </c>
      <c r="C227" s="75" t="s">
        <v>317</v>
      </c>
      <c r="D227" s="75" t="s">
        <v>391</v>
      </c>
      <c r="E227" s="75" t="s">
        <v>318</v>
      </c>
      <c r="F227" s="75" t="s">
        <v>480</v>
      </c>
      <c r="G227" s="75" t="s">
        <v>1594</v>
      </c>
      <c r="H227" s="80">
        <v>3033</v>
      </c>
      <c r="I227" s="76">
        <v>3</v>
      </c>
      <c r="J227" s="153">
        <f>อุดรธานี!F57</f>
        <v>98814.21</v>
      </c>
      <c r="K227" s="159">
        <f>อุดรธานี!AR57</f>
        <v>74220.44</v>
      </c>
      <c r="L227" s="81">
        <f>อุดรธานี!AS57</f>
        <v>2017579.71</v>
      </c>
      <c r="M227" s="81">
        <f>อุดรธานี!AT57</f>
        <v>2199394.64</v>
      </c>
      <c r="N227" s="75"/>
      <c r="O227" s="75"/>
      <c r="P227" s="75"/>
      <c r="Q227" s="151">
        <f t="shared" si="22"/>
        <v>-181814.93000000017</v>
      </c>
      <c r="R227" s="78">
        <f t="shared" si="23"/>
        <v>665.20926805143426</v>
      </c>
    </row>
    <row r="228" spans="1:18">
      <c r="A228" s="76">
        <v>5</v>
      </c>
      <c r="B228" s="75" t="s">
        <v>353</v>
      </c>
      <c r="C228" s="75" t="s">
        <v>317</v>
      </c>
      <c r="D228" s="75" t="s">
        <v>391</v>
      </c>
      <c r="E228" s="75" t="s">
        <v>318</v>
      </c>
      <c r="F228" s="75" t="s">
        <v>480</v>
      </c>
      <c r="G228" s="75" t="s">
        <v>1595</v>
      </c>
      <c r="H228" s="80">
        <v>2571</v>
      </c>
      <c r="I228" s="76">
        <v>2</v>
      </c>
      <c r="J228" s="153">
        <f>อุดรธานี!F58</f>
        <v>108599.15</v>
      </c>
      <c r="K228" s="159">
        <f>อุดรธานี!AR58</f>
        <v>278019.54000000004</v>
      </c>
      <c r="L228" s="81">
        <f>อุดรธานี!AS58</f>
        <v>3085448.9299999997</v>
      </c>
      <c r="M228" s="81">
        <f>อุดรธานี!AT58</f>
        <v>3240041.01</v>
      </c>
      <c r="N228" s="75"/>
      <c r="O228" s="75"/>
      <c r="P228" s="75"/>
      <c r="Q228" s="151">
        <f t="shared" si="22"/>
        <v>-154592.08000000007</v>
      </c>
      <c r="R228" s="78">
        <f t="shared" si="23"/>
        <v>1200.0968222481524</v>
      </c>
    </row>
    <row r="229" spans="1:18">
      <c r="A229" s="76">
        <v>6</v>
      </c>
      <c r="B229" s="75" t="s">
        <v>353</v>
      </c>
      <c r="C229" s="75" t="s">
        <v>317</v>
      </c>
      <c r="D229" s="75" t="s">
        <v>391</v>
      </c>
      <c r="E229" s="75" t="s">
        <v>318</v>
      </c>
      <c r="F229" s="75" t="s">
        <v>480</v>
      </c>
      <c r="G229" s="75" t="s">
        <v>330</v>
      </c>
      <c r="H229" s="80">
        <v>5320</v>
      </c>
      <c r="I229" s="76">
        <v>4</v>
      </c>
      <c r="J229" s="153">
        <f>อุดรธานี!F59</f>
        <v>854436.71</v>
      </c>
      <c r="K229" s="159">
        <f>อุดรธานี!AR59</f>
        <v>2330023.67</v>
      </c>
      <c r="L229" s="81">
        <f>อุดรธานี!AS59</f>
        <v>4943963.1899999995</v>
      </c>
      <c r="M229" s="81">
        <f>อุดรธานี!AT59</f>
        <v>3312345.14</v>
      </c>
      <c r="N229" s="75"/>
      <c r="O229" s="75"/>
      <c r="P229" s="75"/>
      <c r="Q229" s="151">
        <f t="shared" si="22"/>
        <v>1631618.0499999993</v>
      </c>
      <c r="R229" s="78">
        <f t="shared" si="23"/>
        <v>929.31638909774426</v>
      </c>
    </row>
    <row r="230" spans="1:18">
      <c r="A230" s="76">
        <v>7</v>
      </c>
      <c r="B230" s="75" t="s">
        <v>353</v>
      </c>
      <c r="C230" s="75" t="s">
        <v>317</v>
      </c>
      <c r="D230" s="75" t="s">
        <v>391</v>
      </c>
      <c r="E230" s="75" t="s">
        <v>318</v>
      </c>
      <c r="F230" s="75" t="s">
        <v>480</v>
      </c>
      <c r="G230" s="75" t="s">
        <v>1596</v>
      </c>
      <c r="H230" s="80">
        <v>2252</v>
      </c>
      <c r="I230" s="76">
        <v>2</v>
      </c>
      <c r="J230" s="153">
        <f>อุดรธานี!F60</f>
        <v>561623.38</v>
      </c>
      <c r="K230" s="159">
        <f>อุดรธานี!AR60</f>
        <v>750543.35999999987</v>
      </c>
      <c r="L230" s="81">
        <f>อุดรธานี!AS60</f>
        <v>2317349.4400000004</v>
      </c>
      <c r="M230" s="81">
        <f>อุดรธานี!AT60</f>
        <v>2339409.0799999996</v>
      </c>
      <c r="N230" s="75"/>
      <c r="O230" s="75"/>
      <c r="P230" s="75"/>
      <c r="Q230" s="151">
        <f t="shared" si="22"/>
        <v>-22059.639999999199</v>
      </c>
      <c r="R230" s="78">
        <f t="shared" si="23"/>
        <v>1029.0184014209594</v>
      </c>
    </row>
    <row r="231" spans="1:18">
      <c r="A231" s="76">
        <v>8</v>
      </c>
      <c r="B231" s="75" t="s">
        <v>353</v>
      </c>
      <c r="C231" s="75" t="s">
        <v>317</v>
      </c>
      <c r="D231" s="75" t="s">
        <v>391</v>
      </c>
      <c r="E231" s="75" t="s">
        <v>318</v>
      </c>
      <c r="F231" s="75" t="s">
        <v>480</v>
      </c>
      <c r="G231" s="75" t="s">
        <v>1597</v>
      </c>
      <c r="H231" s="80">
        <v>2615</v>
      </c>
      <c r="I231" s="76">
        <v>2</v>
      </c>
      <c r="J231" s="153">
        <f>อุดรธานี!F61</f>
        <v>275398.09000000003</v>
      </c>
      <c r="K231" s="159">
        <f>อุดรธานี!AR61</f>
        <v>471513.08000000007</v>
      </c>
      <c r="L231" s="81">
        <f>อุดรธานี!AS61</f>
        <v>2106774.08</v>
      </c>
      <c r="M231" s="81">
        <f>อุดรธานี!AT61</f>
        <v>1954653.2000000002</v>
      </c>
      <c r="N231" s="75"/>
      <c r="O231" s="75"/>
      <c r="P231" s="75"/>
      <c r="Q231" s="151">
        <f t="shared" si="22"/>
        <v>152120.87999999989</v>
      </c>
      <c r="R231" s="78">
        <f t="shared" si="23"/>
        <v>805.64974378585089</v>
      </c>
    </row>
    <row r="232" spans="1:18">
      <c r="A232" s="76">
        <v>9</v>
      </c>
      <c r="B232" s="75" t="s">
        <v>353</v>
      </c>
      <c r="C232" s="75" t="s">
        <v>317</v>
      </c>
      <c r="D232" s="75" t="s">
        <v>391</v>
      </c>
      <c r="E232" s="75" t="s">
        <v>318</v>
      </c>
      <c r="F232" s="75" t="s">
        <v>480</v>
      </c>
      <c r="G232" s="75" t="s">
        <v>1598</v>
      </c>
      <c r="H232" s="80">
        <v>7141</v>
      </c>
      <c r="I232" s="76">
        <v>5</v>
      </c>
      <c r="J232" s="153">
        <f>อุดรธานี!F62</f>
        <v>253128.45</v>
      </c>
      <c r="K232" s="159">
        <f>อุดรธานี!AR62</f>
        <v>422624.85000000003</v>
      </c>
      <c r="L232" s="81">
        <f>อุดรธานี!AS62</f>
        <v>4527332.25</v>
      </c>
      <c r="M232" s="81">
        <f>อุดรธานี!AT62</f>
        <v>4686729.04</v>
      </c>
      <c r="N232" s="75"/>
      <c r="O232" s="75"/>
      <c r="P232" s="75"/>
      <c r="Q232" s="151">
        <f t="shared" si="22"/>
        <v>-159396.79000000004</v>
      </c>
      <c r="R232" s="78">
        <f t="shared" si="23"/>
        <v>633.99135275171545</v>
      </c>
    </row>
    <row r="233" spans="1:18">
      <c r="A233" s="76">
        <v>10</v>
      </c>
      <c r="B233" s="75" t="s">
        <v>353</v>
      </c>
      <c r="C233" s="75" t="s">
        <v>317</v>
      </c>
      <c r="D233" s="75" t="s">
        <v>391</v>
      </c>
      <c r="E233" s="75" t="s">
        <v>318</v>
      </c>
      <c r="F233" s="75" t="s">
        <v>480</v>
      </c>
      <c r="G233" s="75" t="s">
        <v>1599</v>
      </c>
      <c r="H233" s="80">
        <v>6948</v>
      </c>
      <c r="I233" s="76">
        <v>5</v>
      </c>
      <c r="J233" s="153">
        <f>อุดรธานี!F63</f>
        <v>236708.8</v>
      </c>
      <c r="K233" s="159">
        <f>อุดรธานี!AR63</f>
        <v>564378.88</v>
      </c>
      <c r="L233" s="81">
        <f>อุดรธานี!AS63</f>
        <v>3888602.2199999997</v>
      </c>
      <c r="M233" s="81">
        <f>อุดรธานี!AT63</f>
        <v>3879917.37</v>
      </c>
      <c r="N233" s="75"/>
      <c r="O233" s="75"/>
      <c r="P233" s="75"/>
      <c r="Q233" s="151">
        <f t="shared" si="22"/>
        <v>8684.8499999996275</v>
      </c>
      <c r="R233" s="78">
        <f t="shared" si="23"/>
        <v>559.67216753022444</v>
      </c>
    </row>
    <row r="234" spans="1:18">
      <c r="A234" s="76">
        <v>11</v>
      </c>
      <c r="B234" s="75" t="s">
        <v>353</v>
      </c>
      <c r="C234" s="75" t="s">
        <v>317</v>
      </c>
      <c r="D234" s="75" t="s">
        <v>391</v>
      </c>
      <c r="E234" s="75" t="s">
        <v>318</v>
      </c>
      <c r="F234" s="75" t="s">
        <v>480</v>
      </c>
      <c r="G234" s="75" t="s">
        <v>1600</v>
      </c>
      <c r="H234" s="80">
        <v>3704</v>
      </c>
      <c r="I234" s="76">
        <v>3</v>
      </c>
      <c r="J234" s="153">
        <f>อุดรธานี!F64</f>
        <v>39327.64</v>
      </c>
      <c r="K234" s="159">
        <f>อุดรธานี!AR64</f>
        <v>113063.34999999998</v>
      </c>
      <c r="L234" s="81">
        <f>อุดรธานี!AS64</f>
        <v>2943949.74</v>
      </c>
      <c r="M234" s="81">
        <f>อุดรธานี!AT64</f>
        <v>3446561.01</v>
      </c>
      <c r="N234" s="75"/>
      <c r="O234" s="75"/>
      <c r="P234" s="75"/>
      <c r="Q234" s="151">
        <f t="shared" si="22"/>
        <v>-502611.26999999955</v>
      </c>
      <c r="R234" s="78">
        <f t="shared" si="23"/>
        <v>794.80284557235427</v>
      </c>
    </row>
    <row r="235" spans="1:18">
      <c r="A235" s="76">
        <v>12</v>
      </c>
      <c r="B235" s="75" t="s">
        <v>353</v>
      </c>
      <c r="C235" s="75" t="s">
        <v>317</v>
      </c>
      <c r="D235" s="75" t="s">
        <v>391</v>
      </c>
      <c r="E235" s="75" t="s">
        <v>318</v>
      </c>
      <c r="F235" s="75" t="s">
        <v>480</v>
      </c>
      <c r="G235" s="75" t="s">
        <v>1601</v>
      </c>
      <c r="H235" s="80">
        <v>2752</v>
      </c>
      <c r="I235" s="76">
        <v>2</v>
      </c>
      <c r="J235" s="153">
        <f>อุดรธานี!F65</f>
        <v>162668.46</v>
      </c>
      <c r="K235" s="159">
        <f>อุดรธานี!AR65</f>
        <v>248903.98</v>
      </c>
      <c r="L235" s="81">
        <f>อุดรธานี!AS65</f>
        <v>2563243.5499999998</v>
      </c>
      <c r="M235" s="81">
        <f>อุดรธานี!AT65</f>
        <v>2785019.6700000004</v>
      </c>
      <c r="N235" s="75"/>
      <c r="O235" s="75"/>
      <c r="P235" s="75"/>
      <c r="Q235" s="151">
        <f t="shared" si="22"/>
        <v>-221776.12000000058</v>
      </c>
      <c r="R235" s="78">
        <f t="shared" si="23"/>
        <v>931.41117369186043</v>
      </c>
    </row>
    <row r="236" spans="1:18" s="21" customFormat="1">
      <c r="A236" s="139">
        <v>3</v>
      </c>
      <c r="B236" s="140" t="s">
        <v>353</v>
      </c>
      <c r="C236" s="140"/>
      <c r="D236" s="140"/>
      <c r="E236" s="140" t="s">
        <v>376</v>
      </c>
      <c r="F236" s="140"/>
      <c r="G236" s="140" t="s">
        <v>610</v>
      </c>
      <c r="H236" s="142">
        <f>SUM(H224:H235)</f>
        <v>42797</v>
      </c>
      <c r="I236" s="139"/>
      <c r="J236" s="142">
        <f>SUM(J224:J235)</f>
        <v>3255399.44</v>
      </c>
      <c r="K236" s="160">
        <f>SUM(K224:K235)</f>
        <v>6368357.7199999997</v>
      </c>
      <c r="L236" s="142">
        <f t="shared" ref="L236:M236" si="26">SUM(L224:L235)</f>
        <v>34510722.669999994</v>
      </c>
      <c r="M236" s="142">
        <f t="shared" si="26"/>
        <v>34011153.450000003</v>
      </c>
      <c r="N236" s="140">
        <v>11</v>
      </c>
      <c r="O236" s="140">
        <v>11</v>
      </c>
      <c r="P236" s="140">
        <v>0</v>
      </c>
      <c r="Q236" s="152">
        <f t="shared" si="22"/>
        <v>499569.21999999136</v>
      </c>
      <c r="R236" s="150">
        <f>L236/H236</f>
        <v>806.38181811809227</v>
      </c>
    </row>
    <row r="237" spans="1:18">
      <c r="A237" s="76">
        <v>1</v>
      </c>
      <c r="B237" s="75" t="s">
        <v>353</v>
      </c>
      <c r="C237" s="75" t="s">
        <v>319</v>
      </c>
      <c r="D237" s="75" t="s">
        <v>398</v>
      </c>
      <c r="E237" s="75" t="s">
        <v>320</v>
      </c>
      <c r="F237" s="75" t="s">
        <v>477</v>
      </c>
      <c r="G237" s="75" t="s">
        <v>611</v>
      </c>
      <c r="H237" s="80"/>
      <c r="I237" s="76"/>
      <c r="J237" s="153"/>
      <c r="K237" s="159"/>
      <c r="L237" s="81"/>
      <c r="M237" s="81"/>
      <c r="N237" s="75"/>
      <c r="O237" s="75"/>
      <c r="P237" s="75"/>
    </row>
    <row r="238" spans="1:18">
      <c r="A238" s="76">
        <v>2</v>
      </c>
      <c r="B238" s="75" t="s">
        <v>353</v>
      </c>
      <c r="C238" s="75" t="s">
        <v>319</v>
      </c>
      <c r="D238" s="75" t="s">
        <v>398</v>
      </c>
      <c r="E238" s="75" t="s">
        <v>320</v>
      </c>
      <c r="F238" s="75" t="s">
        <v>480</v>
      </c>
      <c r="G238" s="75" t="s">
        <v>1564</v>
      </c>
      <c r="H238" s="80">
        <v>4777</v>
      </c>
      <c r="I238" s="76">
        <v>4</v>
      </c>
      <c r="J238" s="153">
        <f>อุดรธานี!F66</f>
        <v>693438.27</v>
      </c>
      <c r="K238" s="159">
        <f>อุดรธานี!AR66</f>
        <v>733294.59000000008</v>
      </c>
      <c r="L238" s="81">
        <f>อุดรธานี!AS66</f>
        <v>3349902.79</v>
      </c>
      <c r="M238" s="81">
        <f>อุดรธานี!AT66</f>
        <v>3792568.96</v>
      </c>
      <c r="N238" s="75"/>
      <c r="O238" s="75"/>
      <c r="P238" s="75"/>
      <c r="Q238" s="151">
        <f t="shared" si="22"/>
        <v>-442666.16999999993</v>
      </c>
      <c r="R238" s="78">
        <f t="shared" si="23"/>
        <v>701.25660247016958</v>
      </c>
    </row>
    <row r="239" spans="1:18">
      <c r="A239" s="76">
        <v>3</v>
      </c>
      <c r="B239" s="75" t="s">
        <v>353</v>
      </c>
      <c r="C239" s="75" t="s">
        <v>319</v>
      </c>
      <c r="D239" s="75" t="s">
        <v>398</v>
      </c>
      <c r="E239" s="75" t="s">
        <v>320</v>
      </c>
      <c r="F239" s="75" t="s">
        <v>480</v>
      </c>
      <c r="G239" s="75" t="s">
        <v>1550</v>
      </c>
      <c r="H239" s="80">
        <v>8626</v>
      </c>
      <c r="I239" s="76">
        <v>5</v>
      </c>
      <c r="J239" s="153">
        <f>อุดรธานี!F67</f>
        <v>1046569.37</v>
      </c>
      <c r="K239" s="159">
        <f>อุดรธานี!AR67</f>
        <v>1637271.59</v>
      </c>
      <c r="L239" s="81">
        <f>อุดรธานี!AS67</f>
        <v>8351399.2899999991</v>
      </c>
      <c r="M239" s="81">
        <f>อุดรธานี!AT67</f>
        <v>7364632.3700000001</v>
      </c>
      <c r="N239" s="75"/>
      <c r="O239" s="75"/>
      <c r="P239" s="75"/>
      <c r="Q239" s="151">
        <f t="shared" si="22"/>
        <v>986766.91999999899</v>
      </c>
      <c r="R239" s="78">
        <f t="shared" si="23"/>
        <v>968.16592742870387</v>
      </c>
    </row>
    <row r="240" spans="1:18">
      <c r="A240" s="76">
        <v>4</v>
      </c>
      <c r="B240" s="75" t="s">
        <v>353</v>
      </c>
      <c r="C240" s="75" t="s">
        <v>319</v>
      </c>
      <c r="D240" s="75" t="s">
        <v>398</v>
      </c>
      <c r="E240" s="75" t="s">
        <v>320</v>
      </c>
      <c r="F240" s="75" t="s">
        <v>480</v>
      </c>
      <c r="G240" s="75" t="s">
        <v>1467</v>
      </c>
      <c r="H240" s="80">
        <v>4748</v>
      </c>
      <c r="I240" s="76">
        <v>4</v>
      </c>
      <c r="J240" s="153">
        <f>อุดรธานี!F68</f>
        <v>307593.83</v>
      </c>
      <c r="K240" s="159">
        <f>อุดรธานี!AR68</f>
        <v>505369.72000000003</v>
      </c>
      <c r="L240" s="81">
        <f>อุดรธานี!AS68</f>
        <v>2766106.77</v>
      </c>
      <c r="M240" s="81">
        <f>อุดรธานี!AT68</f>
        <v>2829331.1599999997</v>
      </c>
      <c r="N240" s="75"/>
      <c r="O240" s="75"/>
      <c r="P240" s="75"/>
      <c r="Q240" s="151">
        <f t="shared" si="22"/>
        <v>-63224.389999999665</v>
      </c>
      <c r="R240" s="78">
        <f t="shared" si="23"/>
        <v>582.58356571187869</v>
      </c>
    </row>
    <row r="241" spans="1:18">
      <c r="A241" s="76">
        <v>5</v>
      </c>
      <c r="B241" s="75" t="s">
        <v>353</v>
      </c>
      <c r="C241" s="75" t="s">
        <v>319</v>
      </c>
      <c r="D241" s="75" t="s">
        <v>398</v>
      </c>
      <c r="E241" s="75" t="s">
        <v>320</v>
      </c>
      <c r="F241" s="75" t="s">
        <v>480</v>
      </c>
      <c r="G241" s="75" t="s">
        <v>1468</v>
      </c>
      <c r="H241" s="80">
        <v>2942</v>
      </c>
      <c r="I241" s="76">
        <v>2</v>
      </c>
      <c r="J241" s="153">
        <f>อุดรธานี!F69</f>
        <v>342916.93</v>
      </c>
      <c r="K241" s="159">
        <f>อุดรธานี!AR69</f>
        <v>360044.48000000004</v>
      </c>
      <c r="L241" s="81">
        <f>อุดรธานี!AS69</f>
        <v>2961329.69</v>
      </c>
      <c r="M241" s="81">
        <f>อุดรธานี!AT69</f>
        <v>2928925.95</v>
      </c>
      <c r="N241" s="75"/>
      <c r="O241" s="75"/>
      <c r="P241" s="75"/>
      <c r="Q241" s="151">
        <f t="shared" si="22"/>
        <v>32403.739999999758</v>
      </c>
      <c r="R241" s="78">
        <f t="shared" si="23"/>
        <v>1006.57025492862</v>
      </c>
    </row>
    <row r="242" spans="1:18">
      <c r="A242" s="76">
        <v>6</v>
      </c>
      <c r="B242" s="75" t="s">
        <v>353</v>
      </c>
      <c r="C242" s="75" t="s">
        <v>319</v>
      </c>
      <c r="D242" s="75" t="s">
        <v>398</v>
      </c>
      <c r="E242" s="75" t="s">
        <v>320</v>
      </c>
      <c r="F242" s="75" t="s">
        <v>480</v>
      </c>
      <c r="G242" s="75" t="s">
        <v>1469</v>
      </c>
      <c r="H242" s="80">
        <v>7498</v>
      </c>
      <c r="I242" s="76">
        <v>5</v>
      </c>
      <c r="J242" s="153">
        <f>อุดรธานี!F70</f>
        <v>569647.02</v>
      </c>
      <c r="K242" s="159">
        <f>อุดรธานี!AR70</f>
        <v>520953.47000000003</v>
      </c>
      <c r="L242" s="81">
        <f>อุดรธานี!AS70</f>
        <v>3766502.3</v>
      </c>
      <c r="M242" s="81">
        <f>อุดรธานี!AT70</f>
        <v>3978282.7800000003</v>
      </c>
      <c r="N242" s="75"/>
      <c r="O242" s="75"/>
      <c r="P242" s="75"/>
      <c r="Q242" s="151">
        <f t="shared" si="22"/>
        <v>-211780.48000000045</v>
      </c>
      <c r="R242" s="78">
        <f t="shared" si="23"/>
        <v>502.33426246999198</v>
      </c>
    </row>
    <row r="243" spans="1:18">
      <c r="A243" s="76">
        <v>7</v>
      </c>
      <c r="B243" s="75" t="s">
        <v>353</v>
      </c>
      <c r="C243" s="75" t="s">
        <v>319</v>
      </c>
      <c r="D243" s="75" t="s">
        <v>398</v>
      </c>
      <c r="E243" s="75" t="s">
        <v>320</v>
      </c>
      <c r="F243" s="75" t="s">
        <v>480</v>
      </c>
      <c r="G243" s="75" t="s">
        <v>1470</v>
      </c>
      <c r="H243" s="80">
        <v>5826</v>
      </c>
      <c r="I243" s="76">
        <v>4</v>
      </c>
      <c r="J243" s="153">
        <f>อุดรธานี!F71</f>
        <v>297789.14</v>
      </c>
      <c r="K243" s="159">
        <f>อุดรธานี!AR71</f>
        <v>1173458.2799999998</v>
      </c>
      <c r="L243" s="81">
        <f>อุดรธานี!AS71</f>
        <v>5727854.9699999997</v>
      </c>
      <c r="M243" s="81">
        <f>อุดรธานี!AT71</f>
        <v>4426535.78</v>
      </c>
      <c r="N243" s="75"/>
      <c r="O243" s="75"/>
      <c r="P243" s="75"/>
      <c r="Q243" s="151">
        <f t="shared" si="22"/>
        <v>1301319.1899999995</v>
      </c>
      <c r="R243" s="78">
        <f t="shared" si="23"/>
        <v>983.15395983522137</v>
      </c>
    </row>
    <row r="244" spans="1:18">
      <c r="A244" s="76">
        <v>8</v>
      </c>
      <c r="B244" s="75" t="s">
        <v>353</v>
      </c>
      <c r="C244" s="75" t="s">
        <v>319</v>
      </c>
      <c r="D244" s="75" t="s">
        <v>398</v>
      </c>
      <c r="E244" s="75" t="s">
        <v>320</v>
      </c>
      <c r="F244" s="75" t="s">
        <v>480</v>
      </c>
      <c r="G244" s="75" t="s">
        <v>1471</v>
      </c>
      <c r="H244" s="80">
        <v>1932</v>
      </c>
      <c r="I244" s="76">
        <v>2</v>
      </c>
      <c r="J244" s="153">
        <f>อุดรธานี!F72</f>
        <v>154162.97</v>
      </c>
      <c r="K244" s="159">
        <f>อุดรธานี!AR72</f>
        <v>394556.65</v>
      </c>
      <c r="L244" s="81">
        <f>อุดรธานี!AS72</f>
        <v>2358042.3899999997</v>
      </c>
      <c r="M244" s="81">
        <f>อุดรธานี!AT72</f>
        <v>2556891.9699999997</v>
      </c>
      <c r="N244" s="75"/>
      <c r="O244" s="75"/>
      <c r="P244" s="75"/>
      <c r="Q244" s="151">
        <f t="shared" si="22"/>
        <v>-198849.58000000007</v>
      </c>
      <c r="R244" s="78">
        <f t="shared" si="23"/>
        <v>1220.5188354037266</v>
      </c>
    </row>
    <row r="245" spans="1:18">
      <c r="A245" s="76">
        <v>9</v>
      </c>
      <c r="B245" s="75" t="s">
        <v>353</v>
      </c>
      <c r="C245" s="75" t="s">
        <v>319</v>
      </c>
      <c r="D245" s="75" t="s">
        <v>398</v>
      </c>
      <c r="E245" s="75" t="s">
        <v>320</v>
      </c>
      <c r="F245" s="75" t="s">
        <v>480</v>
      </c>
      <c r="G245" s="75" t="s">
        <v>1472</v>
      </c>
      <c r="H245" s="80">
        <v>3533</v>
      </c>
      <c r="I245" s="76">
        <v>3</v>
      </c>
      <c r="J245" s="153">
        <f>อุดรธานี!F73</f>
        <v>594511.14</v>
      </c>
      <c r="K245" s="159">
        <f>อุดรธานี!AR73</f>
        <v>539526.04</v>
      </c>
      <c r="L245" s="81">
        <f>อุดรธานี!AS73</f>
        <v>3458710.62</v>
      </c>
      <c r="M245" s="81">
        <f>อุดรธานี!AT73</f>
        <v>3585596.06</v>
      </c>
      <c r="N245" s="75"/>
      <c r="O245" s="75"/>
      <c r="P245" s="75"/>
      <c r="Q245" s="151">
        <f t="shared" si="22"/>
        <v>-126885.43999999994</v>
      </c>
      <c r="R245" s="78">
        <f t="shared" si="23"/>
        <v>978.97272006793094</v>
      </c>
    </row>
    <row r="246" spans="1:18">
      <c r="A246" s="76">
        <v>10</v>
      </c>
      <c r="B246" s="75" t="s">
        <v>353</v>
      </c>
      <c r="C246" s="75" t="s">
        <v>319</v>
      </c>
      <c r="D246" s="75" t="s">
        <v>398</v>
      </c>
      <c r="E246" s="75" t="s">
        <v>320</v>
      </c>
      <c r="F246" s="75" t="s">
        <v>480</v>
      </c>
      <c r="G246" s="75" t="s">
        <v>1473</v>
      </c>
      <c r="H246" s="80">
        <v>4453</v>
      </c>
      <c r="I246" s="76">
        <v>3</v>
      </c>
      <c r="J246" s="153">
        <f>อุดรธานี!F74</f>
        <v>598358.39</v>
      </c>
      <c r="K246" s="159">
        <f>อุดรธานี!AR74</f>
        <v>863400.39999999991</v>
      </c>
      <c r="L246" s="81">
        <f>อุดรธานี!AS74</f>
        <v>3260998.7800000003</v>
      </c>
      <c r="M246" s="81">
        <f>อุดรธานี!AT74</f>
        <v>3040647.94</v>
      </c>
      <c r="N246" s="75"/>
      <c r="O246" s="75"/>
      <c r="P246" s="75"/>
      <c r="Q246" s="151">
        <f t="shared" si="22"/>
        <v>220350.84000000032</v>
      </c>
      <c r="R246" s="78">
        <f t="shared" si="23"/>
        <v>732.31501908825521</v>
      </c>
    </row>
    <row r="247" spans="1:18">
      <c r="A247" s="76">
        <v>11</v>
      </c>
      <c r="B247" s="75" t="s">
        <v>353</v>
      </c>
      <c r="C247" s="75" t="s">
        <v>319</v>
      </c>
      <c r="D247" s="75" t="s">
        <v>398</v>
      </c>
      <c r="E247" s="75" t="s">
        <v>320</v>
      </c>
      <c r="F247" s="75" t="s">
        <v>480</v>
      </c>
      <c r="G247" s="75" t="s">
        <v>1474</v>
      </c>
      <c r="H247" s="80">
        <v>3123</v>
      </c>
      <c r="I247" s="76">
        <v>3</v>
      </c>
      <c r="J247" s="153">
        <f>อุดรธานี!F75</f>
        <v>143778.63</v>
      </c>
      <c r="K247" s="159">
        <f>อุดรธานี!AR75</f>
        <v>89261.649999999965</v>
      </c>
      <c r="L247" s="81">
        <f>อุดรธานี!AS75</f>
        <v>2559992.09</v>
      </c>
      <c r="M247" s="81">
        <f>อุดรธานี!AT75</f>
        <v>2604064.21</v>
      </c>
      <c r="N247" s="75"/>
      <c r="O247" s="75"/>
      <c r="P247" s="75"/>
      <c r="Q247" s="151">
        <f t="shared" si="22"/>
        <v>-44072.120000000112</v>
      </c>
      <c r="R247" s="78">
        <f t="shared" si="23"/>
        <v>819.72209093820038</v>
      </c>
    </row>
    <row r="248" spans="1:18">
      <c r="A248" s="76">
        <v>12</v>
      </c>
      <c r="B248" s="75" t="s">
        <v>353</v>
      </c>
      <c r="C248" s="75" t="s">
        <v>319</v>
      </c>
      <c r="D248" s="75" t="s">
        <v>398</v>
      </c>
      <c r="E248" s="75" t="s">
        <v>320</v>
      </c>
      <c r="F248" s="75" t="s">
        <v>480</v>
      </c>
      <c r="G248" s="75" t="s">
        <v>1475</v>
      </c>
      <c r="H248" s="80">
        <v>4434</v>
      </c>
      <c r="I248" s="76">
        <v>3</v>
      </c>
      <c r="J248" s="153">
        <f>อุดรธานี!F76</f>
        <v>87705.94</v>
      </c>
      <c r="K248" s="159">
        <f>อุดรธานี!AR76</f>
        <v>542090.67999999993</v>
      </c>
      <c r="L248" s="81">
        <f>อุดรธานี!AS76</f>
        <v>3807241.9299999997</v>
      </c>
      <c r="M248" s="81">
        <f>อุดรธานี!AT76</f>
        <v>3557477.34</v>
      </c>
      <c r="N248" s="75"/>
      <c r="O248" s="75"/>
      <c r="P248" s="75"/>
      <c r="Q248" s="151">
        <f t="shared" si="22"/>
        <v>249764.58999999985</v>
      </c>
      <c r="R248" s="78">
        <f t="shared" si="23"/>
        <v>858.64725529995485</v>
      </c>
    </row>
    <row r="249" spans="1:18">
      <c r="A249" s="76">
        <v>13</v>
      </c>
      <c r="B249" s="75" t="s">
        <v>353</v>
      </c>
      <c r="C249" s="75" t="s">
        <v>319</v>
      </c>
      <c r="D249" s="75" t="s">
        <v>398</v>
      </c>
      <c r="E249" s="75" t="s">
        <v>320</v>
      </c>
      <c r="F249" s="75" t="s">
        <v>480</v>
      </c>
      <c r="G249" s="75" t="s">
        <v>1476</v>
      </c>
      <c r="H249" s="80">
        <v>2518</v>
      </c>
      <c r="I249" s="76">
        <v>2</v>
      </c>
      <c r="J249" s="153">
        <f>อุดรธานี!F77</f>
        <v>255656.09</v>
      </c>
      <c r="K249" s="159">
        <f>อุดรธานี!AR77</f>
        <v>277051.03999999998</v>
      </c>
      <c r="L249" s="81">
        <f>อุดรธานี!AS77</f>
        <v>3004029.59</v>
      </c>
      <c r="M249" s="81">
        <f>อุดรธานี!AT77</f>
        <v>3124983.54</v>
      </c>
      <c r="N249" s="75"/>
      <c r="O249" s="75"/>
      <c r="P249" s="75"/>
      <c r="Q249" s="151">
        <f t="shared" si="22"/>
        <v>-120953.95000000019</v>
      </c>
      <c r="R249" s="78">
        <f t="shared" si="23"/>
        <v>1193.022077045274</v>
      </c>
    </row>
    <row r="250" spans="1:18">
      <c r="A250" s="76">
        <v>14</v>
      </c>
      <c r="B250" s="75" t="s">
        <v>353</v>
      </c>
      <c r="C250" s="75" t="s">
        <v>319</v>
      </c>
      <c r="D250" s="75" t="s">
        <v>398</v>
      </c>
      <c r="E250" s="75" t="s">
        <v>320</v>
      </c>
      <c r="F250" s="75" t="s">
        <v>480</v>
      </c>
      <c r="G250" s="111" t="s">
        <v>1477</v>
      </c>
      <c r="H250" s="80">
        <v>4354</v>
      </c>
      <c r="I250" s="76">
        <v>3</v>
      </c>
      <c r="J250" s="153">
        <f>อุดรธานี!F78</f>
        <v>251907.86</v>
      </c>
      <c r="K250" s="159">
        <f>อุดรธานี!AR78</f>
        <v>314510.82</v>
      </c>
      <c r="L250" s="81">
        <f>อุดรธานี!AS78</f>
        <v>2986103.83</v>
      </c>
      <c r="M250" s="81">
        <f>อุดรธานี!AT78</f>
        <v>2757504.84</v>
      </c>
      <c r="N250" s="75"/>
      <c r="O250" s="75"/>
      <c r="P250" s="75"/>
      <c r="Q250" s="151">
        <f t="shared" si="22"/>
        <v>228598.99000000022</v>
      </c>
      <c r="R250" s="78">
        <f t="shared" si="23"/>
        <v>685.8300022967386</v>
      </c>
    </row>
    <row r="251" spans="1:18">
      <c r="A251" s="76">
        <v>15</v>
      </c>
      <c r="B251" s="75" t="s">
        <v>353</v>
      </c>
      <c r="C251" s="75" t="s">
        <v>319</v>
      </c>
      <c r="D251" s="75" t="s">
        <v>398</v>
      </c>
      <c r="E251" s="75" t="s">
        <v>320</v>
      </c>
      <c r="F251" s="75" t="s">
        <v>480</v>
      </c>
      <c r="G251" s="75" t="s">
        <v>1478</v>
      </c>
      <c r="H251" s="80">
        <v>2453</v>
      </c>
      <c r="I251" s="76">
        <v>2</v>
      </c>
      <c r="J251" s="153">
        <f>อุดรธานี!F79</f>
        <v>194334.5</v>
      </c>
      <c r="K251" s="159">
        <f>อุดรธานี!AR79</f>
        <v>745734.59000000008</v>
      </c>
      <c r="L251" s="81">
        <f>อุดรธานี!AS79</f>
        <v>3695960.85</v>
      </c>
      <c r="M251" s="81">
        <f>อุดรธานี!AT79</f>
        <v>2956807.62</v>
      </c>
      <c r="N251" s="75"/>
      <c r="O251" s="75"/>
      <c r="P251" s="75"/>
      <c r="Q251" s="151">
        <f t="shared" si="22"/>
        <v>739153.23</v>
      </c>
      <c r="R251" s="78">
        <f t="shared" si="23"/>
        <v>1506.7104973501835</v>
      </c>
    </row>
    <row r="252" spans="1:18">
      <c r="A252" s="76">
        <v>16</v>
      </c>
      <c r="B252" s="75" t="s">
        <v>353</v>
      </c>
      <c r="C252" s="75" t="s">
        <v>319</v>
      </c>
      <c r="D252" s="75" t="s">
        <v>398</v>
      </c>
      <c r="E252" s="75" t="s">
        <v>320</v>
      </c>
      <c r="F252" s="75" t="s">
        <v>480</v>
      </c>
      <c r="G252" s="111" t="s">
        <v>1479</v>
      </c>
      <c r="H252" s="80">
        <v>5408</v>
      </c>
      <c r="I252" s="76">
        <v>4</v>
      </c>
      <c r="J252" s="153">
        <f>อุดรธานี!F80</f>
        <v>307118.75</v>
      </c>
      <c r="K252" s="159">
        <f>อุดรธานี!AR80</f>
        <v>545127.57999999996</v>
      </c>
      <c r="L252" s="81">
        <f>อุดรธานี!AS80</f>
        <v>4008021.7</v>
      </c>
      <c r="M252" s="81">
        <f>อุดรธานี!AT80</f>
        <v>3842853.4699999997</v>
      </c>
      <c r="N252" s="75"/>
      <c r="O252" s="75"/>
      <c r="P252" s="75"/>
      <c r="Q252" s="151">
        <f t="shared" si="22"/>
        <v>165168.23000000045</v>
      </c>
      <c r="R252" s="78">
        <f t="shared" si="23"/>
        <v>741.12827292899408</v>
      </c>
    </row>
    <row r="253" spans="1:18" s="123" customFormat="1">
      <c r="A253" s="91">
        <v>17</v>
      </c>
      <c r="B253" s="89" t="s">
        <v>353</v>
      </c>
      <c r="C253" s="89" t="s">
        <v>319</v>
      </c>
      <c r="D253" s="89" t="s">
        <v>398</v>
      </c>
      <c r="E253" s="89" t="s">
        <v>320</v>
      </c>
      <c r="F253" s="89" t="s">
        <v>480</v>
      </c>
      <c r="G253" s="89" t="s">
        <v>1480</v>
      </c>
      <c r="H253" s="90">
        <v>5671</v>
      </c>
      <c r="I253" s="91">
        <v>4</v>
      </c>
      <c r="J253" s="81">
        <f>อุดรธานี!F81</f>
        <v>565022.26</v>
      </c>
      <c r="K253" s="164">
        <f>อุดรธานี!AR81</f>
        <v>1235788.73</v>
      </c>
      <c r="L253" s="81">
        <f>อุดรธานี!AS81</f>
        <v>4451164.6099999994</v>
      </c>
      <c r="M253" s="81">
        <f>อุดรธานี!AT81</f>
        <v>3949463.86</v>
      </c>
      <c r="N253" s="89"/>
      <c r="O253" s="89"/>
      <c r="P253" s="89"/>
      <c r="Q253" s="151">
        <f t="shared" si="22"/>
        <v>501700.74999999953</v>
      </c>
      <c r="R253" s="78">
        <f t="shared" si="23"/>
        <v>784.89941985540463</v>
      </c>
    </row>
    <row r="254" spans="1:18">
      <c r="A254" s="76">
        <v>18</v>
      </c>
      <c r="B254" s="75" t="s">
        <v>353</v>
      </c>
      <c r="C254" s="75" t="s">
        <v>319</v>
      </c>
      <c r="D254" s="75" t="s">
        <v>398</v>
      </c>
      <c r="E254" s="75" t="s">
        <v>320</v>
      </c>
      <c r="F254" s="75" t="s">
        <v>480</v>
      </c>
      <c r="G254" s="75" t="s">
        <v>1481</v>
      </c>
      <c r="H254" s="80">
        <v>2878</v>
      </c>
      <c r="I254" s="76">
        <v>2</v>
      </c>
      <c r="J254" s="153">
        <f>อุดรธานี!F82</f>
        <v>776693.5</v>
      </c>
      <c r="K254" s="159">
        <f>อุดรธานี!AR82</f>
        <v>975641.27000000014</v>
      </c>
      <c r="L254" s="81">
        <f>อุดรธานี!AS82</f>
        <v>3408605.3200000003</v>
      </c>
      <c r="M254" s="81">
        <f>อุดรธานี!AT82</f>
        <v>3078169.2399999998</v>
      </c>
      <c r="N254" s="75"/>
      <c r="O254" s="75"/>
      <c r="P254" s="75"/>
      <c r="Q254" s="151">
        <f t="shared" si="22"/>
        <v>330436.08000000054</v>
      </c>
      <c r="R254" s="78">
        <f t="shared" si="23"/>
        <v>1184.3659902710217</v>
      </c>
    </row>
    <row r="255" spans="1:18" s="21" customFormat="1">
      <c r="A255" s="139">
        <v>4</v>
      </c>
      <c r="B255" s="140" t="s">
        <v>353</v>
      </c>
      <c r="C255" s="140"/>
      <c r="D255" s="140"/>
      <c r="E255" s="140" t="s">
        <v>376</v>
      </c>
      <c r="F255" s="140"/>
      <c r="G255" s="140" t="s">
        <v>612</v>
      </c>
      <c r="H255" s="142">
        <f>SUM(H237:H253)</f>
        <v>72296</v>
      </c>
      <c r="I255" s="139"/>
      <c r="J255" s="142">
        <f>SUM(J237:J253)</f>
        <v>6410511.0900000008</v>
      </c>
      <c r="K255" s="160">
        <f>SUM(K237:K253)</f>
        <v>10477440.310000002</v>
      </c>
      <c r="L255" s="142">
        <f t="shared" ref="L255:M255" si="27">SUM(L237:L253)</f>
        <v>60513362.199999996</v>
      </c>
      <c r="M255" s="142">
        <f t="shared" si="27"/>
        <v>57296567.849999987</v>
      </c>
      <c r="N255" s="140">
        <v>17</v>
      </c>
      <c r="O255" s="140">
        <v>17</v>
      </c>
      <c r="P255" s="140">
        <f>N255-O255</f>
        <v>0</v>
      </c>
      <c r="Q255" s="152">
        <f t="shared" si="22"/>
        <v>3216794.3500000089</v>
      </c>
      <c r="R255" s="150">
        <f>L255/H255</f>
        <v>837.02227232488656</v>
      </c>
    </row>
    <row r="256" spans="1:18">
      <c r="A256" s="76">
        <v>1</v>
      </c>
      <c r="B256" s="75" t="s">
        <v>353</v>
      </c>
      <c r="C256" s="75" t="s">
        <v>321</v>
      </c>
      <c r="D256" s="75" t="s">
        <v>412</v>
      </c>
      <c r="E256" s="75" t="s">
        <v>322</v>
      </c>
      <c r="F256" s="75" t="s">
        <v>510</v>
      </c>
      <c r="G256" s="75" t="s">
        <v>613</v>
      </c>
      <c r="H256" s="80"/>
      <c r="I256" s="76"/>
      <c r="J256" s="153"/>
      <c r="K256" s="159"/>
      <c r="L256" s="81"/>
      <c r="M256" s="81"/>
      <c r="N256" s="75"/>
      <c r="O256" s="75"/>
      <c r="P256" s="75"/>
    </row>
    <row r="257" spans="1:18">
      <c r="A257" s="76">
        <v>2</v>
      </c>
      <c r="B257" s="75" t="s">
        <v>353</v>
      </c>
      <c r="C257" s="75" t="s">
        <v>321</v>
      </c>
      <c r="D257" s="75" t="s">
        <v>412</v>
      </c>
      <c r="E257" s="75" t="s">
        <v>322</v>
      </c>
      <c r="F257" s="75" t="s">
        <v>480</v>
      </c>
      <c r="G257" s="75" t="s">
        <v>163</v>
      </c>
      <c r="H257" s="80">
        <v>3706</v>
      </c>
      <c r="I257" s="76">
        <v>3</v>
      </c>
      <c r="J257" s="153">
        <f>อุดรธานี!F83</f>
        <v>150220.97</v>
      </c>
      <c r="K257" s="159">
        <f>อุดรธานี!AR83</f>
        <v>111491.24</v>
      </c>
      <c r="L257" s="81">
        <f>อุดรธานี!AS83</f>
        <v>2657506.16</v>
      </c>
      <c r="M257" s="81">
        <f>อุดรธานี!AT83</f>
        <v>2855315.15</v>
      </c>
      <c r="N257" s="75"/>
      <c r="O257" s="75"/>
      <c r="P257" s="75"/>
      <c r="Q257" s="151">
        <f t="shared" si="22"/>
        <v>-197808.98999999976</v>
      </c>
      <c r="R257" s="78">
        <f t="shared" si="23"/>
        <v>717.08207231516462</v>
      </c>
    </row>
    <row r="258" spans="1:18">
      <c r="A258" s="76">
        <v>3</v>
      </c>
      <c r="B258" s="75" t="s">
        <v>353</v>
      </c>
      <c r="C258" s="75" t="s">
        <v>321</v>
      </c>
      <c r="D258" s="75" t="s">
        <v>412</v>
      </c>
      <c r="E258" s="75" t="s">
        <v>322</v>
      </c>
      <c r="F258" s="75" t="s">
        <v>480</v>
      </c>
      <c r="G258" s="75" t="s">
        <v>164</v>
      </c>
      <c r="H258" s="80">
        <v>5162</v>
      </c>
      <c r="I258" s="76">
        <v>4</v>
      </c>
      <c r="J258" s="153">
        <f>อุดรธานี!F84</f>
        <v>114389.75</v>
      </c>
      <c r="K258" s="159">
        <f>อุดรธานี!AR84</f>
        <v>-40459.76999999999</v>
      </c>
      <c r="L258" s="81">
        <f>อุดรธานี!AS84</f>
        <v>4056148.95</v>
      </c>
      <c r="M258" s="81">
        <f>อุดรธานี!AT84</f>
        <v>4485492.1500000004</v>
      </c>
      <c r="N258" s="75"/>
      <c r="O258" s="75"/>
      <c r="P258" s="75"/>
      <c r="Q258" s="151">
        <f t="shared" si="22"/>
        <v>-429343.20000000019</v>
      </c>
      <c r="R258" s="78">
        <f t="shared" si="23"/>
        <v>785.77081557535837</v>
      </c>
    </row>
    <row r="259" spans="1:18">
      <c r="A259" s="76">
        <v>4</v>
      </c>
      <c r="B259" s="75" t="s">
        <v>353</v>
      </c>
      <c r="C259" s="75" t="s">
        <v>321</v>
      </c>
      <c r="D259" s="75" t="s">
        <v>412</v>
      </c>
      <c r="E259" s="75" t="s">
        <v>322</v>
      </c>
      <c r="F259" s="75" t="s">
        <v>480</v>
      </c>
      <c r="G259" s="75" t="s">
        <v>165</v>
      </c>
      <c r="H259" s="80">
        <v>3052</v>
      </c>
      <c r="I259" s="76">
        <v>3</v>
      </c>
      <c r="J259" s="153">
        <f>อุดรธานี!F85</f>
        <v>185840.06</v>
      </c>
      <c r="K259" s="159">
        <f>อุดรธานี!AR85</f>
        <v>245515.06</v>
      </c>
      <c r="L259" s="81">
        <f>อุดรธานี!AS85</f>
        <v>3013105.13</v>
      </c>
      <c r="M259" s="81">
        <f>อุดรธานี!AT85</f>
        <v>2747265.5999999996</v>
      </c>
      <c r="N259" s="75"/>
      <c r="O259" s="75"/>
      <c r="P259" s="75"/>
      <c r="Q259" s="151">
        <f t="shared" si="22"/>
        <v>265839.53000000026</v>
      </c>
      <c r="R259" s="78">
        <f t="shared" si="23"/>
        <v>987.25594036697248</v>
      </c>
    </row>
    <row r="260" spans="1:18">
      <c r="A260" s="76">
        <v>5</v>
      </c>
      <c r="B260" s="75" t="s">
        <v>353</v>
      </c>
      <c r="C260" s="75" t="s">
        <v>321</v>
      </c>
      <c r="D260" s="75" t="s">
        <v>412</v>
      </c>
      <c r="E260" s="75" t="s">
        <v>322</v>
      </c>
      <c r="F260" s="75" t="s">
        <v>480</v>
      </c>
      <c r="G260" s="75" t="s">
        <v>166</v>
      </c>
      <c r="H260" s="80">
        <v>6259</v>
      </c>
      <c r="I260" s="76">
        <v>5</v>
      </c>
      <c r="J260" s="153">
        <f>อุดรธานี!F86</f>
        <v>117462.51</v>
      </c>
      <c r="K260" s="159">
        <f>อุดรธานี!AR86</f>
        <v>278488.37</v>
      </c>
      <c r="L260" s="81">
        <f>อุดรธานี!AS86</f>
        <v>4353211.59</v>
      </c>
      <c r="M260" s="81">
        <f>อุดรธานี!AT86</f>
        <v>3956912.3400000003</v>
      </c>
      <c r="N260" s="75"/>
      <c r="O260" s="75"/>
      <c r="P260" s="75"/>
      <c r="Q260" s="151">
        <f t="shared" si="22"/>
        <v>396299.24999999953</v>
      </c>
      <c r="R260" s="78">
        <f t="shared" si="23"/>
        <v>695.51231666400383</v>
      </c>
    </row>
    <row r="261" spans="1:18">
      <c r="A261" s="76">
        <v>6</v>
      </c>
      <c r="B261" s="75" t="s">
        <v>353</v>
      </c>
      <c r="C261" s="75" t="s">
        <v>321</v>
      </c>
      <c r="D261" s="75" t="s">
        <v>412</v>
      </c>
      <c r="E261" s="75" t="s">
        <v>322</v>
      </c>
      <c r="F261" s="75" t="s">
        <v>480</v>
      </c>
      <c r="G261" s="75" t="s">
        <v>167</v>
      </c>
      <c r="H261" s="80">
        <v>3341</v>
      </c>
      <c r="I261" s="76">
        <v>3</v>
      </c>
      <c r="J261" s="153">
        <f>อุดรธานี!F87</f>
        <v>226367.05</v>
      </c>
      <c r="K261" s="159">
        <f>อุดรธานี!AR87</f>
        <v>124975.71999999997</v>
      </c>
      <c r="L261" s="81">
        <f>อุดรธานี!AS87</f>
        <v>2688512.7</v>
      </c>
      <c r="M261" s="81">
        <f>อุดรธานี!AT87</f>
        <v>3023722.58</v>
      </c>
      <c r="N261" s="75"/>
      <c r="O261" s="75"/>
      <c r="P261" s="75"/>
      <c r="Q261" s="151">
        <f t="shared" si="22"/>
        <v>-335209.87999999989</v>
      </c>
      <c r="R261" s="78">
        <f t="shared" si="23"/>
        <v>804.70299311583369</v>
      </c>
    </row>
    <row r="262" spans="1:18">
      <c r="A262" s="76">
        <v>7</v>
      </c>
      <c r="B262" s="75" t="s">
        <v>353</v>
      </c>
      <c r="C262" s="75" t="s">
        <v>321</v>
      </c>
      <c r="D262" s="75" t="s">
        <v>412</v>
      </c>
      <c r="E262" s="75" t="s">
        <v>322</v>
      </c>
      <c r="F262" s="75" t="s">
        <v>480</v>
      </c>
      <c r="G262" s="75" t="s">
        <v>1604</v>
      </c>
      <c r="H262" s="80">
        <v>2336</v>
      </c>
      <c r="I262" s="76">
        <v>2</v>
      </c>
      <c r="J262" s="153">
        <f>อุดรธานี!F88</f>
        <v>257074.73</v>
      </c>
      <c r="K262" s="159">
        <f>อุดรธานี!AR88</f>
        <v>323340.71999999997</v>
      </c>
      <c r="L262" s="81">
        <f>อุดรธานี!AS88</f>
        <v>1783497.0300000003</v>
      </c>
      <c r="M262" s="81">
        <f>อุดรธานี!AT88</f>
        <v>1752684.62</v>
      </c>
      <c r="N262" s="75"/>
      <c r="O262" s="75"/>
      <c r="P262" s="75"/>
      <c r="Q262" s="151">
        <f t="shared" si="22"/>
        <v>30812.410000000149</v>
      </c>
      <c r="R262" s="78">
        <f t="shared" si="23"/>
        <v>763.48331763698638</v>
      </c>
    </row>
    <row r="263" spans="1:18">
      <c r="A263" s="76">
        <v>8</v>
      </c>
      <c r="B263" s="75" t="s">
        <v>353</v>
      </c>
      <c r="C263" s="75" t="s">
        <v>321</v>
      </c>
      <c r="D263" s="75" t="s">
        <v>412</v>
      </c>
      <c r="E263" s="75" t="s">
        <v>322</v>
      </c>
      <c r="F263" s="75" t="s">
        <v>480</v>
      </c>
      <c r="G263" s="75" t="s">
        <v>1603</v>
      </c>
      <c r="H263" s="80">
        <v>2778</v>
      </c>
      <c r="I263" s="76">
        <v>2</v>
      </c>
      <c r="J263" s="153">
        <f>อุดรธานี!F89</f>
        <v>252122.45</v>
      </c>
      <c r="K263" s="159">
        <f>อุดรธานี!AR89</f>
        <v>309174.09000000003</v>
      </c>
      <c r="L263" s="81">
        <f>อุดรธานี!AS89</f>
        <v>2851607.91</v>
      </c>
      <c r="M263" s="81">
        <f>อุดรธานี!AT89</f>
        <v>3036963.2700000005</v>
      </c>
      <c r="N263" s="75"/>
      <c r="O263" s="75"/>
      <c r="P263" s="75"/>
      <c r="Q263" s="151">
        <f t="shared" ref="Q263:Q326" si="28">L263-M263</f>
        <v>-185355.36000000034</v>
      </c>
      <c r="R263" s="78">
        <f t="shared" ref="R263:R326" si="29">L263/H263</f>
        <v>1026.4967278617712</v>
      </c>
    </row>
    <row r="264" spans="1:18">
      <c r="A264" s="76">
        <v>9</v>
      </c>
      <c r="B264" s="75" t="s">
        <v>353</v>
      </c>
      <c r="C264" s="75" t="s">
        <v>321</v>
      </c>
      <c r="D264" s="75" t="s">
        <v>412</v>
      </c>
      <c r="E264" s="75" t="s">
        <v>322</v>
      </c>
      <c r="F264" s="75" t="s">
        <v>480</v>
      </c>
      <c r="G264" s="75" t="s">
        <v>1602</v>
      </c>
      <c r="H264" s="80">
        <v>1705</v>
      </c>
      <c r="I264" s="76">
        <v>2</v>
      </c>
      <c r="J264" s="153">
        <f>อุดรธานี!F90</f>
        <v>547520.44999999995</v>
      </c>
      <c r="K264" s="159">
        <f>อุดรธานี!AR90</f>
        <v>340778.8899999999</v>
      </c>
      <c r="L264" s="81">
        <f>อุดรธานี!AS90</f>
        <v>1107698.3799999999</v>
      </c>
      <c r="M264" s="81">
        <f>อุดรธานี!AT90</f>
        <v>719885.77999999991</v>
      </c>
      <c r="N264" s="75"/>
      <c r="O264" s="75"/>
      <c r="P264" s="75"/>
      <c r="Q264" s="151">
        <f t="shared" si="28"/>
        <v>387812.6</v>
      </c>
      <c r="R264" s="78">
        <f t="shared" si="29"/>
        <v>649.67646920821107</v>
      </c>
    </row>
    <row r="265" spans="1:18">
      <c r="A265" s="76">
        <v>10</v>
      </c>
      <c r="B265" s="75" t="s">
        <v>353</v>
      </c>
      <c r="C265" s="75" t="s">
        <v>321</v>
      </c>
      <c r="D265" s="75" t="s">
        <v>412</v>
      </c>
      <c r="E265" s="75" t="s">
        <v>322</v>
      </c>
      <c r="F265" s="75" t="s">
        <v>480</v>
      </c>
      <c r="G265" s="75" t="s">
        <v>292</v>
      </c>
      <c r="H265" s="80">
        <v>2505</v>
      </c>
      <c r="I265" s="76">
        <v>2</v>
      </c>
      <c r="J265" s="153">
        <f>อุดรธานี!F91</f>
        <v>482237.5</v>
      </c>
      <c r="K265" s="233">
        <f>อุดรธานี!AR91</f>
        <v>425439.68000000005</v>
      </c>
      <c r="L265" s="234">
        <f>อุดรธานี!AS91</f>
        <v>1777588.18</v>
      </c>
      <c r="M265" s="234">
        <f>อุดรธานี!AT91</f>
        <v>2191485.6</v>
      </c>
      <c r="N265" s="75"/>
      <c r="O265" s="75"/>
      <c r="P265" s="75"/>
      <c r="Q265" s="151">
        <f t="shared" si="28"/>
        <v>-413897.42000000016</v>
      </c>
      <c r="R265" s="78">
        <f t="shared" si="29"/>
        <v>709.61603992015966</v>
      </c>
    </row>
    <row r="266" spans="1:18" s="21" customFormat="1">
      <c r="A266" s="139">
        <v>5</v>
      </c>
      <c r="B266" s="140" t="s">
        <v>353</v>
      </c>
      <c r="C266" s="140"/>
      <c r="D266" s="140"/>
      <c r="E266" s="140" t="s">
        <v>376</v>
      </c>
      <c r="F266" s="140"/>
      <c r="G266" s="140" t="s">
        <v>614</v>
      </c>
      <c r="H266" s="142">
        <f>SUM(H248:H264)</f>
        <v>128351</v>
      </c>
      <c r="I266" s="139"/>
      <c r="J266" s="142">
        <f>SUM(J248:J264)</f>
        <v>10699947.960000003</v>
      </c>
      <c r="K266" s="160">
        <f>SUM(K256:K265)</f>
        <v>2118744</v>
      </c>
      <c r="L266" s="142">
        <f t="shared" ref="L266:M266" si="30">SUM(L256:L265)</f>
        <v>24288876.030000001</v>
      </c>
      <c r="M266" s="142">
        <f t="shared" si="30"/>
        <v>24769727.090000004</v>
      </c>
      <c r="N266" s="140">
        <v>9</v>
      </c>
      <c r="O266" s="140">
        <v>9</v>
      </c>
      <c r="P266" s="140">
        <f>N266-O266</f>
        <v>0</v>
      </c>
      <c r="Q266" s="152">
        <f t="shared" si="28"/>
        <v>-480851.06000000238</v>
      </c>
      <c r="R266" s="150">
        <f>L266/H266</f>
        <v>189.23791813075084</v>
      </c>
    </row>
    <row r="267" spans="1:18">
      <c r="A267" s="76">
        <v>1</v>
      </c>
      <c r="B267" s="75" t="s">
        <v>353</v>
      </c>
      <c r="C267" s="75" t="s">
        <v>615</v>
      </c>
      <c r="D267" s="75" t="s">
        <v>419</v>
      </c>
      <c r="E267" s="75" t="s">
        <v>334</v>
      </c>
      <c r="F267" s="75" t="s">
        <v>510</v>
      </c>
      <c r="G267" s="75" t="s">
        <v>616</v>
      </c>
      <c r="H267" s="80"/>
      <c r="I267" s="76"/>
      <c r="J267" s="153"/>
      <c r="K267" s="159"/>
      <c r="L267" s="81"/>
      <c r="M267" s="81"/>
      <c r="N267" s="75"/>
      <c r="O267" s="75"/>
      <c r="P267" s="75"/>
    </row>
    <row r="268" spans="1:18">
      <c r="A268" s="76">
        <v>2</v>
      </c>
      <c r="B268" s="75" t="s">
        <v>353</v>
      </c>
      <c r="C268" s="75" t="s">
        <v>615</v>
      </c>
      <c r="D268" s="75" t="s">
        <v>419</v>
      </c>
      <c r="E268" s="75" t="s">
        <v>334</v>
      </c>
      <c r="F268" s="75" t="s">
        <v>480</v>
      </c>
      <c r="G268" s="75" t="s">
        <v>1482</v>
      </c>
      <c r="H268" s="80">
        <v>3553</v>
      </c>
      <c r="I268" s="76">
        <v>3</v>
      </c>
      <c r="J268" s="153">
        <f>อุดรธานี!F92</f>
        <v>184889.05</v>
      </c>
      <c r="K268" s="159">
        <f>อุดรธานี!AR92</f>
        <v>237090.46999999997</v>
      </c>
      <c r="L268" s="81">
        <f>อุดรธานี!AS92</f>
        <v>3100426.98</v>
      </c>
      <c r="M268" s="81">
        <f>อุดรธานี!AT92</f>
        <v>3292555.05</v>
      </c>
      <c r="N268" s="75"/>
      <c r="O268" s="75"/>
      <c r="P268" s="75"/>
      <c r="Q268" s="151">
        <f t="shared" si="28"/>
        <v>-192128.06999999983</v>
      </c>
      <c r="R268" s="78">
        <f t="shared" si="29"/>
        <v>872.62228539262594</v>
      </c>
    </row>
    <row r="269" spans="1:18">
      <c r="A269" s="76">
        <v>3</v>
      </c>
      <c r="B269" s="75" t="s">
        <v>353</v>
      </c>
      <c r="C269" s="75" t="s">
        <v>615</v>
      </c>
      <c r="D269" s="75" t="s">
        <v>419</v>
      </c>
      <c r="E269" s="75" t="s">
        <v>334</v>
      </c>
      <c r="F269" s="75" t="s">
        <v>480</v>
      </c>
      <c r="G269" s="75" t="s">
        <v>1483</v>
      </c>
      <c r="H269" s="80">
        <v>8154</v>
      </c>
      <c r="I269" s="76">
        <v>5</v>
      </c>
      <c r="J269" s="153">
        <f>อุดรธานี!F93</f>
        <v>302146.40000000002</v>
      </c>
      <c r="K269" s="159">
        <f>อุดรธานี!AR93</f>
        <v>400782.30000000005</v>
      </c>
      <c r="L269" s="81">
        <f>อุดรธานี!AS93</f>
        <v>3877084.3</v>
      </c>
      <c r="M269" s="81">
        <f>อุดรธานี!AT93</f>
        <v>4364133.04</v>
      </c>
      <c r="N269" s="75"/>
      <c r="O269" s="75"/>
      <c r="P269" s="75"/>
      <c r="Q269" s="151">
        <f t="shared" si="28"/>
        <v>-487048.74000000022</v>
      </c>
      <c r="R269" s="78">
        <f t="shared" si="29"/>
        <v>475.48249938680402</v>
      </c>
    </row>
    <row r="270" spans="1:18">
      <c r="A270" s="76">
        <v>4</v>
      </c>
      <c r="B270" s="75" t="s">
        <v>353</v>
      </c>
      <c r="C270" s="75" t="s">
        <v>615</v>
      </c>
      <c r="D270" s="75" t="s">
        <v>419</v>
      </c>
      <c r="E270" s="75" t="s">
        <v>334</v>
      </c>
      <c r="F270" s="75" t="s">
        <v>480</v>
      </c>
      <c r="G270" s="75" t="s">
        <v>1484</v>
      </c>
      <c r="H270" s="80">
        <v>7784</v>
      </c>
      <c r="I270" s="76">
        <v>5</v>
      </c>
      <c r="J270" s="153">
        <f>อุดรธานี!F94</f>
        <v>386490.39</v>
      </c>
      <c r="K270" s="159">
        <f>อุดรธานี!AR94</f>
        <v>661143.32000000007</v>
      </c>
      <c r="L270" s="81">
        <f>อุดรธานี!AS94</f>
        <v>3449051.07</v>
      </c>
      <c r="M270" s="81">
        <f>อุดรธานี!AT94</f>
        <v>3760362.0900000003</v>
      </c>
      <c r="N270" s="75"/>
      <c r="O270" s="75"/>
      <c r="P270" s="75"/>
      <c r="Q270" s="151">
        <f t="shared" si="28"/>
        <v>-311311.02000000048</v>
      </c>
      <c r="R270" s="78">
        <f t="shared" si="29"/>
        <v>443.09494732785197</v>
      </c>
    </row>
    <row r="271" spans="1:18">
      <c r="A271" s="76">
        <v>5</v>
      </c>
      <c r="B271" s="75" t="s">
        <v>353</v>
      </c>
      <c r="C271" s="75" t="s">
        <v>615</v>
      </c>
      <c r="D271" s="75" t="s">
        <v>419</v>
      </c>
      <c r="E271" s="75" t="s">
        <v>334</v>
      </c>
      <c r="F271" s="75" t="s">
        <v>480</v>
      </c>
      <c r="G271" s="75" t="s">
        <v>1485</v>
      </c>
      <c r="H271" s="80">
        <v>6608</v>
      </c>
      <c r="I271" s="76">
        <v>5</v>
      </c>
      <c r="J271" s="153">
        <f>อุดรธานี!F95</f>
        <v>348657.95</v>
      </c>
      <c r="K271" s="159">
        <f>อุดรธานี!AR95</f>
        <v>272784.29000000004</v>
      </c>
      <c r="L271" s="81">
        <f>อุดรธานี!AS95</f>
        <v>3724521.91</v>
      </c>
      <c r="M271" s="81">
        <f>อุดรธานี!AT95</f>
        <v>4210102.25</v>
      </c>
      <c r="N271" s="75"/>
      <c r="O271" s="75"/>
      <c r="P271" s="75"/>
      <c r="Q271" s="151">
        <f t="shared" si="28"/>
        <v>-485580.33999999985</v>
      </c>
      <c r="R271" s="78">
        <f t="shared" si="29"/>
        <v>563.63830357142865</v>
      </c>
    </row>
    <row r="272" spans="1:18">
      <c r="A272" s="76">
        <v>6</v>
      </c>
      <c r="B272" s="75" t="s">
        <v>353</v>
      </c>
      <c r="C272" s="75" t="s">
        <v>615</v>
      </c>
      <c r="D272" s="75" t="s">
        <v>419</v>
      </c>
      <c r="E272" s="75" t="s">
        <v>334</v>
      </c>
      <c r="F272" s="75" t="s">
        <v>480</v>
      </c>
      <c r="G272" s="75" t="s">
        <v>1486</v>
      </c>
      <c r="H272" s="80">
        <v>4243</v>
      </c>
      <c r="I272" s="76">
        <v>3</v>
      </c>
      <c r="J272" s="153">
        <f>อุดรธานี!F96</f>
        <v>367976.35</v>
      </c>
      <c r="K272" s="159">
        <f>อุดรธานี!AR96</f>
        <v>466228.24</v>
      </c>
      <c r="L272" s="81">
        <f>อุดรธานี!AS96</f>
        <v>2157113.04</v>
      </c>
      <c r="M272" s="81">
        <f>อุดรธานี!AT96</f>
        <v>2700456.12</v>
      </c>
      <c r="N272" s="75"/>
      <c r="O272" s="75"/>
      <c r="P272" s="75"/>
      <c r="Q272" s="151">
        <f t="shared" si="28"/>
        <v>-543343.08000000007</v>
      </c>
      <c r="R272" s="78">
        <f t="shared" si="29"/>
        <v>508.39336318642472</v>
      </c>
    </row>
    <row r="273" spans="1:18">
      <c r="A273" s="76">
        <v>7</v>
      </c>
      <c r="B273" s="75" t="s">
        <v>353</v>
      </c>
      <c r="C273" s="75" t="s">
        <v>615</v>
      </c>
      <c r="D273" s="75" t="s">
        <v>419</v>
      </c>
      <c r="E273" s="75" t="s">
        <v>334</v>
      </c>
      <c r="F273" s="75" t="s">
        <v>480</v>
      </c>
      <c r="G273" s="75" t="s">
        <v>1487</v>
      </c>
      <c r="H273" s="80">
        <v>8480</v>
      </c>
      <c r="I273" s="76">
        <v>5</v>
      </c>
      <c r="J273" s="153">
        <f>อุดรธานี!F97</f>
        <v>362702.22</v>
      </c>
      <c r="K273" s="159">
        <f>อุดรธานี!AR97</f>
        <v>217355.05</v>
      </c>
      <c r="L273" s="81">
        <f>อุดรธานี!AS97</f>
        <v>4494110.3199999994</v>
      </c>
      <c r="M273" s="81">
        <f>อุดรธานี!AT97</f>
        <v>5107667.3</v>
      </c>
      <c r="N273" s="75"/>
      <c r="O273" s="75"/>
      <c r="P273" s="75"/>
      <c r="Q273" s="151">
        <f t="shared" si="28"/>
        <v>-613556.98000000045</v>
      </c>
      <c r="R273" s="78">
        <f t="shared" si="29"/>
        <v>529.9658396226414</v>
      </c>
    </row>
    <row r="274" spans="1:18">
      <c r="A274" s="76">
        <v>8</v>
      </c>
      <c r="B274" s="75" t="s">
        <v>353</v>
      </c>
      <c r="C274" s="75" t="s">
        <v>615</v>
      </c>
      <c r="D274" s="75" t="s">
        <v>419</v>
      </c>
      <c r="E274" s="75" t="s">
        <v>334</v>
      </c>
      <c r="F274" s="75" t="s">
        <v>480</v>
      </c>
      <c r="G274" s="75" t="s">
        <v>1488</v>
      </c>
      <c r="H274" s="80">
        <v>4259</v>
      </c>
      <c r="I274" s="76">
        <v>3</v>
      </c>
      <c r="J274" s="153">
        <f>อุดรธานี!F98</f>
        <v>257208.63</v>
      </c>
      <c r="K274" s="159">
        <f>อุดรธานี!AR98</f>
        <v>-44735.679999999993</v>
      </c>
      <c r="L274" s="81">
        <f>อุดรธานี!AS98</f>
        <v>3157017.5199999996</v>
      </c>
      <c r="M274" s="81">
        <f>อุดรธานี!AT98</f>
        <v>3765552.4699999997</v>
      </c>
      <c r="N274" s="75"/>
      <c r="O274" s="75"/>
      <c r="P274" s="75"/>
      <c r="Q274" s="151">
        <f t="shared" si="28"/>
        <v>-608534.95000000019</v>
      </c>
      <c r="R274" s="78">
        <f t="shared" si="29"/>
        <v>741.25792909133588</v>
      </c>
    </row>
    <row r="275" spans="1:18">
      <c r="A275" s="76">
        <v>9</v>
      </c>
      <c r="B275" s="75" t="s">
        <v>353</v>
      </c>
      <c r="C275" s="75" t="s">
        <v>615</v>
      </c>
      <c r="D275" s="75" t="s">
        <v>419</v>
      </c>
      <c r="E275" s="75" t="s">
        <v>334</v>
      </c>
      <c r="F275" s="75" t="s">
        <v>480</v>
      </c>
      <c r="G275" s="75" t="s">
        <v>1489</v>
      </c>
      <c r="H275" s="80">
        <v>6093</v>
      </c>
      <c r="I275" s="76">
        <v>5</v>
      </c>
      <c r="J275" s="153">
        <f>อุดรธานี!F99</f>
        <v>346412.02</v>
      </c>
      <c r="K275" s="159">
        <f>อุดรธานี!AR99</f>
        <v>502344.97000000009</v>
      </c>
      <c r="L275" s="81">
        <f>อุดรธานี!AS99</f>
        <v>4361992.74</v>
      </c>
      <c r="M275" s="81">
        <f>อุดรธานี!AT99</f>
        <v>4603331.7700000005</v>
      </c>
      <c r="N275" s="75"/>
      <c r="O275" s="75"/>
      <c r="P275" s="75"/>
      <c r="Q275" s="151">
        <f t="shared" si="28"/>
        <v>-241339.03000000026</v>
      </c>
      <c r="R275" s="78">
        <f t="shared" si="29"/>
        <v>715.90230428360417</v>
      </c>
    </row>
    <row r="276" spans="1:18">
      <c r="A276" s="76">
        <v>10</v>
      </c>
      <c r="B276" s="75" t="s">
        <v>353</v>
      </c>
      <c r="C276" s="75" t="s">
        <v>615</v>
      </c>
      <c r="D276" s="75" t="s">
        <v>419</v>
      </c>
      <c r="E276" s="75" t="s">
        <v>334</v>
      </c>
      <c r="F276" s="75" t="s">
        <v>480</v>
      </c>
      <c r="G276" s="75" t="s">
        <v>1490</v>
      </c>
      <c r="H276" s="80">
        <v>4471</v>
      </c>
      <c r="I276" s="76">
        <v>3</v>
      </c>
      <c r="J276" s="153">
        <f>อุดรธานี!F100</f>
        <v>211399.37</v>
      </c>
      <c r="K276" s="159">
        <f>อุดรธานี!AR100</f>
        <v>169875.94</v>
      </c>
      <c r="L276" s="81">
        <f>อุดรธานี!AS100</f>
        <v>3359935.05</v>
      </c>
      <c r="M276" s="81">
        <f>อุดรธานี!AT100</f>
        <v>4017829.95</v>
      </c>
      <c r="N276" s="75"/>
      <c r="O276" s="75"/>
      <c r="P276" s="75"/>
      <c r="Q276" s="151">
        <f t="shared" si="28"/>
        <v>-657894.90000000037</v>
      </c>
      <c r="R276" s="78">
        <f t="shared" si="29"/>
        <v>751.49520241556695</v>
      </c>
    </row>
    <row r="277" spans="1:18">
      <c r="A277" s="76">
        <v>11</v>
      </c>
      <c r="B277" s="75" t="s">
        <v>353</v>
      </c>
      <c r="C277" s="75" t="s">
        <v>615</v>
      </c>
      <c r="D277" s="75" t="s">
        <v>419</v>
      </c>
      <c r="E277" s="75" t="s">
        <v>334</v>
      </c>
      <c r="F277" s="75" t="s">
        <v>480</v>
      </c>
      <c r="G277" s="75" t="s">
        <v>1491</v>
      </c>
      <c r="H277" s="80">
        <v>6623</v>
      </c>
      <c r="I277" s="76">
        <v>5</v>
      </c>
      <c r="J277" s="153">
        <f>อุดรธานี!F101</f>
        <v>201583.96</v>
      </c>
      <c r="K277" s="159">
        <f>อุดรธานี!AR101</f>
        <v>160750.19</v>
      </c>
      <c r="L277" s="81">
        <f>อุดรธานี!AS101</f>
        <v>4276113.04</v>
      </c>
      <c r="M277" s="81">
        <f>อุดรธานี!AT101</f>
        <v>4774535.6900000004</v>
      </c>
      <c r="N277" s="75"/>
      <c r="O277" s="75"/>
      <c r="P277" s="75"/>
      <c r="Q277" s="151">
        <f t="shared" si="28"/>
        <v>-498422.65000000037</v>
      </c>
      <c r="R277" s="78">
        <f t="shared" si="29"/>
        <v>645.64593688660727</v>
      </c>
    </row>
    <row r="278" spans="1:18">
      <c r="A278" s="76">
        <v>12</v>
      </c>
      <c r="B278" s="75" t="s">
        <v>353</v>
      </c>
      <c r="C278" s="75" t="s">
        <v>615</v>
      </c>
      <c r="D278" s="75" t="s">
        <v>419</v>
      </c>
      <c r="E278" s="75" t="s">
        <v>334</v>
      </c>
      <c r="F278" s="75" t="s">
        <v>480</v>
      </c>
      <c r="G278" s="75" t="s">
        <v>1492</v>
      </c>
      <c r="H278" s="80">
        <v>4220</v>
      </c>
      <c r="I278" s="76">
        <v>3</v>
      </c>
      <c r="J278" s="153">
        <f>อุดรธานี!F102</f>
        <v>293989.03999999998</v>
      </c>
      <c r="K278" s="159">
        <f>อุดรธานี!AR102</f>
        <v>97637.450000000012</v>
      </c>
      <c r="L278" s="81">
        <f>อุดรธานี!AS102</f>
        <v>3071318.61</v>
      </c>
      <c r="M278" s="81">
        <f>อุดรธานี!AT102</f>
        <v>3607820.55</v>
      </c>
      <c r="N278" s="75"/>
      <c r="O278" s="75"/>
      <c r="P278" s="75"/>
      <c r="Q278" s="151">
        <f t="shared" si="28"/>
        <v>-536501.93999999994</v>
      </c>
      <c r="R278" s="78">
        <f t="shared" si="29"/>
        <v>727.80061848341234</v>
      </c>
    </row>
    <row r="279" spans="1:18">
      <c r="A279" s="76">
        <v>13</v>
      </c>
      <c r="B279" s="75" t="s">
        <v>353</v>
      </c>
      <c r="C279" s="75" t="s">
        <v>615</v>
      </c>
      <c r="D279" s="75" t="s">
        <v>419</v>
      </c>
      <c r="E279" s="75" t="s">
        <v>334</v>
      </c>
      <c r="F279" s="75" t="s">
        <v>480</v>
      </c>
      <c r="G279" s="75" t="s">
        <v>1493</v>
      </c>
      <c r="H279" s="80">
        <v>5487</v>
      </c>
      <c r="I279" s="76">
        <v>4</v>
      </c>
      <c r="J279" s="153">
        <f>อุดรธานี!F103</f>
        <v>64784.49</v>
      </c>
      <c r="K279" s="159">
        <f>อุดรธานี!AR103</f>
        <v>11421.470000000001</v>
      </c>
      <c r="L279" s="81">
        <f>อุดรธานี!AS103</f>
        <v>3135963.1599999997</v>
      </c>
      <c r="M279" s="81">
        <f>อุดรธานี!AT103</f>
        <v>3632015.31</v>
      </c>
      <c r="N279" s="75"/>
      <c r="O279" s="75"/>
      <c r="P279" s="75"/>
      <c r="Q279" s="151">
        <f t="shared" si="28"/>
        <v>-496052.15000000037</v>
      </c>
      <c r="R279" s="78">
        <f t="shared" si="29"/>
        <v>571.52599963550199</v>
      </c>
    </row>
    <row r="280" spans="1:18">
      <c r="A280" s="76">
        <v>14</v>
      </c>
      <c r="B280" s="75" t="s">
        <v>353</v>
      </c>
      <c r="C280" s="75" t="s">
        <v>615</v>
      </c>
      <c r="D280" s="75" t="s">
        <v>419</v>
      </c>
      <c r="E280" s="75" t="s">
        <v>334</v>
      </c>
      <c r="F280" s="75" t="s">
        <v>480</v>
      </c>
      <c r="G280" s="75" t="s">
        <v>1494</v>
      </c>
      <c r="H280" s="80">
        <v>4317</v>
      </c>
      <c r="I280" s="76">
        <v>3</v>
      </c>
      <c r="J280" s="153">
        <f>อุดรธานี!F104</f>
        <v>212271.17</v>
      </c>
      <c r="K280" s="159">
        <f>อุดรธานี!AR104</f>
        <v>295455.20000000007</v>
      </c>
      <c r="L280" s="81">
        <f>อุดรธานี!AS104</f>
        <v>3473427.87</v>
      </c>
      <c r="M280" s="81">
        <f>อุดรธานี!AT104</f>
        <v>3633652.97</v>
      </c>
      <c r="N280" s="75"/>
      <c r="O280" s="75"/>
      <c r="P280" s="75"/>
      <c r="Q280" s="151">
        <f t="shared" si="28"/>
        <v>-160225.10000000009</v>
      </c>
      <c r="R280" s="78">
        <f t="shared" si="29"/>
        <v>804.5929742876998</v>
      </c>
    </row>
    <row r="281" spans="1:18">
      <c r="A281" s="76">
        <v>15</v>
      </c>
      <c r="B281" s="75" t="s">
        <v>353</v>
      </c>
      <c r="C281" s="75" t="s">
        <v>615</v>
      </c>
      <c r="D281" s="75" t="s">
        <v>419</v>
      </c>
      <c r="E281" s="75" t="s">
        <v>334</v>
      </c>
      <c r="F281" s="75" t="s">
        <v>480</v>
      </c>
      <c r="G281" s="75" t="s">
        <v>1495</v>
      </c>
      <c r="H281" s="80">
        <v>3306</v>
      </c>
      <c r="I281" s="76">
        <v>3</v>
      </c>
      <c r="J281" s="153">
        <f>อุดรธานี!F105</f>
        <v>273822.82</v>
      </c>
      <c r="K281" s="159">
        <f>อุดรธานี!AR105</f>
        <v>249779.96000000002</v>
      </c>
      <c r="L281" s="81">
        <f>อุดรธานี!AS105</f>
        <v>2492278.62</v>
      </c>
      <c r="M281" s="81">
        <f>อุดรธานี!AT105</f>
        <v>2735406</v>
      </c>
      <c r="N281" s="75"/>
      <c r="O281" s="75"/>
      <c r="P281" s="75"/>
      <c r="Q281" s="151">
        <f t="shared" si="28"/>
        <v>-243127.37999999989</v>
      </c>
      <c r="R281" s="78">
        <f t="shared" si="29"/>
        <v>753.86528130671513</v>
      </c>
    </row>
    <row r="282" spans="1:18" s="21" customFormat="1">
      <c r="A282" s="139">
        <v>6</v>
      </c>
      <c r="B282" s="140" t="s">
        <v>353</v>
      </c>
      <c r="C282" s="140"/>
      <c r="D282" s="140"/>
      <c r="E282" s="140" t="s">
        <v>376</v>
      </c>
      <c r="F282" s="140"/>
      <c r="G282" s="140" t="s">
        <v>617</v>
      </c>
      <c r="H282" s="142">
        <f>SUM(H267:H281)</f>
        <v>77598</v>
      </c>
      <c r="I282" s="139"/>
      <c r="J282" s="142">
        <f>SUM(J267:J281)</f>
        <v>3814333.8600000003</v>
      </c>
      <c r="K282" s="160">
        <f>SUM(K267:K281)</f>
        <v>3697913.1700000004</v>
      </c>
      <c r="L282" s="142">
        <f t="shared" ref="L282:M282" si="31">SUM(L267:L281)</f>
        <v>48130354.229999997</v>
      </c>
      <c r="M282" s="142">
        <f t="shared" si="31"/>
        <v>54205420.559999995</v>
      </c>
      <c r="N282" s="140">
        <v>14</v>
      </c>
      <c r="O282" s="140">
        <v>14</v>
      </c>
      <c r="P282" s="140">
        <f>N282-O282</f>
        <v>0</v>
      </c>
      <c r="Q282" s="152">
        <f t="shared" si="28"/>
        <v>-6075066.3299999982</v>
      </c>
      <c r="R282" s="150">
        <f>L282/H282</f>
        <v>620.25250947189352</v>
      </c>
    </row>
    <row r="283" spans="1:18">
      <c r="A283" s="76">
        <v>1</v>
      </c>
      <c r="B283" s="75" t="s">
        <v>353</v>
      </c>
      <c r="C283" s="75" t="s">
        <v>618</v>
      </c>
      <c r="D283" s="75" t="s">
        <v>425</v>
      </c>
      <c r="E283" s="75" t="s">
        <v>335</v>
      </c>
      <c r="F283" s="75" t="s">
        <v>510</v>
      </c>
      <c r="G283" s="75" t="s">
        <v>619</v>
      </c>
      <c r="H283" s="80"/>
      <c r="I283" s="76"/>
      <c r="J283" s="153"/>
      <c r="K283" s="159"/>
      <c r="L283" s="81"/>
      <c r="M283" s="81"/>
      <c r="N283" s="75"/>
      <c r="O283" s="75"/>
      <c r="P283" s="75"/>
    </row>
    <row r="284" spans="1:18">
      <c r="A284" s="76">
        <v>2</v>
      </c>
      <c r="B284" s="75" t="s">
        <v>353</v>
      </c>
      <c r="C284" s="75" t="s">
        <v>618</v>
      </c>
      <c r="D284" s="75" t="s">
        <v>425</v>
      </c>
      <c r="E284" s="75" t="s">
        <v>335</v>
      </c>
      <c r="F284" s="75" t="s">
        <v>480</v>
      </c>
      <c r="G284" s="75" t="s">
        <v>184</v>
      </c>
      <c r="H284" s="80">
        <v>2510</v>
      </c>
      <c r="I284" s="76">
        <v>2</v>
      </c>
      <c r="J284" s="153">
        <f>อุดรธานี!F106</f>
        <v>420339.64</v>
      </c>
      <c r="K284" s="159">
        <f>อุดรธานี!AR106</f>
        <v>535335.19999999995</v>
      </c>
      <c r="L284" s="81">
        <f>อุดรธานี!AS106</f>
        <v>1943035.88</v>
      </c>
      <c r="M284" s="81">
        <f>อุดรธานี!AT106</f>
        <v>1976034.0499999998</v>
      </c>
      <c r="N284" s="75"/>
      <c r="O284" s="75"/>
      <c r="P284" s="75"/>
      <c r="Q284" s="151">
        <f t="shared" si="28"/>
        <v>-32998.169999999925</v>
      </c>
      <c r="R284" s="78">
        <f t="shared" si="29"/>
        <v>774.11788047808761</v>
      </c>
    </row>
    <row r="285" spans="1:18">
      <c r="A285" s="76">
        <v>3</v>
      </c>
      <c r="B285" s="75" t="s">
        <v>353</v>
      </c>
      <c r="C285" s="75" t="s">
        <v>618</v>
      </c>
      <c r="D285" s="75" t="s">
        <v>425</v>
      </c>
      <c r="E285" s="75" t="s">
        <v>335</v>
      </c>
      <c r="F285" s="75" t="s">
        <v>480</v>
      </c>
      <c r="G285" s="75" t="s">
        <v>1496</v>
      </c>
      <c r="H285" s="80">
        <v>5410</v>
      </c>
      <c r="I285" s="76">
        <v>4</v>
      </c>
      <c r="J285" s="153">
        <f>อุดรธานี!F107</f>
        <v>319539.43</v>
      </c>
      <c r="K285" s="159">
        <f>อุดรธานี!AR107</f>
        <v>232174.41000000003</v>
      </c>
      <c r="L285" s="81">
        <f>อุดรธานี!AS107</f>
        <v>3510692.16</v>
      </c>
      <c r="M285" s="81">
        <f>อุดรธานี!AT107</f>
        <v>3709095.88</v>
      </c>
      <c r="N285" s="75"/>
      <c r="O285" s="75"/>
      <c r="P285" s="75"/>
      <c r="Q285" s="151">
        <f t="shared" si="28"/>
        <v>-198403.71999999974</v>
      </c>
      <c r="R285" s="78">
        <f t="shared" si="29"/>
        <v>648.92646210720886</v>
      </c>
    </row>
    <row r="286" spans="1:18">
      <c r="A286" s="76">
        <v>4</v>
      </c>
      <c r="B286" s="75" t="s">
        <v>353</v>
      </c>
      <c r="C286" s="75" t="s">
        <v>618</v>
      </c>
      <c r="D286" s="75" t="s">
        <v>425</v>
      </c>
      <c r="E286" s="75" t="s">
        <v>335</v>
      </c>
      <c r="F286" s="75" t="s">
        <v>480</v>
      </c>
      <c r="G286" s="75" t="s">
        <v>186</v>
      </c>
      <c r="H286" s="80">
        <v>2621</v>
      </c>
      <c r="I286" s="76">
        <v>2</v>
      </c>
      <c r="J286" s="153">
        <f>อุดรธานี!F108</f>
        <v>223320.42</v>
      </c>
      <c r="K286" s="159">
        <f>อุดรธานี!AR108</f>
        <v>281985.81000000006</v>
      </c>
      <c r="L286" s="81">
        <f>อุดรธานี!AS108</f>
        <v>2264736.2400000002</v>
      </c>
      <c r="M286" s="81">
        <f>อุดรธานี!AT108</f>
        <v>2333126.9700000002</v>
      </c>
      <c r="N286" s="75"/>
      <c r="O286" s="75"/>
      <c r="P286" s="75"/>
      <c r="Q286" s="151">
        <f t="shared" si="28"/>
        <v>-68390.729999999981</v>
      </c>
      <c r="R286" s="78">
        <f t="shared" si="29"/>
        <v>864.07334605112555</v>
      </c>
    </row>
    <row r="287" spans="1:18">
      <c r="A287" s="76">
        <v>5</v>
      </c>
      <c r="B287" s="75" t="s">
        <v>353</v>
      </c>
      <c r="C287" s="75" t="s">
        <v>618</v>
      </c>
      <c r="D287" s="75" t="s">
        <v>425</v>
      </c>
      <c r="E287" s="75" t="s">
        <v>335</v>
      </c>
      <c r="F287" s="75" t="s">
        <v>480</v>
      </c>
      <c r="G287" s="75" t="s">
        <v>187</v>
      </c>
      <c r="H287" s="80">
        <v>3282</v>
      </c>
      <c r="I287" s="76">
        <v>3</v>
      </c>
      <c r="J287" s="153">
        <f>อุดรธานี!F109</f>
        <v>265349.86</v>
      </c>
      <c r="K287" s="159">
        <f>อุดรธานี!AR109</f>
        <v>139668.88999999998</v>
      </c>
      <c r="L287" s="81">
        <f>อุดรธานี!AS109</f>
        <v>2463662.94</v>
      </c>
      <c r="M287" s="81">
        <f>อุดรธานี!AT109</f>
        <v>2638699.98</v>
      </c>
      <c r="N287" s="75"/>
      <c r="O287" s="75"/>
      <c r="P287" s="75"/>
      <c r="Q287" s="151">
        <f t="shared" si="28"/>
        <v>-175037.04000000004</v>
      </c>
      <c r="R287" s="78">
        <f t="shared" si="29"/>
        <v>750.65903107861061</v>
      </c>
    </row>
    <row r="288" spans="1:18">
      <c r="A288" s="76">
        <v>6</v>
      </c>
      <c r="B288" s="75" t="s">
        <v>353</v>
      </c>
      <c r="C288" s="75" t="s">
        <v>618</v>
      </c>
      <c r="D288" s="75" t="s">
        <v>425</v>
      </c>
      <c r="E288" s="75" t="s">
        <v>335</v>
      </c>
      <c r="F288" s="75" t="s">
        <v>480</v>
      </c>
      <c r="G288" s="75" t="s">
        <v>188</v>
      </c>
      <c r="H288" s="80">
        <v>1626</v>
      </c>
      <c r="I288" s="76">
        <v>2</v>
      </c>
      <c r="J288" s="153">
        <f>อุดรธานี!F110</f>
        <v>268401.01</v>
      </c>
      <c r="K288" s="159">
        <f>อุดรธานี!AR110</f>
        <v>282651.16000000003</v>
      </c>
      <c r="L288" s="81">
        <f>อุดรธานี!AS110</f>
        <v>2204671.14</v>
      </c>
      <c r="M288" s="81">
        <f>อุดรธานี!AT110</f>
        <v>2094636.22</v>
      </c>
      <c r="N288" s="75"/>
      <c r="O288" s="75"/>
      <c r="P288" s="75"/>
      <c r="Q288" s="151">
        <f t="shared" si="28"/>
        <v>110034.92000000016</v>
      </c>
      <c r="R288" s="78">
        <f t="shared" si="29"/>
        <v>1355.8863099630996</v>
      </c>
    </row>
    <row r="289" spans="1:18">
      <c r="A289" s="76">
        <v>7</v>
      </c>
      <c r="B289" s="75" t="s">
        <v>353</v>
      </c>
      <c r="C289" s="75" t="s">
        <v>618</v>
      </c>
      <c r="D289" s="75" t="s">
        <v>425</v>
      </c>
      <c r="E289" s="75" t="s">
        <v>335</v>
      </c>
      <c r="F289" s="75" t="s">
        <v>480</v>
      </c>
      <c r="G289" s="75" t="s">
        <v>294</v>
      </c>
      <c r="H289" s="80">
        <v>2000</v>
      </c>
      <c r="I289" s="76">
        <v>2</v>
      </c>
      <c r="J289" s="153">
        <f>อุดรธานี!F111</f>
        <v>396086.37</v>
      </c>
      <c r="K289" s="159">
        <f>อุดรธานี!AR111</f>
        <v>399983.72</v>
      </c>
      <c r="L289" s="81">
        <f>อุดรธานี!AS111</f>
        <v>1500216.5</v>
      </c>
      <c r="M289" s="81">
        <f>อุดรธานี!AT111</f>
        <v>1600940.85</v>
      </c>
      <c r="N289" s="75"/>
      <c r="O289" s="75"/>
      <c r="P289" s="75"/>
      <c r="Q289" s="151">
        <f t="shared" si="28"/>
        <v>-100724.35000000009</v>
      </c>
      <c r="R289" s="78">
        <f t="shared" si="29"/>
        <v>750.10825</v>
      </c>
    </row>
    <row r="290" spans="1:18" s="21" customFormat="1">
      <c r="A290" s="139">
        <v>7</v>
      </c>
      <c r="B290" s="140" t="s">
        <v>353</v>
      </c>
      <c r="C290" s="140"/>
      <c r="D290" s="140"/>
      <c r="E290" s="140" t="s">
        <v>376</v>
      </c>
      <c r="F290" s="140"/>
      <c r="G290" s="140" t="s">
        <v>620</v>
      </c>
      <c r="H290" s="142">
        <f>SUM(H283:H289)</f>
        <v>17449</v>
      </c>
      <c r="I290" s="139"/>
      <c r="J290" s="142">
        <f>SUM(J283:J289)</f>
        <v>1893036.73</v>
      </c>
      <c r="K290" s="160">
        <f>SUM(K283:K289)</f>
        <v>1871799.1899999997</v>
      </c>
      <c r="L290" s="142">
        <f t="shared" ref="L290:M290" si="32">SUM(L283:L289)</f>
        <v>13887014.860000001</v>
      </c>
      <c r="M290" s="142">
        <f t="shared" si="32"/>
        <v>14352533.950000001</v>
      </c>
      <c r="N290" s="140">
        <v>6</v>
      </c>
      <c r="O290" s="140">
        <v>6</v>
      </c>
      <c r="P290" s="140">
        <f>N290-O290</f>
        <v>0</v>
      </c>
      <c r="Q290" s="152">
        <f t="shared" si="28"/>
        <v>-465519.08999999985</v>
      </c>
      <c r="R290" s="150">
        <f>L290/H290</f>
        <v>795.8630786864577</v>
      </c>
    </row>
    <row r="291" spans="1:18">
      <c r="A291" s="76">
        <v>1</v>
      </c>
      <c r="B291" s="75" t="s">
        <v>353</v>
      </c>
      <c r="C291" s="75" t="s">
        <v>323</v>
      </c>
      <c r="D291" s="75" t="s">
        <v>430</v>
      </c>
      <c r="E291" s="75" t="s">
        <v>324</v>
      </c>
      <c r="F291" s="75" t="s">
        <v>510</v>
      </c>
      <c r="G291" s="75" t="s">
        <v>621</v>
      </c>
      <c r="H291" s="80"/>
      <c r="I291" s="76"/>
      <c r="J291" s="153"/>
      <c r="K291" s="159"/>
      <c r="L291" s="81"/>
      <c r="M291" s="81"/>
      <c r="N291" s="75"/>
      <c r="O291" s="75"/>
      <c r="P291" s="75"/>
    </row>
    <row r="292" spans="1:18">
      <c r="A292" s="76">
        <v>2</v>
      </c>
      <c r="B292" s="75" t="s">
        <v>353</v>
      </c>
      <c r="C292" s="75" t="s">
        <v>323</v>
      </c>
      <c r="D292" s="75" t="s">
        <v>430</v>
      </c>
      <c r="E292" s="75" t="s">
        <v>324</v>
      </c>
      <c r="F292" s="75" t="s">
        <v>480</v>
      </c>
      <c r="G292" s="111" t="s">
        <v>189</v>
      </c>
      <c r="H292" s="80">
        <v>2656</v>
      </c>
      <c r="I292" s="76">
        <v>2</v>
      </c>
      <c r="J292" s="153">
        <f>อุดรธานี!F112</f>
        <v>357505.17</v>
      </c>
      <c r="K292" s="159">
        <f>อุดรธานี!AR112</f>
        <v>401441.18</v>
      </c>
      <c r="L292" s="81">
        <f>อุดรธานี!AS112</f>
        <v>2081880.33</v>
      </c>
      <c r="M292" s="81">
        <f>อุดรธานี!AT112</f>
        <v>2163895.29</v>
      </c>
      <c r="N292" s="75"/>
      <c r="O292" s="75"/>
      <c r="P292" s="75"/>
      <c r="Q292" s="151">
        <f t="shared" si="28"/>
        <v>-82014.959999999963</v>
      </c>
      <c r="R292" s="78">
        <f t="shared" si="29"/>
        <v>783.84048569277115</v>
      </c>
    </row>
    <row r="293" spans="1:18">
      <c r="A293" s="76">
        <v>3</v>
      </c>
      <c r="B293" s="75" t="s">
        <v>353</v>
      </c>
      <c r="C293" s="75" t="s">
        <v>323</v>
      </c>
      <c r="D293" s="75" t="s">
        <v>430</v>
      </c>
      <c r="E293" s="75" t="s">
        <v>324</v>
      </c>
      <c r="F293" s="75" t="s">
        <v>480</v>
      </c>
      <c r="G293" s="111" t="s">
        <v>190</v>
      </c>
      <c r="H293" s="80">
        <v>7630</v>
      </c>
      <c r="I293" s="76">
        <v>5</v>
      </c>
      <c r="J293" s="153">
        <f>อุดรธานี!F113</f>
        <v>451596.4</v>
      </c>
      <c r="K293" s="159">
        <f>อุดรธานี!AR113</f>
        <v>594503.22000000009</v>
      </c>
      <c r="L293" s="81">
        <f>อุดรธานี!AS113</f>
        <v>4569028.67</v>
      </c>
      <c r="M293" s="81">
        <f>อุดรธานี!AT113</f>
        <v>4710368.9200000009</v>
      </c>
      <c r="N293" s="75"/>
      <c r="O293" s="75"/>
      <c r="P293" s="75"/>
      <c r="Q293" s="151">
        <f t="shared" si="28"/>
        <v>-141340.25000000093</v>
      </c>
      <c r="R293" s="78">
        <f t="shared" si="29"/>
        <v>598.82420314547835</v>
      </c>
    </row>
    <row r="294" spans="1:18">
      <c r="A294" s="76">
        <v>4</v>
      </c>
      <c r="B294" s="75" t="s">
        <v>353</v>
      </c>
      <c r="C294" s="75" t="s">
        <v>323</v>
      </c>
      <c r="D294" s="75" t="s">
        <v>430</v>
      </c>
      <c r="E294" s="75" t="s">
        <v>324</v>
      </c>
      <c r="F294" s="75" t="s">
        <v>480</v>
      </c>
      <c r="G294" s="111" t="s">
        <v>191</v>
      </c>
      <c r="H294" s="80">
        <v>6247</v>
      </c>
      <c r="I294" s="76">
        <v>5</v>
      </c>
      <c r="J294" s="153">
        <f>อุดรธานี!F114</f>
        <v>224710.76</v>
      </c>
      <c r="K294" s="159">
        <f>อุดรธานี!AR114</f>
        <v>309904.26</v>
      </c>
      <c r="L294" s="81">
        <f>อุดรธานี!AS114</f>
        <v>4066160.78</v>
      </c>
      <c r="M294" s="81">
        <f>อุดรธานี!AT114</f>
        <v>4386152.0299999993</v>
      </c>
      <c r="N294" s="75"/>
      <c r="O294" s="75"/>
      <c r="P294" s="75"/>
      <c r="Q294" s="151">
        <f t="shared" si="28"/>
        <v>-319991.24999999953</v>
      </c>
      <c r="R294" s="78">
        <f t="shared" si="29"/>
        <v>650.89815591483909</v>
      </c>
    </row>
    <row r="295" spans="1:18">
      <c r="A295" s="76">
        <v>5</v>
      </c>
      <c r="B295" s="75" t="s">
        <v>353</v>
      </c>
      <c r="C295" s="75" t="s">
        <v>323</v>
      </c>
      <c r="D295" s="75" t="s">
        <v>430</v>
      </c>
      <c r="E295" s="75" t="s">
        <v>324</v>
      </c>
      <c r="F295" s="75" t="s">
        <v>480</v>
      </c>
      <c r="G295" s="111" t="s">
        <v>192</v>
      </c>
      <c r="H295" s="80">
        <v>5607</v>
      </c>
      <c r="I295" s="76">
        <v>4</v>
      </c>
      <c r="J295" s="153">
        <f>อุดรธานี!F115</f>
        <v>350442</v>
      </c>
      <c r="K295" s="159">
        <f>อุดรธานี!AR115</f>
        <v>487471.44999999995</v>
      </c>
      <c r="L295" s="81">
        <f>อุดรธานี!AS115</f>
        <v>3123839.01</v>
      </c>
      <c r="M295" s="81">
        <f>อุดรธานี!AT115</f>
        <v>3413954.71</v>
      </c>
      <c r="N295" s="75"/>
      <c r="O295" s="75"/>
      <c r="P295" s="75"/>
      <c r="Q295" s="151">
        <f t="shared" si="28"/>
        <v>-290115.70000000019</v>
      </c>
      <c r="R295" s="78">
        <f t="shared" si="29"/>
        <v>557.13197966827181</v>
      </c>
    </row>
    <row r="296" spans="1:18" s="21" customFormat="1">
      <c r="A296" s="139">
        <v>8</v>
      </c>
      <c r="B296" s="140" t="s">
        <v>353</v>
      </c>
      <c r="C296" s="140"/>
      <c r="D296" s="140"/>
      <c r="E296" s="140" t="s">
        <v>376</v>
      </c>
      <c r="F296" s="140"/>
      <c r="G296" s="140" t="s">
        <v>622</v>
      </c>
      <c r="H296" s="142">
        <f>SUM(H291:H295)</f>
        <v>22140</v>
      </c>
      <c r="I296" s="139"/>
      <c r="J296" s="142">
        <f>SUM(J291:J295)</f>
        <v>1384254.33</v>
      </c>
      <c r="K296" s="160">
        <f>SUM(K291:K295)</f>
        <v>1793320.11</v>
      </c>
      <c r="L296" s="142">
        <f t="shared" ref="L296:M296" si="33">SUM(L291:L295)</f>
        <v>13840908.789999999</v>
      </c>
      <c r="M296" s="142">
        <f t="shared" si="33"/>
        <v>14674370.949999999</v>
      </c>
      <c r="N296" s="140">
        <v>4</v>
      </c>
      <c r="O296" s="140">
        <v>4</v>
      </c>
      <c r="P296" s="140">
        <f>N296-O296</f>
        <v>0</v>
      </c>
      <c r="Q296" s="152">
        <f t="shared" si="28"/>
        <v>-833462.16000000015</v>
      </c>
      <c r="R296" s="150">
        <f>L296/H296</f>
        <v>625.1539652213188</v>
      </c>
    </row>
    <row r="297" spans="1:18">
      <c r="A297" s="76">
        <v>1</v>
      </c>
      <c r="B297" s="75" t="s">
        <v>353</v>
      </c>
      <c r="C297" s="75" t="s">
        <v>623</v>
      </c>
      <c r="D297" s="75" t="s">
        <v>434</v>
      </c>
      <c r="E297" s="75" t="s">
        <v>336</v>
      </c>
      <c r="F297" s="75" t="s">
        <v>510</v>
      </c>
      <c r="G297" s="75" t="s">
        <v>624</v>
      </c>
      <c r="H297" s="80"/>
      <c r="I297" s="76"/>
      <c r="J297" s="153"/>
      <c r="K297" s="159"/>
      <c r="L297" s="81"/>
      <c r="M297" s="81"/>
      <c r="N297" s="75"/>
      <c r="O297" s="75"/>
      <c r="P297" s="75"/>
    </row>
    <row r="298" spans="1:18">
      <c r="A298" s="76">
        <v>2</v>
      </c>
      <c r="B298" s="75" t="s">
        <v>353</v>
      </c>
      <c r="C298" s="75" t="s">
        <v>623</v>
      </c>
      <c r="D298" s="75" t="s">
        <v>434</v>
      </c>
      <c r="E298" s="75" t="s">
        <v>336</v>
      </c>
      <c r="F298" s="75" t="s">
        <v>480</v>
      </c>
      <c r="G298" s="75" t="s">
        <v>1497</v>
      </c>
      <c r="H298" s="80">
        <v>3493</v>
      </c>
      <c r="I298" s="76">
        <v>3</v>
      </c>
      <c r="J298" s="153">
        <f>อุดรธานี!F116</f>
        <v>512889.89</v>
      </c>
      <c r="K298" s="159">
        <f>อุดรธานี!AR116</f>
        <v>764702.13</v>
      </c>
      <c r="L298" s="81">
        <f>อุดรธานี!AS116</f>
        <v>3484774.36</v>
      </c>
      <c r="M298" s="81">
        <f>อุดรธานี!AT116</f>
        <v>3918340.45</v>
      </c>
      <c r="N298" s="75"/>
      <c r="O298" s="75"/>
      <c r="P298" s="75"/>
      <c r="Q298" s="151">
        <f t="shared" si="28"/>
        <v>-433566.09000000032</v>
      </c>
      <c r="R298" s="78">
        <f t="shared" si="29"/>
        <v>997.64510735757221</v>
      </c>
    </row>
    <row r="299" spans="1:18">
      <c r="A299" s="76">
        <v>3</v>
      </c>
      <c r="B299" s="75" t="s">
        <v>353</v>
      </c>
      <c r="C299" s="75" t="s">
        <v>623</v>
      </c>
      <c r="D299" s="75" t="s">
        <v>434</v>
      </c>
      <c r="E299" s="75" t="s">
        <v>336</v>
      </c>
      <c r="F299" s="75" t="s">
        <v>480</v>
      </c>
      <c r="G299" s="75" t="s">
        <v>1498</v>
      </c>
      <c r="H299" s="80">
        <v>3014</v>
      </c>
      <c r="I299" s="76">
        <v>3</v>
      </c>
      <c r="J299" s="153">
        <f>อุดรธานี!F117</f>
        <v>783504.55</v>
      </c>
      <c r="K299" s="159">
        <f>อุดรธานี!AR117</f>
        <v>615548.42000000004</v>
      </c>
      <c r="L299" s="81">
        <f>อุดรธานี!AS117</f>
        <v>1961813.5</v>
      </c>
      <c r="M299" s="81">
        <f>อุดรธานี!AT117</f>
        <v>2391577.38</v>
      </c>
      <c r="N299" s="75"/>
      <c r="O299" s="75"/>
      <c r="P299" s="75"/>
      <c r="Q299" s="151">
        <f t="shared" si="28"/>
        <v>-429763.87999999989</v>
      </c>
      <c r="R299" s="78">
        <f t="shared" si="29"/>
        <v>650.90029860650304</v>
      </c>
    </row>
    <row r="300" spans="1:18">
      <c r="A300" s="76">
        <v>4</v>
      </c>
      <c r="B300" s="75" t="s">
        <v>353</v>
      </c>
      <c r="C300" s="75" t="s">
        <v>623</v>
      </c>
      <c r="D300" s="75" t="s">
        <v>434</v>
      </c>
      <c r="E300" s="75" t="s">
        <v>336</v>
      </c>
      <c r="F300" s="75" t="s">
        <v>480</v>
      </c>
      <c r="G300" s="75" t="s">
        <v>1499</v>
      </c>
      <c r="H300" s="80">
        <v>2015</v>
      </c>
      <c r="I300" s="76">
        <v>2</v>
      </c>
      <c r="J300" s="153">
        <f>อุดรธานี!F118</f>
        <v>76925.320000000007</v>
      </c>
      <c r="K300" s="159">
        <f>อุดรธานี!AR118</f>
        <v>45088.520000000004</v>
      </c>
      <c r="L300" s="81">
        <f>อุดรธานี!AS118</f>
        <v>2154692.31</v>
      </c>
      <c r="M300" s="81">
        <f>อุดรธานี!AT118</f>
        <v>2776007.09</v>
      </c>
      <c r="N300" s="75"/>
      <c r="O300" s="75"/>
      <c r="P300" s="75"/>
      <c r="Q300" s="151">
        <f t="shared" si="28"/>
        <v>-621314.7799999998</v>
      </c>
      <c r="R300" s="78">
        <f t="shared" si="29"/>
        <v>1069.3262084367245</v>
      </c>
    </row>
    <row r="301" spans="1:18">
      <c r="A301" s="76">
        <v>5</v>
      </c>
      <c r="B301" s="75" t="s">
        <v>353</v>
      </c>
      <c r="C301" s="75" t="s">
        <v>623</v>
      </c>
      <c r="D301" s="75" t="s">
        <v>434</v>
      </c>
      <c r="E301" s="75" t="s">
        <v>336</v>
      </c>
      <c r="F301" s="75" t="s">
        <v>480</v>
      </c>
      <c r="G301" s="75" t="s">
        <v>1500</v>
      </c>
      <c r="H301" s="80">
        <v>1974</v>
      </c>
      <c r="I301" s="76">
        <v>2</v>
      </c>
      <c r="J301" s="153">
        <f>อุดรธานี!F119</f>
        <v>441061.75</v>
      </c>
      <c r="K301" s="159">
        <f>อุดรธานี!AR119</f>
        <v>497846.20999999996</v>
      </c>
      <c r="L301" s="81">
        <f>อุดรธานี!AS119</f>
        <v>1581116.3399999999</v>
      </c>
      <c r="M301" s="81">
        <f>อุดรธานี!AT119</f>
        <v>1817958.1099999999</v>
      </c>
      <c r="N301" s="75"/>
      <c r="O301" s="75"/>
      <c r="P301" s="75"/>
      <c r="Q301" s="151">
        <f t="shared" si="28"/>
        <v>-236841.77000000002</v>
      </c>
      <c r="R301" s="78">
        <f t="shared" si="29"/>
        <v>800.97079027355619</v>
      </c>
    </row>
    <row r="302" spans="1:18">
      <c r="A302" s="76">
        <v>6</v>
      </c>
      <c r="B302" s="75" t="s">
        <v>353</v>
      </c>
      <c r="C302" s="75" t="s">
        <v>623</v>
      </c>
      <c r="D302" s="75" t="s">
        <v>434</v>
      </c>
      <c r="E302" s="75" t="s">
        <v>336</v>
      </c>
      <c r="F302" s="75" t="s">
        <v>480</v>
      </c>
      <c r="G302" s="75" t="s">
        <v>1501</v>
      </c>
      <c r="H302" s="80">
        <v>3170</v>
      </c>
      <c r="I302" s="76">
        <v>3</v>
      </c>
      <c r="J302" s="153">
        <f>อุดรธานี!F120</f>
        <v>26268.6</v>
      </c>
      <c r="K302" s="159">
        <f>อุดรธานี!AR120</f>
        <v>100795.80000000002</v>
      </c>
      <c r="L302" s="81">
        <f>อุดรธานี!AS120</f>
        <v>2946475.51</v>
      </c>
      <c r="M302" s="81">
        <f>อุดรธานี!AT120</f>
        <v>2695427.28</v>
      </c>
      <c r="N302" s="75"/>
      <c r="O302" s="75"/>
      <c r="P302" s="75"/>
      <c r="Q302" s="151">
        <f t="shared" si="28"/>
        <v>251048.22999999998</v>
      </c>
      <c r="R302" s="78">
        <f t="shared" si="29"/>
        <v>929.48754258675069</v>
      </c>
    </row>
    <row r="303" spans="1:18">
      <c r="A303" s="76">
        <v>7</v>
      </c>
      <c r="B303" s="75" t="s">
        <v>353</v>
      </c>
      <c r="C303" s="75" t="s">
        <v>623</v>
      </c>
      <c r="D303" s="75" t="s">
        <v>434</v>
      </c>
      <c r="E303" s="75" t="s">
        <v>336</v>
      </c>
      <c r="F303" s="75" t="s">
        <v>480</v>
      </c>
      <c r="G303" s="75" t="s">
        <v>1502</v>
      </c>
      <c r="H303" s="80">
        <v>2966</v>
      </c>
      <c r="I303" s="76">
        <v>2</v>
      </c>
      <c r="J303" s="153">
        <f>อุดรธานี!F121</f>
        <v>827006.63</v>
      </c>
      <c r="K303" s="159">
        <f>อุดรธานี!AR121</f>
        <v>866598.14</v>
      </c>
      <c r="L303" s="81">
        <f>อุดรธานี!AS121</f>
        <v>2881294.1100000003</v>
      </c>
      <c r="M303" s="81">
        <f>อุดรธานี!AT121</f>
        <v>3211140.3200000003</v>
      </c>
      <c r="N303" s="75"/>
      <c r="O303" s="75"/>
      <c r="P303" s="75"/>
      <c r="Q303" s="151">
        <f t="shared" si="28"/>
        <v>-329846.20999999996</v>
      </c>
      <c r="R303" s="78">
        <f t="shared" si="29"/>
        <v>971.44103506405941</v>
      </c>
    </row>
    <row r="304" spans="1:18">
      <c r="A304" s="76">
        <v>8</v>
      </c>
      <c r="B304" s="75" t="s">
        <v>353</v>
      </c>
      <c r="C304" s="75" t="s">
        <v>623</v>
      </c>
      <c r="D304" s="75" t="s">
        <v>434</v>
      </c>
      <c r="E304" s="75" t="s">
        <v>336</v>
      </c>
      <c r="F304" s="75" t="s">
        <v>480</v>
      </c>
      <c r="G304" s="111" t="s">
        <v>1503</v>
      </c>
      <c r="H304" s="80">
        <v>3526</v>
      </c>
      <c r="I304" s="76">
        <v>3</v>
      </c>
      <c r="J304" s="153">
        <f>อุดรธานี!F122</f>
        <v>450627.38</v>
      </c>
      <c r="K304" s="159">
        <f>อุดรธานี!AR122</f>
        <v>530902.63</v>
      </c>
      <c r="L304" s="81">
        <f>อุดรธานี!AS122</f>
        <v>2126946.9700000002</v>
      </c>
      <c r="M304" s="81">
        <f>อุดรธานี!AT122</f>
        <v>2821316.42</v>
      </c>
      <c r="N304" s="75"/>
      <c r="O304" s="75"/>
      <c r="P304" s="75"/>
      <c r="Q304" s="151">
        <f t="shared" si="28"/>
        <v>-694369.44999999972</v>
      </c>
      <c r="R304" s="78">
        <f t="shared" si="29"/>
        <v>603.21808564946116</v>
      </c>
    </row>
    <row r="305" spans="1:18">
      <c r="A305" s="76">
        <v>9</v>
      </c>
      <c r="B305" s="75" t="s">
        <v>353</v>
      </c>
      <c r="C305" s="75" t="s">
        <v>623</v>
      </c>
      <c r="D305" s="75" t="s">
        <v>434</v>
      </c>
      <c r="E305" s="75" t="s">
        <v>336</v>
      </c>
      <c r="F305" s="75" t="s">
        <v>480</v>
      </c>
      <c r="G305" s="75" t="s">
        <v>1504</v>
      </c>
      <c r="H305" s="80">
        <v>3657</v>
      </c>
      <c r="I305" s="76">
        <v>3</v>
      </c>
      <c r="J305" s="153">
        <f>อุดรธานี!F123</f>
        <v>218368.6</v>
      </c>
      <c r="K305" s="159">
        <f>อุดรธานี!AR123</f>
        <v>367088.92</v>
      </c>
      <c r="L305" s="81">
        <f>อุดรธานี!AS123</f>
        <v>3042559.78</v>
      </c>
      <c r="M305" s="81">
        <f>อุดรธานี!AT123</f>
        <v>3474659.71</v>
      </c>
      <c r="N305" s="75"/>
      <c r="O305" s="75"/>
      <c r="P305" s="75"/>
      <c r="Q305" s="151">
        <f t="shared" si="28"/>
        <v>-432099.93000000017</v>
      </c>
      <c r="R305" s="78">
        <f t="shared" si="29"/>
        <v>831.9824391577796</v>
      </c>
    </row>
    <row r="306" spans="1:18">
      <c r="A306" s="76">
        <v>10</v>
      </c>
      <c r="B306" s="75" t="s">
        <v>353</v>
      </c>
      <c r="C306" s="75" t="s">
        <v>623</v>
      </c>
      <c r="D306" s="75" t="s">
        <v>434</v>
      </c>
      <c r="E306" s="75" t="s">
        <v>336</v>
      </c>
      <c r="F306" s="75" t="s">
        <v>480</v>
      </c>
      <c r="G306" s="75" t="s">
        <v>1505</v>
      </c>
      <c r="H306" s="80">
        <v>1822</v>
      </c>
      <c r="I306" s="76">
        <v>2</v>
      </c>
      <c r="J306" s="153">
        <f>อุดรธานี!F124</f>
        <v>82047.34</v>
      </c>
      <c r="K306" s="159">
        <f>อุดรธานี!AR124</f>
        <v>-59395.920000000013</v>
      </c>
      <c r="L306" s="81">
        <f>อุดรธานี!AS124</f>
        <v>1764797.83</v>
      </c>
      <c r="M306" s="81">
        <f>อุดรธานี!AT124</f>
        <v>2425770.13</v>
      </c>
      <c r="N306" s="75"/>
      <c r="O306" s="75"/>
      <c r="P306" s="75"/>
      <c r="Q306" s="151">
        <f t="shared" si="28"/>
        <v>-660972.29999999981</v>
      </c>
      <c r="R306" s="78">
        <f t="shared" si="29"/>
        <v>968.60473655323824</v>
      </c>
    </row>
    <row r="307" spans="1:18">
      <c r="A307" s="76">
        <v>11</v>
      </c>
      <c r="B307" s="75" t="s">
        <v>353</v>
      </c>
      <c r="C307" s="75" t="s">
        <v>623</v>
      </c>
      <c r="D307" s="75" t="s">
        <v>434</v>
      </c>
      <c r="E307" s="75" t="s">
        <v>336</v>
      </c>
      <c r="F307" s="75" t="s">
        <v>480</v>
      </c>
      <c r="G307" s="75" t="s">
        <v>1506</v>
      </c>
      <c r="H307" s="80">
        <v>1969</v>
      </c>
      <c r="I307" s="76">
        <v>2</v>
      </c>
      <c r="J307" s="153">
        <f>อุดรธานี!F125</f>
        <v>318386.49</v>
      </c>
      <c r="K307" s="159">
        <f>อุดรธานี!AR125</f>
        <v>338056.95999999996</v>
      </c>
      <c r="L307" s="81">
        <f>อุดรธานี!AS125</f>
        <v>1490070.71</v>
      </c>
      <c r="M307" s="81">
        <f>อุดรธานี!AT125</f>
        <v>1825652.67</v>
      </c>
      <c r="N307" s="75"/>
      <c r="O307" s="75"/>
      <c r="P307" s="75"/>
      <c r="Q307" s="151">
        <f t="shared" si="28"/>
        <v>-335581.95999999996</v>
      </c>
      <c r="R307" s="78">
        <f t="shared" si="29"/>
        <v>756.76521584560692</v>
      </c>
    </row>
    <row r="308" spans="1:18">
      <c r="A308" s="76">
        <v>12</v>
      </c>
      <c r="B308" s="75" t="s">
        <v>353</v>
      </c>
      <c r="C308" s="75" t="s">
        <v>623</v>
      </c>
      <c r="D308" s="75" t="s">
        <v>434</v>
      </c>
      <c r="E308" s="75" t="s">
        <v>336</v>
      </c>
      <c r="F308" s="75" t="s">
        <v>480</v>
      </c>
      <c r="G308" s="75" t="s">
        <v>1507</v>
      </c>
      <c r="H308" s="80">
        <v>2749</v>
      </c>
      <c r="I308" s="76">
        <v>2</v>
      </c>
      <c r="J308" s="153">
        <f>อุดรธานี!F126</f>
        <v>178312.57</v>
      </c>
      <c r="K308" s="159">
        <f>อุดรธานี!AR126</f>
        <v>165190.40000000002</v>
      </c>
      <c r="L308" s="81">
        <f>อุดรธานี!AS126</f>
        <v>2420431</v>
      </c>
      <c r="M308" s="81">
        <f>อุดรธานี!AT126</f>
        <v>2815852.87</v>
      </c>
      <c r="N308" s="75"/>
      <c r="O308" s="75"/>
      <c r="P308" s="75"/>
      <c r="Q308" s="151">
        <f t="shared" si="28"/>
        <v>-395421.87000000011</v>
      </c>
      <c r="R308" s="78">
        <f t="shared" si="29"/>
        <v>880.47690069116038</v>
      </c>
    </row>
    <row r="309" spans="1:18">
      <c r="A309" s="76">
        <v>13</v>
      </c>
      <c r="B309" s="75" t="s">
        <v>353</v>
      </c>
      <c r="C309" s="75" t="s">
        <v>623</v>
      </c>
      <c r="D309" s="75" t="s">
        <v>434</v>
      </c>
      <c r="E309" s="75" t="s">
        <v>336</v>
      </c>
      <c r="F309" s="75" t="s">
        <v>480</v>
      </c>
      <c r="G309" s="75" t="s">
        <v>1508</v>
      </c>
      <c r="H309" s="80">
        <v>2706</v>
      </c>
      <c r="I309" s="76">
        <v>2</v>
      </c>
      <c r="J309" s="153">
        <f>อุดรธานี!F127</f>
        <v>169589.74</v>
      </c>
      <c r="K309" s="159">
        <f>อุดรธานี!AR127</f>
        <v>190713.53000000003</v>
      </c>
      <c r="L309" s="81">
        <f>อุดรธานี!AS127</f>
        <v>2053923.33</v>
      </c>
      <c r="M309" s="81">
        <f>อุดรธานี!AT127</f>
        <v>2713210.02</v>
      </c>
      <c r="N309" s="75"/>
      <c r="O309" s="75"/>
      <c r="P309" s="75"/>
      <c r="Q309" s="151">
        <f t="shared" si="28"/>
        <v>-659286.68999999994</v>
      </c>
      <c r="R309" s="78">
        <f t="shared" si="29"/>
        <v>759.02562084257204</v>
      </c>
    </row>
    <row r="310" spans="1:18" s="21" customFormat="1">
      <c r="A310" s="139">
        <v>9</v>
      </c>
      <c r="B310" s="140" t="s">
        <v>353</v>
      </c>
      <c r="C310" s="140"/>
      <c r="D310" s="140"/>
      <c r="E310" s="140" t="s">
        <v>376</v>
      </c>
      <c r="F310" s="140"/>
      <c r="G310" s="140" t="s">
        <v>625</v>
      </c>
      <c r="H310" s="142">
        <f>SUM(H297:H309)</f>
        <v>33061</v>
      </c>
      <c r="I310" s="139"/>
      <c r="J310" s="142">
        <f>SUM(J297:J309)</f>
        <v>4084988.8599999994</v>
      </c>
      <c r="K310" s="160">
        <f>SUM(K297:K309)</f>
        <v>4423135.74</v>
      </c>
      <c r="L310" s="142">
        <f t="shared" ref="L310:M310" si="34">SUM(L297:L309)</f>
        <v>27908895.75</v>
      </c>
      <c r="M310" s="142">
        <f t="shared" si="34"/>
        <v>32886912.449999996</v>
      </c>
      <c r="N310" s="140">
        <v>12</v>
      </c>
      <c r="O310" s="140">
        <v>12</v>
      </c>
      <c r="P310" s="140">
        <f>N310-O310</f>
        <v>0</v>
      </c>
      <c r="Q310" s="152">
        <f t="shared" si="28"/>
        <v>-4978016.6999999955</v>
      </c>
      <c r="R310" s="150">
        <f>L310/H310</f>
        <v>844.16368984604219</v>
      </c>
    </row>
    <row r="311" spans="1:18">
      <c r="A311" s="76">
        <v>1</v>
      </c>
      <c r="B311" s="75" t="s">
        <v>353</v>
      </c>
      <c r="C311" s="75" t="s">
        <v>325</v>
      </c>
      <c r="D311" s="75" t="s">
        <v>438</v>
      </c>
      <c r="E311" s="75" t="s">
        <v>326</v>
      </c>
      <c r="F311" s="75" t="s">
        <v>510</v>
      </c>
      <c r="G311" s="75" t="s">
        <v>626</v>
      </c>
      <c r="H311" s="80"/>
      <c r="I311" s="76"/>
      <c r="J311" s="153"/>
      <c r="K311" s="159"/>
      <c r="L311" s="81"/>
      <c r="M311" s="81"/>
      <c r="N311" s="75"/>
      <c r="O311" s="75"/>
      <c r="P311" s="75"/>
    </row>
    <row r="312" spans="1:18">
      <c r="A312" s="76">
        <v>2</v>
      </c>
      <c r="B312" s="75" t="s">
        <v>353</v>
      </c>
      <c r="C312" s="75" t="s">
        <v>325</v>
      </c>
      <c r="D312" s="75" t="s">
        <v>438</v>
      </c>
      <c r="E312" s="75" t="s">
        <v>326</v>
      </c>
      <c r="F312" s="75" t="s">
        <v>480</v>
      </c>
      <c r="G312" s="111" t="s">
        <v>202</v>
      </c>
      <c r="H312" s="80">
        <v>6340</v>
      </c>
      <c r="I312" s="76">
        <v>5</v>
      </c>
      <c r="J312" s="153">
        <f>อุดรธานี!F128</f>
        <v>213822.57</v>
      </c>
      <c r="K312" s="159">
        <f>อุดรธานี!AR128</f>
        <v>318750.76</v>
      </c>
      <c r="L312" s="81">
        <f>อุดรธานี!AS128</f>
        <v>2661245.4900000002</v>
      </c>
      <c r="M312" s="81">
        <f>อุดรธานี!AT128</f>
        <v>3301666.95</v>
      </c>
      <c r="N312" s="75"/>
      <c r="O312" s="75"/>
      <c r="P312" s="75"/>
      <c r="Q312" s="151">
        <f t="shared" si="28"/>
        <v>-640421.46</v>
      </c>
      <c r="R312" s="78">
        <f t="shared" si="29"/>
        <v>419.754809148265</v>
      </c>
    </row>
    <row r="313" spans="1:18">
      <c r="A313" s="76">
        <v>3</v>
      </c>
      <c r="B313" s="75" t="s">
        <v>353</v>
      </c>
      <c r="C313" s="75" t="s">
        <v>325</v>
      </c>
      <c r="D313" s="75" t="s">
        <v>438</v>
      </c>
      <c r="E313" s="75" t="s">
        <v>326</v>
      </c>
      <c r="F313" s="75" t="s">
        <v>480</v>
      </c>
      <c r="G313" s="111" t="s">
        <v>203</v>
      </c>
      <c r="H313" s="80">
        <v>5412</v>
      </c>
      <c r="I313" s="76">
        <v>4</v>
      </c>
      <c r="J313" s="153">
        <f>อุดรธานี!F129</f>
        <v>169988.45</v>
      </c>
      <c r="K313" s="159">
        <f>อุดรธานี!AR129</f>
        <v>303825.17</v>
      </c>
      <c r="L313" s="81">
        <f>อุดรธานี!AS129</f>
        <v>3192714.49</v>
      </c>
      <c r="M313" s="81">
        <f>อุดรธานี!AT129</f>
        <v>3442431.02</v>
      </c>
      <c r="N313" s="75"/>
      <c r="O313" s="75"/>
      <c r="P313" s="75"/>
      <c r="Q313" s="151">
        <f t="shared" si="28"/>
        <v>-249716.5299999998</v>
      </c>
      <c r="R313" s="78">
        <f t="shared" si="29"/>
        <v>589.932463045085</v>
      </c>
    </row>
    <row r="314" spans="1:18">
      <c r="A314" s="76">
        <v>4</v>
      </c>
      <c r="B314" s="75" t="s">
        <v>353</v>
      </c>
      <c r="C314" s="75" t="s">
        <v>325</v>
      </c>
      <c r="D314" s="75" t="s">
        <v>438</v>
      </c>
      <c r="E314" s="75" t="s">
        <v>326</v>
      </c>
      <c r="F314" s="75" t="s">
        <v>480</v>
      </c>
      <c r="G314" s="111" t="s">
        <v>204</v>
      </c>
      <c r="H314" s="80">
        <v>1496</v>
      </c>
      <c r="I314" s="76">
        <v>1</v>
      </c>
      <c r="J314" s="153">
        <f>อุดรธานี!F130</f>
        <v>165676.12</v>
      </c>
      <c r="K314" s="159">
        <f>อุดรธานี!AR130</f>
        <v>183460.06</v>
      </c>
      <c r="L314" s="81">
        <f>อุดรธานี!AS130</f>
        <v>1227125.6800000002</v>
      </c>
      <c r="M314" s="81">
        <f>อุดรธานี!AT130</f>
        <v>1440636.26</v>
      </c>
      <c r="N314" s="75"/>
      <c r="O314" s="75"/>
      <c r="P314" s="75"/>
      <c r="Q314" s="151">
        <f t="shared" si="28"/>
        <v>-213510.57999999984</v>
      </c>
      <c r="R314" s="78">
        <f t="shared" si="29"/>
        <v>820.27117647058833</v>
      </c>
    </row>
    <row r="315" spans="1:18">
      <c r="A315" s="76">
        <v>5</v>
      </c>
      <c r="B315" s="75" t="s">
        <v>353</v>
      </c>
      <c r="C315" s="75" t="s">
        <v>325</v>
      </c>
      <c r="D315" s="75" t="s">
        <v>438</v>
      </c>
      <c r="E315" s="75" t="s">
        <v>326</v>
      </c>
      <c r="F315" s="75" t="s">
        <v>480</v>
      </c>
      <c r="G315" s="111" t="s">
        <v>205</v>
      </c>
      <c r="H315" s="80">
        <v>2983</v>
      </c>
      <c r="I315" s="76">
        <v>2</v>
      </c>
      <c r="J315" s="153">
        <f>อุดรธานี!F131</f>
        <v>283296.3</v>
      </c>
      <c r="K315" s="233">
        <f>อุดรธานี!AR131</f>
        <v>190040.62</v>
      </c>
      <c r="L315" s="234">
        <f>อุดรธานี!AS131</f>
        <v>1540517.8900000001</v>
      </c>
      <c r="M315" s="234">
        <f>อุดรธานี!AT131</f>
        <v>1779672.72</v>
      </c>
      <c r="N315" s="75"/>
      <c r="O315" s="75"/>
      <c r="P315" s="75"/>
      <c r="Q315" s="151">
        <f t="shared" si="28"/>
        <v>-239154.82999999984</v>
      </c>
      <c r="R315" s="78">
        <f t="shared" si="29"/>
        <v>516.43241367750591</v>
      </c>
    </row>
    <row r="316" spans="1:18">
      <c r="A316" s="76">
        <v>6</v>
      </c>
      <c r="B316" s="75" t="s">
        <v>353</v>
      </c>
      <c r="C316" s="75" t="s">
        <v>325</v>
      </c>
      <c r="D316" s="75" t="s">
        <v>438</v>
      </c>
      <c r="E316" s="75" t="s">
        <v>326</v>
      </c>
      <c r="F316" s="75" t="s">
        <v>480</v>
      </c>
      <c r="G316" s="111" t="s">
        <v>206</v>
      </c>
      <c r="H316" s="80">
        <v>3002</v>
      </c>
      <c r="I316" s="76">
        <v>3</v>
      </c>
      <c r="J316" s="153">
        <f>อุดรธานี!F132</f>
        <v>525858.25</v>
      </c>
      <c r="K316" s="159">
        <f>อุดรธานี!AR132</f>
        <v>580528.85</v>
      </c>
      <c r="L316" s="81">
        <f>อุดรธานี!AS132</f>
        <v>3183503.61</v>
      </c>
      <c r="M316" s="81">
        <f>อุดรธานี!AT132</f>
        <v>3526225.4400000004</v>
      </c>
      <c r="N316" s="75"/>
      <c r="O316" s="75"/>
      <c r="P316" s="75"/>
      <c r="Q316" s="151">
        <f t="shared" si="28"/>
        <v>-342721.83000000054</v>
      </c>
      <c r="R316" s="78">
        <f t="shared" si="29"/>
        <v>1060.4608960692872</v>
      </c>
    </row>
    <row r="317" spans="1:18">
      <c r="A317" s="76">
        <v>7</v>
      </c>
      <c r="B317" s="75" t="s">
        <v>353</v>
      </c>
      <c r="C317" s="75" t="s">
        <v>325</v>
      </c>
      <c r="D317" s="75" t="s">
        <v>438</v>
      </c>
      <c r="E317" s="75" t="s">
        <v>326</v>
      </c>
      <c r="F317" s="75" t="s">
        <v>480</v>
      </c>
      <c r="G317" s="111" t="s">
        <v>207</v>
      </c>
      <c r="H317" s="80">
        <v>5003</v>
      </c>
      <c r="I317" s="76">
        <v>4</v>
      </c>
      <c r="J317" s="153">
        <f>อุดรธานี!F133</f>
        <v>730740.27</v>
      </c>
      <c r="K317" s="159">
        <f>อุดรธานี!AR133</f>
        <v>796769.57000000007</v>
      </c>
      <c r="L317" s="81">
        <f>อุดรธานี!AS133</f>
        <v>2420435.84</v>
      </c>
      <c r="M317" s="81">
        <f>อุดรธานี!AT133</f>
        <v>2415069.9300000002</v>
      </c>
      <c r="N317" s="75"/>
      <c r="O317" s="75"/>
      <c r="P317" s="75"/>
      <c r="Q317" s="151">
        <f t="shared" si="28"/>
        <v>5365.9099999996834</v>
      </c>
      <c r="R317" s="78">
        <f t="shared" si="29"/>
        <v>483.79688986608033</v>
      </c>
    </row>
    <row r="318" spans="1:18">
      <c r="A318" s="76">
        <v>8</v>
      </c>
      <c r="B318" s="75" t="s">
        <v>353</v>
      </c>
      <c r="C318" s="75" t="s">
        <v>325</v>
      </c>
      <c r="D318" s="75" t="s">
        <v>438</v>
      </c>
      <c r="E318" s="75" t="s">
        <v>326</v>
      </c>
      <c r="F318" s="75" t="s">
        <v>480</v>
      </c>
      <c r="G318" s="111" t="s">
        <v>208</v>
      </c>
      <c r="H318" s="80">
        <v>3890</v>
      </c>
      <c r="I318" s="76">
        <v>3</v>
      </c>
      <c r="J318" s="153">
        <f>อุดรธานี!F134</f>
        <v>112450.9</v>
      </c>
      <c r="K318" s="159">
        <f>อุดรธานี!AR134</f>
        <v>89563.57</v>
      </c>
      <c r="L318" s="81">
        <f>อุดรธานี!AS134</f>
        <v>2274487.54</v>
      </c>
      <c r="M318" s="81">
        <f>อุดรธานี!AT134</f>
        <v>2424442.54</v>
      </c>
      <c r="N318" s="75"/>
      <c r="O318" s="75"/>
      <c r="P318" s="75"/>
      <c r="Q318" s="151">
        <f t="shared" si="28"/>
        <v>-149955</v>
      </c>
      <c r="R318" s="78">
        <f t="shared" si="29"/>
        <v>584.70116709511569</v>
      </c>
    </row>
    <row r="319" spans="1:18">
      <c r="A319" s="76">
        <v>9</v>
      </c>
      <c r="B319" s="75" t="s">
        <v>353</v>
      </c>
      <c r="C319" s="75" t="s">
        <v>325</v>
      </c>
      <c r="D319" s="75" t="s">
        <v>438</v>
      </c>
      <c r="E319" s="75" t="s">
        <v>326</v>
      </c>
      <c r="F319" s="75" t="s">
        <v>480</v>
      </c>
      <c r="G319" s="111" t="s">
        <v>209</v>
      </c>
      <c r="H319" s="80">
        <v>4373</v>
      </c>
      <c r="I319" s="76">
        <v>3</v>
      </c>
      <c r="J319" s="153">
        <f>อุดรธานี!F135</f>
        <v>636796.12</v>
      </c>
      <c r="K319" s="159">
        <f>อุดรธานี!AR135</f>
        <v>756057.83</v>
      </c>
      <c r="L319" s="81">
        <f>อุดรธานี!AS135</f>
        <v>2338707.5099999998</v>
      </c>
      <c r="M319" s="81">
        <f>อุดรธานี!AT135</f>
        <v>2351397.2199999997</v>
      </c>
      <c r="N319" s="75"/>
      <c r="O319" s="75"/>
      <c r="P319" s="75"/>
      <c r="Q319" s="151">
        <f t="shared" si="28"/>
        <v>-12689.709999999963</v>
      </c>
      <c r="R319" s="78">
        <f t="shared" si="29"/>
        <v>534.80619940544238</v>
      </c>
    </row>
    <row r="320" spans="1:18">
      <c r="A320" s="76">
        <v>10</v>
      </c>
      <c r="B320" s="75" t="s">
        <v>353</v>
      </c>
      <c r="C320" s="75" t="s">
        <v>325</v>
      </c>
      <c r="D320" s="75" t="s">
        <v>438</v>
      </c>
      <c r="E320" s="75" t="s">
        <v>326</v>
      </c>
      <c r="F320" s="75" t="s">
        <v>480</v>
      </c>
      <c r="G320" s="111" t="s">
        <v>297</v>
      </c>
      <c r="H320" s="80">
        <v>2066</v>
      </c>
      <c r="I320" s="76">
        <v>2</v>
      </c>
      <c r="J320" s="153">
        <f>อุดรธานี!F136</f>
        <v>206740.65</v>
      </c>
      <c r="K320" s="159">
        <f>อุดรธานี!AR136</f>
        <v>152799.67999999996</v>
      </c>
      <c r="L320" s="81">
        <f>อุดรธานี!AS136</f>
        <v>1926509.15</v>
      </c>
      <c r="M320" s="81">
        <f>อุดรธานี!AT136</f>
        <v>2102345.7599999998</v>
      </c>
      <c r="N320" s="75"/>
      <c r="O320" s="75"/>
      <c r="P320" s="75"/>
      <c r="Q320" s="151">
        <f t="shared" si="28"/>
        <v>-175836.60999999987</v>
      </c>
      <c r="R320" s="78">
        <f t="shared" si="29"/>
        <v>932.48264762826716</v>
      </c>
    </row>
    <row r="321" spans="1:18">
      <c r="A321" s="76">
        <v>11</v>
      </c>
      <c r="B321" s="75" t="s">
        <v>353</v>
      </c>
      <c r="C321" s="75" t="s">
        <v>325</v>
      </c>
      <c r="D321" s="75" t="s">
        <v>438</v>
      </c>
      <c r="E321" s="75" t="s">
        <v>326</v>
      </c>
      <c r="F321" s="75" t="s">
        <v>480</v>
      </c>
      <c r="G321" s="75" t="s">
        <v>298</v>
      </c>
      <c r="H321" s="80">
        <v>2679</v>
      </c>
      <c r="I321" s="76">
        <v>2</v>
      </c>
      <c r="J321" s="153">
        <f>อุดรธานี!F137</f>
        <v>176325.27</v>
      </c>
      <c r="K321" s="159">
        <f>อุดรธานี!AR137</f>
        <v>-122825.21000000002</v>
      </c>
      <c r="L321" s="81">
        <f>อุดรธานี!AS137</f>
        <v>1507432.83</v>
      </c>
      <c r="M321" s="81">
        <f>อุดรธานี!AT137</f>
        <v>2040750.0299999998</v>
      </c>
      <c r="N321" s="75"/>
      <c r="O321" s="75"/>
      <c r="P321" s="75"/>
      <c r="Q321" s="151">
        <f t="shared" si="28"/>
        <v>-533317.19999999972</v>
      </c>
      <c r="R321" s="78">
        <f t="shared" si="29"/>
        <v>562.68489361702132</v>
      </c>
    </row>
    <row r="322" spans="1:18" s="21" customFormat="1">
      <c r="A322" s="139">
        <v>10</v>
      </c>
      <c r="B322" s="140" t="s">
        <v>353</v>
      </c>
      <c r="C322" s="140"/>
      <c r="D322" s="140"/>
      <c r="E322" s="140" t="s">
        <v>376</v>
      </c>
      <c r="F322" s="140"/>
      <c r="G322" s="140" t="s">
        <v>627</v>
      </c>
      <c r="H322" s="142">
        <f>SUM(H311:H321)</f>
        <v>37244</v>
      </c>
      <c r="I322" s="139"/>
      <c r="J322" s="142">
        <f>SUM(J311:J321)</f>
        <v>3221694.9</v>
      </c>
      <c r="K322" s="160">
        <f>SUM(K311:K321)</f>
        <v>3248970.9000000004</v>
      </c>
      <c r="L322" s="142">
        <f t="shared" ref="L322:M322" si="35">SUM(L311:L321)</f>
        <v>22272680.029999994</v>
      </c>
      <c r="M322" s="142">
        <f t="shared" si="35"/>
        <v>24824637.869999997</v>
      </c>
      <c r="N322" s="140">
        <v>10</v>
      </c>
      <c r="O322" s="140">
        <v>10</v>
      </c>
      <c r="P322" s="140">
        <f>N322-O322</f>
        <v>0</v>
      </c>
      <c r="Q322" s="152">
        <f t="shared" si="28"/>
        <v>-2551957.8400000036</v>
      </c>
      <c r="R322" s="150">
        <f>L322/H322</f>
        <v>598.02062157662965</v>
      </c>
    </row>
    <row r="323" spans="1:18">
      <c r="A323" s="76">
        <v>1</v>
      </c>
      <c r="B323" s="75" t="s">
        <v>353</v>
      </c>
      <c r="C323" s="75" t="s">
        <v>628</v>
      </c>
      <c r="D323" s="75" t="s">
        <v>457</v>
      </c>
      <c r="E323" s="75" t="s">
        <v>337</v>
      </c>
      <c r="F323" s="75" t="s">
        <v>629</v>
      </c>
      <c r="G323" s="75" t="s">
        <v>630</v>
      </c>
      <c r="H323" s="80"/>
      <c r="I323" s="76"/>
      <c r="J323" s="153"/>
      <c r="K323" s="159"/>
      <c r="L323" s="81"/>
      <c r="M323" s="81"/>
      <c r="N323" s="75"/>
      <c r="O323" s="75"/>
      <c r="P323" s="75"/>
    </row>
    <row r="324" spans="1:18">
      <c r="A324" s="76">
        <v>2</v>
      </c>
      <c r="B324" s="75" t="s">
        <v>353</v>
      </c>
      <c r="C324" s="75" t="s">
        <v>628</v>
      </c>
      <c r="D324" s="75" t="s">
        <v>457</v>
      </c>
      <c r="E324" s="75" t="s">
        <v>337</v>
      </c>
      <c r="F324" s="75" t="s">
        <v>480</v>
      </c>
      <c r="G324" s="75" t="s">
        <v>210</v>
      </c>
      <c r="H324" s="80">
        <v>8806</v>
      </c>
      <c r="I324" s="76">
        <v>5</v>
      </c>
      <c r="J324" s="153">
        <f>อุดรธานี!F138</f>
        <v>61242.01</v>
      </c>
      <c r="K324" s="159">
        <f>อุดรธานี!AR138</f>
        <v>256717.32</v>
      </c>
      <c r="L324" s="81">
        <f>อุดรธานี!AS138</f>
        <v>3323516.4</v>
      </c>
      <c r="M324" s="81">
        <f>อุดรธานี!AT138</f>
        <v>3697523.4000000004</v>
      </c>
      <c r="N324" s="75"/>
      <c r="O324" s="75"/>
      <c r="P324" s="75"/>
      <c r="Q324" s="151">
        <f t="shared" si="28"/>
        <v>-374007.00000000047</v>
      </c>
      <c r="R324" s="78">
        <f t="shared" si="29"/>
        <v>377.41498977969565</v>
      </c>
    </row>
    <row r="325" spans="1:18">
      <c r="A325" s="76">
        <v>3</v>
      </c>
      <c r="B325" s="75" t="s">
        <v>353</v>
      </c>
      <c r="C325" s="75" t="s">
        <v>628</v>
      </c>
      <c r="D325" s="75" t="s">
        <v>457</v>
      </c>
      <c r="E325" s="75" t="s">
        <v>337</v>
      </c>
      <c r="F325" s="75" t="s">
        <v>480</v>
      </c>
      <c r="G325" s="75" t="s">
        <v>211</v>
      </c>
      <c r="H325" s="80">
        <v>5022</v>
      </c>
      <c r="I325" s="76">
        <v>4</v>
      </c>
      <c r="J325" s="153">
        <f>อุดรธานี!F139</f>
        <v>331231.14</v>
      </c>
      <c r="K325" s="159">
        <f>อุดรธานี!AR139</f>
        <v>440442.03</v>
      </c>
      <c r="L325" s="81">
        <f>อุดรธานี!AS139</f>
        <v>3497477.56</v>
      </c>
      <c r="M325" s="81">
        <f>อุดรธานี!AT139</f>
        <v>3704391.7</v>
      </c>
      <c r="N325" s="75"/>
      <c r="O325" s="75"/>
      <c r="P325" s="75"/>
      <c r="Q325" s="151">
        <f t="shared" si="28"/>
        <v>-206914.14000000013</v>
      </c>
      <c r="R325" s="78">
        <f t="shared" si="29"/>
        <v>696.43121465551576</v>
      </c>
    </row>
    <row r="326" spans="1:18">
      <c r="A326" s="76">
        <v>4</v>
      </c>
      <c r="B326" s="75" t="s">
        <v>353</v>
      </c>
      <c r="C326" s="75" t="s">
        <v>628</v>
      </c>
      <c r="D326" s="75" t="s">
        <v>457</v>
      </c>
      <c r="E326" s="75" t="s">
        <v>337</v>
      </c>
      <c r="F326" s="75" t="s">
        <v>480</v>
      </c>
      <c r="G326" s="75" t="s">
        <v>212</v>
      </c>
      <c r="H326" s="80">
        <v>8660</v>
      </c>
      <c r="I326" s="76">
        <v>5</v>
      </c>
      <c r="J326" s="153">
        <f>อุดรธานี!F140</f>
        <v>450017.79</v>
      </c>
      <c r="K326" s="159">
        <f>อุดรธานี!AR140</f>
        <v>555642.56999999995</v>
      </c>
      <c r="L326" s="81">
        <f>อุดรธานี!AS140</f>
        <v>5336756.3600000003</v>
      </c>
      <c r="M326" s="81">
        <f>อุดรธานี!AT140</f>
        <v>5209421.0100000007</v>
      </c>
      <c r="N326" s="75"/>
      <c r="O326" s="75"/>
      <c r="P326" s="75"/>
      <c r="Q326" s="151">
        <f t="shared" si="28"/>
        <v>127335.34999999963</v>
      </c>
      <c r="R326" s="78">
        <f t="shared" si="29"/>
        <v>616.25362124711319</v>
      </c>
    </row>
    <row r="327" spans="1:18">
      <c r="A327" s="76">
        <v>5</v>
      </c>
      <c r="B327" s="75" t="s">
        <v>353</v>
      </c>
      <c r="C327" s="75" t="s">
        <v>628</v>
      </c>
      <c r="D327" s="75" t="s">
        <v>457</v>
      </c>
      <c r="E327" s="75" t="s">
        <v>337</v>
      </c>
      <c r="F327" s="75" t="s">
        <v>480</v>
      </c>
      <c r="G327" s="75" t="s">
        <v>213</v>
      </c>
      <c r="H327" s="80">
        <v>6550</v>
      </c>
      <c r="I327" s="76">
        <v>5</v>
      </c>
      <c r="J327" s="153">
        <f>อุดรธานี!F141</f>
        <v>332925.38</v>
      </c>
      <c r="K327" s="159">
        <f>อุดรธานี!AR141</f>
        <v>527203.49</v>
      </c>
      <c r="L327" s="81">
        <f>อุดรธานี!AS141</f>
        <v>3715145.68</v>
      </c>
      <c r="M327" s="81">
        <f>อุดรธานี!AT141</f>
        <v>3958532.78</v>
      </c>
      <c r="N327" s="75"/>
      <c r="O327" s="75"/>
      <c r="P327" s="75"/>
      <c r="Q327" s="151">
        <f t="shared" ref="Q327:Q390" si="36">L327-M327</f>
        <v>-243387.09999999963</v>
      </c>
      <c r="R327" s="78">
        <f t="shared" ref="R327:R390" si="37">L327/H327</f>
        <v>567.19781374045806</v>
      </c>
    </row>
    <row r="328" spans="1:18">
      <c r="A328" s="76">
        <v>6</v>
      </c>
      <c r="B328" s="75" t="s">
        <v>353</v>
      </c>
      <c r="C328" s="75" t="s">
        <v>628</v>
      </c>
      <c r="D328" s="75" t="s">
        <v>457</v>
      </c>
      <c r="E328" s="75" t="s">
        <v>337</v>
      </c>
      <c r="F328" s="75" t="s">
        <v>480</v>
      </c>
      <c r="G328" s="75" t="s">
        <v>214</v>
      </c>
      <c r="H328" s="80">
        <v>3476</v>
      </c>
      <c r="I328" s="76">
        <v>3</v>
      </c>
      <c r="J328" s="153">
        <f>อุดรธานี!F142</f>
        <v>453275.33</v>
      </c>
      <c r="K328" s="159">
        <f>อุดรธานี!AR142</f>
        <v>564537.26</v>
      </c>
      <c r="L328" s="81">
        <f>อุดรธานี!AS142</f>
        <v>2146944.71</v>
      </c>
      <c r="M328" s="81">
        <f>อุดรธานี!AT142</f>
        <v>2170136.86</v>
      </c>
      <c r="N328" s="75"/>
      <c r="O328" s="75"/>
      <c r="P328" s="75"/>
      <c r="Q328" s="151">
        <f t="shared" si="36"/>
        <v>-23192.149999999907</v>
      </c>
      <c r="R328" s="78">
        <f t="shared" si="37"/>
        <v>617.64807537399304</v>
      </c>
    </row>
    <row r="329" spans="1:18">
      <c r="A329" s="76">
        <v>7</v>
      </c>
      <c r="B329" s="75" t="s">
        <v>353</v>
      </c>
      <c r="C329" s="75" t="s">
        <v>628</v>
      </c>
      <c r="D329" s="75" t="s">
        <v>457</v>
      </c>
      <c r="E329" s="75" t="s">
        <v>337</v>
      </c>
      <c r="F329" s="75" t="s">
        <v>480</v>
      </c>
      <c r="G329" s="75" t="s">
        <v>215</v>
      </c>
      <c r="H329" s="80">
        <v>7448</v>
      </c>
      <c r="I329" s="76">
        <v>5</v>
      </c>
      <c r="J329" s="153">
        <f>อุดรธานี!F143</f>
        <v>66987.7</v>
      </c>
      <c r="K329" s="159">
        <f>อุดรธานี!AR143</f>
        <v>288314.16000000003</v>
      </c>
      <c r="L329" s="81">
        <f>อุดรธานี!AS143</f>
        <v>3382244.83</v>
      </c>
      <c r="M329" s="81">
        <f>อุดรธานี!AT143</f>
        <v>3629713.0100000002</v>
      </c>
      <c r="N329" s="75"/>
      <c r="O329" s="75"/>
      <c r="P329" s="75"/>
      <c r="Q329" s="151">
        <f t="shared" si="36"/>
        <v>-247468.18000000017</v>
      </c>
      <c r="R329" s="78">
        <f t="shared" si="37"/>
        <v>454.11450456498392</v>
      </c>
    </row>
    <row r="330" spans="1:18">
      <c r="A330" s="76">
        <v>8</v>
      </c>
      <c r="B330" s="75" t="s">
        <v>353</v>
      </c>
      <c r="C330" s="75" t="s">
        <v>628</v>
      </c>
      <c r="D330" s="75" t="s">
        <v>457</v>
      </c>
      <c r="E330" s="75" t="s">
        <v>337</v>
      </c>
      <c r="F330" s="75" t="s">
        <v>480</v>
      </c>
      <c r="G330" s="75" t="s">
        <v>216</v>
      </c>
      <c r="H330" s="80">
        <v>3024</v>
      </c>
      <c r="I330" s="76">
        <v>3</v>
      </c>
      <c r="J330" s="153">
        <f>อุดรธานี!F144</f>
        <v>374903.64</v>
      </c>
      <c r="K330" s="159">
        <f>อุดรธานี!AR144</f>
        <v>556499.08000000007</v>
      </c>
      <c r="L330" s="81">
        <f>อุดรธานี!AS144</f>
        <v>3163615.2</v>
      </c>
      <c r="M330" s="81">
        <f>อุดรธานี!AT144</f>
        <v>3284409.94</v>
      </c>
      <c r="N330" s="75"/>
      <c r="O330" s="75"/>
      <c r="P330" s="75"/>
      <c r="Q330" s="151">
        <f t="shared" si="36"/>
        <v>-120794.73999999976</v>
      </c>
      <c r="R330" s="78">
        <f t="shared" si="37"/>
        <v>1046.1690476190477</v>
      </c>
    </row>
    <row r="331" spans="1:18">
      <c r="A331" s="76">
        <v>9</v>
      </c>
      <c r="B331" s="75" t="s">
        <v>353</v>
      </c>
      <c r="C331" s="75" t="s">
        <v>628</v>
      </c>
      <c r="D331" s="75" t="s">
        <v>457</v>
      </c>
      <c r="E331" s="75" t="s">
        <v>337</v>
      </c>
      <c r="F331" s="75" t="s">
        <v>480</v>
      </c>
      <c r="G331" s="75" t="s">
        <v>217</v>
      </c>
      <c r="H331" s="80">
        <v>3613</v>
      </c>
      <c r="I331" s="76">
        <v>3</v>
      </c>
      <c r="J331" s="153">
        <f>อุดรธานี!F145</f>
        <v>258642.02</v>
      </c>
      <c r="K331" s="159">
        <f>อุดรธานี!AR145</f>
        <v>512559.60000000003</v>
      </c>
      <c r="L331" s="81">
        <f>อุดรธานี!AS145</f>
        <v>2811283.7199999997</v>
      </c>
      <c r="M331" s="81">
        <f>อุดรธานี!AT145</f>
        <v>3016957.01</v>
      </c>
      <c r="N331" s="75"/>
      <c r="O331" s="75"/>
      <c r="P331" s="75"/>
      <c r="Q331" s="151">
        <f t="shared" si="36"/>
        <v>-205673.29000000004</v>
      </c>
      <c r="R331" s="78">
        <f t="shared" si="37"/>
        <v>778.10233047329086</v>
      </c>
    </row>
    <row r="332" spans="1:18">
      <c r="A332" s="76">
        <v>10</v>
      </c>
      <c r="B332" s="75" t="s">
        <v>353</v>
      </c>
      <c r="C332" s="75" t="s">
        <v>628</v>
      </c>
      <c r="D332" s="75" t="s">
        <v>457</v>
      </c>
      <c r="E332" s="75" t="s">
        <v>337</v>
      </c>
      <c r="F332" s="75" t="s">
        <v>480</v>
      </c>
      <c r="G332" s="75" t="s">
        <v>218</v>
      </c>
      <c r="H332" s="80">
        <v>8181</v>
      </c>
      <c r="I332" s="76">
        <v>5</v>
      </c>
      <c r="J332" s="153">
        <f>อุดรธานี!F146</f>
        <v>256119.74</v>
      </c>
      <c r="K332" s="159">
        <f>อุดรธานี!AR146</f>
        <v>308414.80000000005</v>
      </c>
      <c r="L332" s="81">
        <f>อุดรธานี!AS146</f>
        <v>3014746.81</v>
      </c>
      <c r="M332" s="81">
        <f>อุดรธานี!AT146</f>
        <v>3356072.93</v>
      </c>
      <c r="N332" s="75"/>
      <c r="O332" s="75"/>
      <c r="P332" s="75"/>
      <c r="Q332" s="151">
        <f t="shared" si="36"/>
        <v>-341326.12000000011</v>
      </c>
      <c r="R332" s="78">
        <f t="shared" si="37"/>
        <v>368.50590514607018</v>
      </c>
    </row>
    <row r="333" spans="1:18">
      <c r="A333" s="76">
        <v>11</v>
      </c>
      <c r="B333" s="75" t="s">
        <v>353</v>
      </c>
      <c r="C333" s="75" t="s">
        <v>628</v>
      </c>
      <c r="D333" s="75" t="s">
        <v>457</v>
      </c>
      <c r="E333" s="75" t="s">
        <v>337</v>
      </c>
      <c r="F333" s="75" t="s">
        <v>480</v>
      </c>
      <c r="G333" s="75" t="s">
        <v>219</v>
      </c>
      <c r="H333" s="80">
        <v>4338</v>
      </c>
      <c r="I333" s="76">
        <v>3</v>
      </c>
      <c r="J333" s="153">
        <f>อุดรธานี!F147</f>
        <v>432305.66</v>
      </c>
      <c r="K333" s="159">
        <f>อุดรธานี!AR147</f>
        <v>554833.15999999992</v>
      </c>
      <c r="L333" s="81">
        <f>อุดรธานี!AS147</f>
        <v>3098655.1799999997</v>
      </c>
      <c r="M333" s="81">
        <f>อุดรธานี!AT147</f>
        <v>3158990.1799999997</v>
      </c>
      <c r="N333" s="75"/>
      <c r="O333" s="75"/>
      <c r="P333" s="75"/>
      <c r="Q333" s="151">
        <f t="shared" si="36"/>
        <v>-60335</v>
      </c>
      <c r="R333" s="78">
        <f t="shared" si="37"/>
        <v>714.30502074688786</v>
      </c>
    </row>
    <row r="334" spans="1:18">
      <c r="A334" s="76">
        <v>12</v>
      </c>
      <c r="B334" s="75" t="s">
        <v>353</v>
      </c>
      <c r="C334" s="75" t="s">
        <v>628</v>
      </c>
      <c r="D334" s="75" t="s">
        <v>457</v>
      </c>
      <c r="E334" s="75" t="s">
        <v>337</v>
      </c>
      <c r="F334" s="75" t="s">
        <v>480</v>
      </c>
      <c r="G334" s="75" t="s">
        <v>220</v>
      </c>
      <c r="H334" s="80">
        <v>4654</v>
      </c>
      <c r="I334" s="76">
        <v>4</v>
      </c>
      <c r="J334" s="153">
        <f>อุดรธานี!F148</f>
        <v>97557.89</v>
      </c>
      <c r="K334" s="159">
        <f>อุดรธานี!AR148</f>
        <v>156761.68</v>
      </c>
      <c r="L334" s="81">
        <f>อุดรธานี!AS148</f>
        <v>3875014.31</v>
      </c>
      <c r="M334" s="81">
        <f>อุดรธานี!AT148</f>
        <v>4032104.98</v>
      </c>
      <c r="N334" s="75"/>
      <c r="O334" s="75"/>
      <c r="P334" s="75"/>
      <c r="Q334" s="151">
        <f t="shared" si="36"/>
        <v>-157090.66999999993</v>
      </c>
      <c r="R334" s="78">
        <f t="shared" si="37"/>
        <v>832.62017834121184</v>
      </c>
    </row>
    <row r="335" spans="1:18">
      <c r="A335" s="76">
        <v>13</v>
      </c>
      <c r="B335" s="75" t="s">
        <v>353</v>
      </c>
      <c r="C335" s="75" t="s">
        <v>628</v>
      </c>
      <c r="D335" s="75" t="s">
        <v>457</v>
      </c>
      <c r="E335" s="75" t="s">
        <v>337</v>
      </c>
      <c r="F335" s="75" t="s">
        <v>480</v>
      </c>
      <c r="G335" s="75" t="s">
        <v>221</v>
      </c>
      <c r="H335" s="80">
        <v>4068</v>
      </c>
      <c r="I335" s="76">
        <v>3</v>
      </c>
      <c r="J335" s="153">
        <f>อุดรธานี!F149</f>
        <v>347057.77</v>
      </c>
      <c r="K335" s="159">
        <f>อุดรธานี!AR149</f>
        <v>425557.05000000005</v>
      </c>
      <c r="L335" s="81">
        <f>อุดรธานี!AS149</f>
        <v>2843688.72</v>
      </c>
      <c r="M335" s="81">
        <f>อุดรธานี!AT149</f>
        <v>3117821.1</v>
      </c>
      <c r="N335" s="75"/>
      <c r="O335" s="75"/>
      <c r="P335" s="75"/>
      <c r="Q335" s="151">
        <f t="shared" si="36"/>
        <v>-274132.37999999989</v>
      </c>
      <c r="R335" s="78">
        <f t="shared" si="37"/>
        <v>699.03852507374631</v>
      </c>
    </row>
    <row r="336" spans="1:18">
      <c r="A336" s="76">
        <v>14</v>
      </c>
      <c r="B336" s="75" t="s">
        <v>353</v>
      </c>
      <c r="C336" s="75" t="s">
        <v>628</v>
      </c>
      <c r="D336" s="75" t="s">
        <v>457</v>
      </c>
      <c r="E336" s="75" t="s">
        <v>337</v>
      </c>
      <c r="F336" s="75" t="s">
        <v>480</v>
      </c>
      <c r="G336" s="75" t="s">
        <v>222</v>
      </c>
      <c r="H336" s="80">
        <v>2485</v>
      </c>
      <c r="I336" s="76">
        <v>2</v>
      </c>
      <c r="J336" s="153">
        <f>อุดรธานี!F150</f>
        <v>252145.38</v>
      </c>
      <c r="K336" s="159">
        <f>อุดรธานี!AR150</f>
        <v>397850.46</v>
      </c>
      <c r="L336" s="81">
        <f>อุดรธานี!AS150</f>
        <v>2574095.9299999997</v>
      </c>
      <c r="M336" s="81">
        <f>อุดรธานี!AT150</f>
        <v>2660445.48</v>
      </c>
      <c r="N336" s="75"/>
      <c r="O336" s="75"/>
      <c r="P336" s="75"/>
      <c r="Q336" s="151">
        <f t="shared" si="36"/>
        <v>-86349.550000000279</v>
      </c>
      <c r="R336" s="78">
        <f t="shared" si="37"/>
        <v>1035.8534929577463</v>
      </c>
    </row>
    <row r="337" spans="1:18">
      <c r="A337" s="76">
        <v>15</v>
      </c>
      <c r="B337" s="75" t="s">
        <v>353</v>
      </c>
      <c r="C337" s="75" t="s">
        <v>628</v>
      </c>
      <c r="D337" s="75" t="s">
        <v>457</v>
      </c>
      <c r="E337" s="75" t="s">
        <v>337</v>
      </c>
      <c r="F337" s="75" t="s">
        <v>480</v>
      </c>
      <c r="G337" s="75" t="s">
        <v>223</v>
      </c>
      <c r="H337" s="80">
        <v>5359</v>
      </c>
      <c r="I337" s="76">
        <v>4</v>
      </c>
      <c r="J337" s="153">
        <f>อุดรธานี!F151</f>
        <v>148601.57</v>
      </c>
      <c r="K337" s="159">
        <f>อุดรธานี!AR151</f>
        <v>422059.94999999995</v>
      </c>
      <c r="L337" s="81">
        <f>อุดรธานี!AS151</f>
        <v>3392608.64</v>
      </c>
      <c r="M337" s="81">
        <f>อุดรธานี!AT151</f>
        <v>3377109.05</v>
      </c>
      <c r="N337" s="75"/>
      <c r="O337" s="75"/>
      <c r="P337" s="75"/>
      <c r="Q337" s="151">
        <f t="shared" si="36"/>
        <v>15499.590000000317</v>
      </c>
      <c r="R337" s="78">
        <f t="shared" si="37"/>
        <v>633.06748273931703</v>
      </c>
    </row>
    <row r="338" spans="1:18">
      <c r="A338" s="76">
        <v>16</v>
      </c>
      <c r="B338" s="75" t="s">
        <v>353</v>
      </c>
      <c r="C338" s="75" t="s">
        <v>628</v>
      </c>
      <c r="D338" s="75" t="s">
        <v>457</v>
      </c>
      <c r="E338" s="75" t="s">
        <v>337</v>
      </c>
      <c r="F338" s="75" t="s">
        <v>480</v>
      </c>
      <c r="G338" s="75" t="s">
        <v>224</v>
      </c>
      <c r="H338" s="80">
        <v>7463</v>
      </c>
      <c r="I338" s="76">
        <v>5</v>
      </c>
      <c r="J338" s="153">
        <f>อุดรธานี!F152</f>
        <v>309818.55</v>
      </c>
      <c r="K338" s="159">
        <f>อุดรธานี!AR152</f>
        <v>521382.38</v>
      </c>
      <c r="L338" s="81">
        <f>อุดรธานี!AS152</f>
        <v>3327803.7</v>
      </c>
      <c r="M338" s="81">
        <f>อุดรธานี!AT152</f>
        <v>3744499.5100000007</v>
      </c>
      <c r="N338" s="75"/>
      <c r="O338" s="75"/>
      <c r="P338" s="75"/>
      <c r="Q338" s="151">
        <f t="shared" si="36"/>
        <v>-416695.81000000052</v>
      </c>
      <c r="R338" s="78">
        <f t="shared" si="37"/>
        <v>445.90696770735633</v>
      </c>
    </row>
    <row r="339" spans="1:18" s="21" customFormat="1">
      <c r="A339" s="139">
        <v>11</v>
      </c>
      <c r="B339" s="140" t="s">
        <v>353</v>
      </c>
      <c r="C339" s="140"/>
      <c r="D339" s="140"/>
      <c r="E339" s="140" t="s">
        <v>376</v>
      </c>
      <c r="F339" s="140"/>
      <c r="G339" s="140" t="s">
        <v>631</v>
      </c>
      <c r="H339" s="142">
        <f>SUM(H323:H338)</f>
        <v>83147</v>
      </c>
      <c r="I339" s="139"/>
      <c r="J339" s="142">
        <f>SUM(J323:J338)</f>
        <v>4172831.57</v>
      </c>
      <c r="K339" s="160">
        <f>SUM(K323:K338)</f>
        <v>6488774.9900000002</v>
      </c>
      <c r="L339" s="142">
        <f t="shared" ref="L339:M339" si="38">SUM(L323:L338)</f>
        <v>49503597.75</v>
      </c>
      <c r="M339" s="142">
        <f t="shared" si="38"/>
        <v>52118128.93999999</v>
      </c>
      <c r="N339" s="140">
        <v>15</v>
      </c>
      <c r="O339" s="140">
        <v>15</v>
      </c>
      <c r="P339" s="140">
        <f>N339-O339</f>
        <v>0</v>
      </c>
      <c r="Q339" s="152">
        <f t="shared" si="36"/>
        <v>-2614531.1899999902</v>
      </c>
      <c r="R339" s="150">
        <f>L339/H339</f>
        <v>595.37443022598529</v>
      </c>
    </row>
    <row r="340" spans="1:18">
      <c r="A340" s="76">
        <v>1</v>
      </c>
      <c r="B340" s="75" t="s">
        <v>353</v>
      </c>
      <c r="C340" s="75" t="s">
        <v>632</v>
      </c>
      <c r="D340" s="75" t="s">
        <v>442</v>
      </c>
      <c r="E340" s="75" t="s">
        <v>338</v>
      </c>
      <c r="F340" s="75" t="s">
        <v>510</v>
      </c>
      <c r="G340" s="75" t="s">
        <v>633</v>
      </c>
      <c r="H340" s="80"/>
      <c r="I340" s="76"/>
      <c r="J340" s="153"/>
      <c r="K340" s="159"/>
      <c r="L340" s="81"/>
      <c r="M340" s="81"/>
      <c r="N340" s="75"/>
      <c r="O340" s="75"/>
      <c r="P340" s="75"/>
    </row>
    <row r="341" spans="1:18">
      <c r="A341" s="76">
        <v>2</v>
      </c>
      <c r="B341" s="75" t="s">
        <v>353</v>
      </c>
      <c r="C341" s="75" t="s">
        <v>632</v>
      </c>
      <c r="D341" s="75" t="s">
        <v>442</v>
      </c>
      <c r="E341" s="75" t="s">
        <v>338</v>
      </c>
      <c r="F341" s="75" t="s">
        <v>480</v>
      </c>
      <c r="G341" s="75" t="s">
        <v>1509</v>
      </c>
      <c r="H341" s="80">
        <v>3397</v>
      </c>
      <c r="I341" s="76">
        <v>3</v>
      </c>
      <c r="J341" s="153">
        <f>อุดรธานี!F153</f>
        <v>168774.71</v>
      </c>
      <c r="K341" s="159">
        <f>อุดรธานี!AR153</f>
        <v>702203.52</v>
      </c>
      <c r="L341" s="81">
        <f>อุดรธานี!AS153</f>
        <v>2377281.6</v>
      </c>
      <c r="M341" s="81">
        <f>อุดรธานี!AT153</f>
        <v>2645269.9200000004</v>
      </c>
      <c r="N341" s="75"/>
      <c r="O341" s="75"/>
      <c r="P341" s="75"/>
      <c r="Q341" s="151">
        <f t="shared" si="36"/>
        <v>-267988.3200000003</v>
      </c>
      <c r="R341" s="78">
        <f t="shared" si="37"/>
        <v>699.81795702090085</v>
      </c>
    </row>
    <row r="342" spans="1:18">
      <c r="A342" s="76">
        <v>3</v>
      </c>
      <c r="B342" s="75" t="s">
        <v>353</v>
      </c>
      <c r="C342" s="75" t="s">
        <v>632</v>
      </c>
      <c r="D342" s="75" t="s">
        <v>442</v>
      </c>
      <c r="E342" s="75" t="s">
        <v>338</v>
      </c>
      <c r="F342" s="75" t="s">
        <v>480</v>
      </c>
      <c r="G342" s="75" t="s">
        <v>1510</v>
      </c>
      <c r="H342" s="80">
        <v>5415</v>
      </c>
      <c r="I342" s="76">
        <v>4</v>
      </c>
      <c r="J342" s="153">
        <f>อุดรธานี!F154</f>
        <v>634844.29</v>
      </c>
      <c r="K342" s="159">
        <f>อุดรธานี!AR154</f>
        <v>827209.69</v>
      </c>
      <c r="L342" s="81">
        <f>อุดรธานี!AS154</f>
        <v>3247592.56</v>
      </c>
      <c r="M342" s="81">
        <f>อุดรธานี!AT154</f>
        <v>3872487.3</v>
      </c>
      <c r="N342" s="75"/>
      <c r="O342" s="75"/>
      <c r="P342" s="75"/>
      <c r="Q342" s="151">
        <f t="shared" si="36"/>
        <v>-624894.73999999976</v>
      </c>
      <c r="R342" s="78">
        <f t="shared" si="37"/>
        <v>599.7400849492152</v>
      </c>
    </row>
    <row r="343" spans="1:18">
      <c r="A343" s="76">
        <v>4</v>
      </c>
      <c r="B343" s="75" t="s">
        <v>353</v>
      </c>
      <c r="C343" s="75" t="s">
        <v>632</v>
      </c>
      <c r="D343" s="75" t="s">
        <v>442</v>
      </c>
      <c r="E343" s="75" t="s">
        <v>338</v>
      </c>
      <c r="F343" s="75" t="s">
        <v>480</v>
      </c>
      <c r="G343" s="75" t="s">
        <v>1511</v>
      </c>
      <c r="H343" s="80">
        <v>2085</v>
      </c>
      <c r="I343" s="76">
        <v>2</v>
      </c>
      <c r="J343" s="153">
        <f>อุดรธานี!F155</f>
        <v>470962.83</v>
      </c>
      <c r="K343" s="159">
        <f>อุดรธานี!AR155</f>
        <v>541603.14999999991</v>
      </c>
      <c r="L343" s="81">
        <f>อุดรธานี!AS155</f>
        <v>2753839.9899999998</v>
      </c>
      <c r="M343" s="81">
        <f>อุดรธานี!AT155</f>
        <v>2902750.61</v>
      </c>
      <c r="N343" s="75"/>
      <c r="O343" s="75"/>
      <c r="P343" s="75"/>
      <c r="Q343" s="151">
        <f t="shared" si="36"/>
        <v>-148910.62000000011</v>
      </c>
      <c r="R343" s="78">
        <f t="shared" si="37"/>
        <v>1320.786565947242</v>
      </c>
    </row>
    <row r="344" spans="1:18">
      <c r="A344" s="76">
        <v>5</v>
      </c>
      <c r="B344" s="75" t="s">
        <v>353</v>
      </c>
      <c r="C344" s="75" t="s">
        <v>632</v>
      </c>
      <c r="D344" s="75" t="s">
        <v>442</v>
      </c>
      <c r="E344" s="75" t="s">
        <v>338</v>
      </c>
      <c r="F344" s="75" t="s">
        <v>480</v>
      </c>
      <c r="G344" s="75" t="s">
        <v>1512</v>
      </c>
      <c r="H344" s="80">
        <v>5563</v>
      </c>
      <c r="I344" s="76">
        <v>4</v>
      </c>
      <c r="J344" s="153">
        <f>อุดรธานี!F156</f>
        <v>630934.07999999996</v>
      </c>
      <c r="K344" s="159">
        <f>อุดรธานี!AR156</f>
        <v>769076.79999999993</v>
      </c>
      <c r="L344" s="81">
        <f>อุดรธานี!AS156</f>
        <v>2663218.3000000003</v>
      </c>
      <c r="M344" s="81">
        <f>อุดรธานี!AT156</f>
        <v>3080351.83</v>
      </c>
      <c r="N344" s="75"/>
      <c r="O344" s="75"/>
      <c r="P344" s="75"/>
      <c r="Q344" s="151">
        <f t="shared" si="36"/>
        <v>-417133.5299999998</v>
      </c>
      <c r="R344" s="78">
        <f t="shared" si="37"/>
        <v>478.73778536760744</v>
      </c>
    </row>
    <row r="345" spans="1:18">
      <c r="A345" s="76">
        <v>6</v>
      </c>
      <c r="B345" s="75" t="s">
        <v>353</v>
      </c>
      <c r="C345" s="75" t="s">
        <v>632</v>
      </c>
      <c r="D345" s="75" t="s">
        <v>442</v>
      </c>
      <c r="E345" s="75" t="s">
        <v>338</v>
      </c>
      <c r="F345" s="75" t="s">
        <v>480</v>
      </c>
      <c r="G345" s="75" t="s">
        <v>1513</v>
      </c>
      <c r="H345" s="80">
        <v>3485</v>
      </c>
      <c r="I345" s="76">
        <v>3</v>
      </c>
      <c r="J345" s="153">
        <f>อุดรธานี!F157</f>
        <v>218023.3</v>
      </c>
      <c r="K345" s="159">
        <f>อุดรธานี!AR157</f>
        <v>344160.80000000005</v>
      </c>
      <c r="L345" s="81">
        <f>อุดรธานี!AS157</f>
        <v>2794534.1999999997</v>
      </c>
      <c r="M345" s="81">
        <f>อุดรธานี!AT157</f>
        <v>3528993.96</v>
      </c>
      <c r="N345" s="75"/>
      <c r="O345" s="75"/>
      <c r="P345" s="75"/>
      <c r="Q345" s="151">
        <f t="shared" si="36"/>
        <v>-734459.76000000024</v>
      </c>
      <c r="R345" s="78">
        <f t="shared" si="37"/>
        <v>801.87494978479185</v>
      </c>
    </row>
    <row r="346" spans="1:18">
      <c r="A346" s="76">
        <v>7</v>
      </c>
      <c r="B346" s="75" t="s">
        <v>353</v>
      </c>
      <c r="C346" s="75" t="s">
        <v>632</v>
      </c>
      <c r="D346" s="75" t="s">
        <v>442</v>
      </c>
      <c r="E346" s="75" t="s">
        <v>338</v>
      </c>
      <c r="F346" s="75" t="s">
        <v>480</v>
      </c>
      <c r="G346" s="75" t="s">
        <v>1514</v>
      </c>
      <c r="H346" s="80">
        <v>4270</v>
      </c>
      <c r="I346" s="76">
        <v>3</v>
      </c>
      <c r="J346" s="153">
        <f>อุดรธานี!F158</f>
        <v>156532.63</v>
      </c>
      <c r="K346" s="159">
        <f>อุดรธานี!AR158</f>
        <v>168212.48000000001</v>
      </c>
      <c r="L346" s="81">
        <f>อุดรธานี!AS158</f>
        <v>2646387.3699999996</v>
      </c>
      <c r="M346" s="81">
        <f>อุดรธานี!AT158</f>
        <v>2937225.83</v>
      </c>
      <c r="N346" s="75"/>
      <c r="O346" s="75"/>
      <c r="P346" s="75"/>
      <c r="Q346" s="151">
        <f t="shared" si="36"/>
        <v>-290838.46000000043</v>
      </c>
      <c r="R346" s="78">
        <f t="shared" si="37"/>
        <v>619.76285011709592</v>
      </c>
    </row>
    <row r="347" spans="1:18">
      <c r="A347" s="76">
        <v>8</v>
      </c>
      <c r="B347" s="75" t="s">
        <v>353</v>
      </c>
      <c r="C347" s="75" t="s">
        <v>632</v>
      </c>
      <c r="D347" s="75" t="s">
        <v>442</v>
      </c>
      <c r="E347" s="75" t="s">
        <v>338</v>
      </c>
      <c r="F347" s="75" t="s">
        <v>480</v>
      </c>
      <c r="G347" s="75" t="s">
        <v>1515</v>
      </c>
      <c r="H347" s="80">
        <v>4406</v>
      </c>
      <c r="I347" s="76">
        <v>3</v>
      </c>
      <c r="J347" s="153">
        <f>อุดรธานี!F159</f>
        <v>52435.47</v>
      </c>
      <c r="K347" s="159">
        <f>อุดรธานี!AR159</f>
        <v>474273.97000000003</v>
      </c>
      <c r="L347" s="81">
        <f>อุดรธานี!AS159</f>
        <v>2611395.5099999998</v>
      </c>
      <c r="M347" s="81">
        <f>อุดรธานี!AT159</f>
        <v>3046697.83</v>
      </c>
      <c r="N347" s="75"/>
      <c r="O347" s="75"/>
      <c r="P347" s="75"/>
      <c r="Q347" s="151">
        <f t="shared" si="36"/>
        <v>-435302.3200000003</v>
      </c>
      <c r="R347" s="78">
        <f t="shared" si="37"/>
        <v>592.69076486609163</v>
      </c>
    </row>
    <row r="348" spans="1:18">
      <c r="A348" s="76">
        <v>9</v>
      </c>
      <c r="B348" s="75" t="s">
        <v>353</v>
      </c>
      <c r="C348" s="75" t="s">
        <v>632</v>
      </c>
      <c r="D348" s="75" t="s">
        <v>442</v>
      </c>
      <c r="E348" s="75" t="s">
        <v>338</v>
      </c>
      <c r="F348" s="75" t="s">
        <v>480</v>
      </c>
      <c r="G348" s="75" t="s">
        <v>1516</v>
      </c>
      <c r="H348" s="80">
        <v>4364</v>
      </c>
      <c r="I348" s="76">
        <v>3</v>
      </c>
      <c r="J348" s="153">
        <f>อุดรธานี!F160</f>
        <v>90161.74</v>
      </c>
      <c r="K348" s="159">
        <f>อุดรธานี!AR160</f>
        <v>186272.73000000004</v>
      </c>
      <c r="L348" s="81">
        <f>อุดรธานี!AS160</f>
        <v>1720346.23</v>
      </c>
      <c r="M348" s="81">
        <f>อุดรธานี!AT160</f>
        <v>2609115.33</v>
      </c>
      <c r="N348" s="75"/>
      <c r="O348" s="75"/>
      <c r="P348" s="75"/>
      <c r="Q348" s="151">
        <f t="shared" si="36"/>
        <v>-888769.10000000009</v>
      </c>
      <c r="R348" s="78">
        <f t="shared" si="37"/>
        <v>394.21315994500458</v>
      </c>
    </row>
    <row r="349" spans="1:18">
      <c r="A349" s="76">
        <v>10</v>
      </c>
      <c r="B349" s="75" t="s">
        <v>353</v>
      </c>
      <c r="C349" s="75" t="s">
        <v>632</v>
      </c>
      <c r="D349" s="75" t="s">
        <v>442</v>
      </c>
      <c r="E349" s="75" t="s">
        <v>338</v>
      </c>
      <c r="F349" s="75" t="s">
        <v>480</v>
      </c>
      <c r="G349" s="75" t="s">
        <v>1517</v>
      </c>
      <c r="H349" s="80">
        <v>4077</v>
      </c>
      <c r="I349" s="76">
        <v>3</v>
      </c>
      <c r="J349" s="153">
        <f>อุดรธานี!F161</f>
        <v>89274.8</v>
      </c>
      <c r="K349" s="159">
        <f>อุดรธานี!AR161</f>
        <v>10694.280000000028</v>
      </c>
      <c r="L349" s="81">
        <f>อุดรธานี!AS161</f>
        <v>2999152.9699999997</v>
      </c>
      <c r="M349" s="81">
        <f>อุดรธานี!AT161</f>
        <v>3591582.51</v>
      </c>
      <c r="N349" s="75"/>
      <c r="O349" s="75"/>
      <c r="P349" s="75"/>
      <c r="Q349" s="151">
        <f t="shared" si="36"/>
        <v>-592429.54</v>
      </c>
      <c r="R349" s="78">
        <f t="shared" si="37"/>
        <v>735.62741476575911</v>
      </c>
    </row>
    <row r="350" spans="1:18">
      <c r="A350" s="76">
        <v>11</v>
      </c>
      <c r="B350" s="75" t="s">
        <v>353</v>
      </c>
      <c r="C350" s="75" t="s">
        <v>632</v>
      </c>
      <c r="D350" s="75" t="s">
        <v>442</v>
      </c>
      <c r="E350" s="75" t="s">
        <v>338</v>
      </c>
      <c r="F350" s="75" t="s">
        <v>480</v>
      </c>
      <c r="G350" s="75" t="s">
        <v>1518</v>
      </c>
      <c r="H350" s="80">
        <v>3677</v>
      </c>
      <c r="I350" s="76">
        <v>3</v>
      </c>
      <c r="J350" s="153">
        <f>อุดรธานี!F162</f>
        <v>256494.33</v>
      </c>
      <c r="K350" s="159">
        <f>อุดรธานี!AR162</f>
        <v>322564.36999999994</v>
      </c>
      <c r="L350" s="81">
        <f>อุดรธานี!AS162</f>
        <v>2386888.92</v>
      </c>
      <c r="M350" s="81">
        <f>อุดรธานี!AT162</f>
        <v>3018970.98</v>
      </c>
      <c r="N350" s="75"/>
      <c r="O350" s="75"/>
      <c r="P350" s="75"/>
      <c r="Q350" s="151">
        <f t="shared" si="36"/>
        <v>-632082.06000000006</v>
      </c>
      <c r="R350" s="78">
        <f t="shared" si="37"/>
        <v>649.1403100353549</v>
      </c>
    </row>
    <row r="351" spans="1:18">
      <c r="A351" s="76">
        <v>12</v>
      </c>
      <c r="B351" s="75" t="s">
        <v>353</v>
      </c>
      <c r="C351" s="75" t="s">
        <v>632</v>
      </c>
      <c r="D351" s="75" t="s">
        <v>442</v>
      </c>
      <c r="E351" s="75" t="s">
        <v>338</v>
      </c>
      <c r="F351" s="75" t="s">
        <v>480</v>
      </c>
      <c r="G351" s="75" t="s">
        <v>1519</v>
      </c>
      <c r="H351" s="80">
        <v>7138</v>
      </c>
      <c r="I351" s="76">
        <v>5</v>
      </c>
      <c r="J351" s="153">
        <f>อุดรธานี!F163</f>
        <v>198674.71</v>
      </c>
      <c r="K351" s="159">
        <f>อุดรธานี!AR163</f>
        <v>621054.65999999992</v>
      </c>
      <c r="L351" s="81">
        <f>อุดรธานี!AS163</f>
        <v>3770085.1799999997</v>
      </c>
      <c r="M351" s="81">
        <f>อุดรธานี!AT163</f>
        <v>4783684.13</v>
      </c>
      <c r="N351" s="75"/>
      <c r="O351" s="75"/>
      <c r="P351" s="75"/>
      <c r="Q351" s="151">
        <f t="shared" si="36"/>
        <v>-1013598.9500000002</v>
      </c>
      <c r="R351" s="78">
        <f t="shared" si="37"/>
        <v>528.17108153544405</v>
      </c>
    </row>
    <row r="352" spans="1:18">
      <c r="A352" s="76">
        <v>13</v>
      </c>
      <c r="B352" s="75" t="s">
        <v>353</v>
      </c>
      <c r="C352" s="75" t="s">
        <v>632</v>
      </c>
      <c r="D352" s="75" t="s">
        <v>442</v>
      </c>
      <c r="E352" s="75" t="s">
        <v>338</v>
      </c>
      <c r="F352" s="75" t="s">
        <v>480</v>
      </c>
      <c r="G352" s="75" t="s">
        <v>1520</v>
      </c>
      <c r="H352" s="80">
        <v>4746</v>
      </c>
      <c r="I352" s="76">
        <v>4</v>
      </c>
      <c r="J352" s="153">
        <f>อุดรธานี!F164</f>
        <v>77264.25</v>
      </c>
      <c r="K352" s="159">
        <f>อุดรธานี!AR164</f>
        <v>119988.87000000001</v>
      </c>
      <c r="L352" s="81">
        <f>อุดรธานี!AS164</f>
        <v>2859292.67</v>
      </c>
      <c r="M352" s="81">
        <f>อุดรธานี!AT164</f>
        <v>3440011.83</v>
      </c>
      <c r="N352" s="75"/>
      <c r="O352" s="75"/>
      <c r="P352" s="75"/>
      <c r="Q352" s="151">
        <f t="shared" si="36"/>
        <v>-580719.16000000015</v>
      </c>
      <c r="R352" s="78">
        <f t="shared" si="37"/>
        <v>602.46368942267168</v>
      </c>
    </row>
    <row r="353" spans="1:18">
      <c r="A353" s="76">
        <v>14</v>
      </c>
      <c r="B353" s="75" t="s">
        <v>353</v>
      </c>
      <c r="C353" s="75" t="s">
        <v>632</v>
      </c>
      <c r="D353" s="75" t="s">
        <v>442</v>
      </c>
      <c r="E353" s="75" t="s">
        <v>338</v>
      </c>
      <c r="F353" s="75" t="s">
        <v>480</v>
      </c>
      <c r="G353" s="75" t="s">
        <v>1521</v>
      </c>
      <c r="H353" s="80">
        <v>2320</v>
      </c>
      <c r="I353" s="76">
        <v>2</v>
      </c>
      <c r="J353" s="178">
        <f>อุดรธานี!F165</f>
        <v>198125.33</v>
      </c>
      <c r="K353" s="159">
        <f>อุดรธานี!AR165</f>
        <v>442421.98999999987</v>
      </c>
      <c r="L353" s="81">
        <f>อุดรธานี!AS165</f>
        <v>2008608.03</v>
      </c>
      <c r="M353" s="81">
        <f>อุดรธานี!AT165</f>
        <v>2069205.2199999997</v>
      </c>
      <c r="N353" s="75"/>
      <c r="O353" s="75"/>
      <c r="P353" s="75"/>
      <c r="Q353" s="151">
        <f t="shared" si="36"/>
        <v>-60597.189999999711</v>
      </c>
      <c r="R353" s="78">
        <f t="shared" si="37"/>
        <v>865.77932327586211</v>
      </c>
    </row>
    <row r="354" spans="1:18">
      <c r="A354" s="76">
        <v>15</v>
      </c>
      <c r="B354" s="75" t="s">
        <v>353</v>
      </c>
      <c r="C354" s="75" t="s">
        <v>632</v>
      </c>
      <c r="D354" s="75" t="s">
        <v>442</v>
      </c>
      <c r="E354" s="75" t="s">
        <v>338</v>
      </c>
      <c r="F354" s="75" t="s">
        <v>480</v>
      </c>
      <c r="G354" s="75" t="s">
        <v>1522</v>
      </c>
      <c r="H354" s="80">
        <v>3323</v>
      </c>
      <c r="I354" s="76">
        <v>3</v>
      </c>
      <c r="J354" s="153">
        <f>อุดรธานี!F166</f>
        <v>238857.85</v>
      </c>
      <c r="K354" s="159">
        <f>อุดรธานี!AR166</f>
        <v>508054.33</v>
      </c>
      <c r="L354" s="81">
        <f>อุดรธานี!AS166</f>
        <v>2423834.7800000003</v>
      </c>
      <c r="M354" s="81">
        <f>อุดรธานี!AT166</f>
        <v>2413543.9399999995</v>
      </c>
      <c r="N354" s="75"/>
      <c r="O354" s="75"/>
      <c r="P354" s="75"/>
      <c r="Q354" s="151">
        <f t="shared" si="36"/>
        <v>10290.840000000782</v>
      </c>
      <c r="R354" s="78">
        <f t="shared" si="37"/>
        <v>729.41160999097212</v>
      </c>
    </row>
    <row r="355" spans="1:18">
      <c r="A355" s="76">
        <v>16</v>
      </c>
      <c r="B355" s="75" t="s">
        <v>353</v>
      </c>
      <c r="C355" s="75" t="s">
        <v>632</v>
      </c>
      <c r="D355" s="75" t="s">
        <v>442</v>
      </c>
      <c r="E355" s="75" t="s">
        <v>338</v>
      </c>
      <c r="F355" s="75" t="s">
        <v>480</v>
      </c>
      <c r="G355" s="75" t="s">
        <v>1523</v>
      </c>
      <c r="H355" s="80">
        <v>2456</v>
      </c>
      <c r="I355" s="76">
        <v>2</v>
      </c>
      <c r="J355" s="153">
        <f>อุดรธานี!F167</f>
        <v>673060.4</v>
      </c>
      <c r="K355" s="159">
        <f>อุดรธานี!AR167</f>
        <v>717285.49000000011</v>
      </c>
      <c r="L355" s="81">
        <f>อุดรธานี!AS167</f>
        <v>2194381.2599999998</v>
      </c>
      <c r="M355" s="81">
        <f>อุดรธานี!AT167</f>
        <v>2205203.69</v>
      </c>
      <c r="N355" s="75"/>
      <c r="O355" s="75"/>
      <c r="P355" s="75"/>
      <c r="Q355" s="151">
        <f t="shared" si="36"/>
        <v>-10822.430000000168</v>
      </c>
      <c r="R355" s="78">
        <f t="shared" si="37"/>
        <v>893.47771172638431</v>
      </c>
    </row>
    <row r="356" spans="1:18">
      <c r="A356" s="76">
        <v>17</v>
      </c>
      <c r="B356" s="75" t="s">
        <v>353</v>
      </c>
      <c r="C356" s="75" t="s">
        <v>632</v>
      </c>
      <c r="D356" s="75" t="s">
        <v>442</v>
      </c>
      <c r="E356" s="75" t="s">
        <v>338</v>
      </c>
      <c r="F356" s="75" t="s">
        <v>480</v>
      </c>
      <c r="G356" s="75" t="s">
        <v>1524</v>
      </c>
      <c r="H356" s="80">
        <v>4122</v>
      </c>
      <c r="I356" s="76">
        <v>3</v>
      </c>
      <c r="J356" s="213">
        <f>อุดรธานี!F168</f>
        <v>226403.43</v>
      </c>
      <c r="K356" s="159">
        <f>อุดรธานี!AR168</f>
        <v>263831.52</v>
      </c>
      <c r="L356" s="81">
        <f>อุดรธานี!AS168</f>
        <v>2760442.64</v>
      </c>
      <c r="M356" s="81">
        <f>อุดรธานี!AT168</f>
        <v>3241717.3899999997</v>
      </c>
      <c r="N356" s="75"/>
      <c r="O356" s="75"/>
      <c r="P356" s="75"/>
      <c r="Q356" s="151">
        <f t="shared" si="36"/>
        <v>-481274.74999999953</v>
      </c>
      <c r="R356" s="78">
        <f t="shared" si="37"/>
        <v>669.68525958272687</v>
      </c>
    </row>
    <row r="357" spans="1:18">
      <c r="A357" s="76">
        <v>18</v>
      </c>
      <c r="B357" s="75" t="s">
        <v>353</v>
      </c>
      <c r="C357" s="75" t="s">
        <v>632</v>
      </c>
      <c r="D357" s="75" t="s">
        <v>442</v>
      </c>
      <c r="E357" s="75" t="s">
        <v>338</v>
      </c>
      <c r="F357" s="75" t="s">
        <v>480</v>
      </c>
      <c r="G357" s="75" t="s">
        <v>1525</v>
      </c>
      <c r="H357" s="80">
        <v>2541</v>
      </c>
      <c r="I357" s="76">
        <v>2</v>
      </c>
      <c r="J357" s="153">
        <f>อุดรธานี!F169</f>
        <v>47155.28</v>
      </c>
      <c r="K357" s="159">
        <f>อุดรธานี!AR169</f>
        <v>95075.239999999991</v>
      </c>
      <c r="L357" s="81">
        <f>อุดรธานี!AS169</f>
        <v>2006496.01</v>
      </c>
      <c r="M357" s="81">
        <f>อุดรธานี!AT169</f>
        <v>2425629.2600000002</v>
      </c>
      <c r="N357" s="75"/>
      <c r="O357" s="75"/>
      <c r="P357" s="75"/>
      <c r="Q357" s="151">
        <f t="shared" si="36"/>
        <v>-419133.25000000023</v>
      </c>
      <c r="R357" s="78">
        <f t="shared" si="37"/>
        <v>789.64817394726481</v>
      </c>
    </row>
    <row r="358" spans="1:18">
      <c r="A358" s="76">
        <v>19</v>
      </c>
      <c r="B358" s="75" t="s">
        <v>353</v>
      </c>
      <c r="C358" s="75" t="s">
        <v>634</v>
      </c>
      <c r="D358" s="75" t="s">
        <v>442</v>
      </c>
      <c r="E358" s="75" t="s">
        <v>338</v>
      </c>
      <c r="F358" s="75" t="s">
        <v>480</v>
      </c>
      <c r="G358" s="75" t="s">
        <v>1526</v>
      </c>
      <c r="H358" s="80">
        <v>2313</v>
      </c>
      <c r="I358" s="76">
        <v>2</v>
      </c>
      <c r="J358" s="153">
        <f>อุดรธานี!F170</f>
        <v>462335.08</v>
      </c>
      <c r="K358" s="159">
        <f>อุดรธานี!AR170</f>
        <v>534520.96</v>
      </c>
      <c r="L358" s="81">
        <f>อุดรธานี!AS170</f>
        <v>2899911.12</v>
      </c>
      <c r="M358" s="81">
        <f>อุดรธานี!AT170</f>
        <v>3014281.4400000004</v>
      </c>
      <c r="N358" s="75"/>
      <c r="O358" s="75"/>
      <c r="P358" s="75"/>
      <c r="Q358" s="151">
        <f t="shared" si="36"/>
        <v>-114370.3200000003</v>
      </c>
      <c r="R358" s="78">
        <f t="shared" si="37"/>
        <v>1253.7445395590144</v>
      </c>
    </row>
    <row r="359" spans="1:18">
      <c r="A359" s="76">
        <v>20</v>
      </c>
      <c r="B359" s="75" t="s">
        <v>353</v>
      </c>
      <c r="C359" s="75" t="s">
        <v>635</v>
      </c>
      <c r="D359" s="75" t="s">
        <v>442</v>
      </c>
      <c r="E359" s="75" t="s">
        <v>338</v>
      </c>
      <c r="F359" s="75" t="s">
        <v>480</v>
      </c>
      <c r="G359" s="75" t="s">
        <v>1527</v>
      </c>
      <c r="H359" s="80">
        <v>5477</v>
      </c>
      <c r="I359" s="76">
        <v>4</v>
      </c>
      <c r="J359" s="153">
        <f>อุดรธานี!F171</f>
        <v>446982.6</v>
      </c>
      <c r="K359" s="159">
        <f>อุดรธานี!AR171</f>
        <v>525732.99</v>
      </c>
      <c r="L359" s="81">
        <f>อุดรธานี!AS171</f>
        <v>3498456.33</v>
      </c>
      <c r="M359" s="81">
        <f>อุดรธานี!AT171</f>
        <v>3499745.9200000004</v>
      </c>
      <c r="N359" s="75"/>
      <c r="O359" s="75"/>
      <c r="P359" s="75"/>
      <c r="Q359" s="151">
        <f t="shared" si="36"/>
        <v>-1289.5900000003166</v>
      </c>
      <c r="R359" s="78">
        <f t="shared" si="37"/>
        <v>638.75412269490596</v>
      </c>
    </row>
    <row r="360" spans="1:18">
      <c r="A360" s="76">
        <v>21</v>
      </c>
      <c r="B360" s="75" t="s">
        <v>353</v>
      </c>
      <c r="C360" s="75" t="s">
        <v>636</v>
      </c>
      <c r="D360" s="75" t="s">
        <v>442</v>
      </c>
      <c r="E360" s="75" t="s">
        <v>338</v>
      </c>
      <c r="F360" s="75" t="s">
        <v>480</v>
      </c>
      <c r="G360" s="75" t="s">
        <v>1528</v>
      </c>
      <c r="H360" s="80">
        <v>2102</v>
      </c>
      <c r="I360" s="76">
        <v>2</v>
      </c>
      <c r="J360" s="153">
        <f>อุดรธานี!F172</f>
        <v>361750.79</v>
      </c>
      <c r="K360" s="159">
        <f>อุดรธานี!AR172</f>
        <v>501002.56999999995</v>
      </c>
      <c r="L360" s="81">
        <f>อุดรธานี!AS172</f>
        <v>2268070.86</v>
      </c>
      <c r="M360" s="81">
        <f>อุดรธานี!AT172</f>
        <v>2546072.8100000005</v>
      </c>
      <c r="N360" s="75"/>
      <c r="O360" s="75"/>
      <c r="P360" s="75"/>
      <c r="Q360" s="151">
        <f t="shared" si="36"/>
        <v>-278001.95000000065</v>
      </c>
      <c r="R360" s="78">
        <f t="shared" si="37"/>
        <v>1079.0061179828733</v>
      </c>
    </row>
    <row r="361" spans="1:18" s="21" customFormat="1">
      <c r="A361" s="139">
        <v>12</v>
      </c>
      <c r="B361" s="140" t="s">
        <v>353</v>
      </c>
      <c r="C361" s="140"/>
      <c r="D361" s="140"/>
      <c r="E361" s="140" t="s">
        <v>376</v>
      </c>
      <c r="F361" s="140"/>
      <c r="G361" s="140" t="s">
        <v>637</v>
      </c>
      <c r="H361" s="142">
        <f>SUM(H340:H360)</f>
        <v>77277</v>
      </c>
      <c r="I361" s="139"/>
      <c r="J361" s="142">
        <f>SUM(J340:J360)</f>
        <v>5699047.9000000004</v>
      </c>
      <c r="K361" s="160">
        <f>SUM(K340:K360)</f>
        <v>8675240.4100000001</v>
      </c>
      <c r="L361" s="142">
        <f t="shared" ref="L361:M361" si="39">SUM(L340:L360)</f>
        <v>52890216.529999994</v>
      </c>
      <c r="M361" s="142">
        <f t="shared" si="39"/>
        <v>60872541.729999989</v>
      </c>
      <c r="N361" s="140">
        <v>20</v>
      </c>
      <c r="O361" s="140">
        <v>20</v>
      </c>
      <c r="P361" s="140">
        <f>N361-O361</f>
        <v>0</v>
      </c>
      <c r="Q361" s="152">
        <f t="shared" si="36"/>
        <v>-7982325.1999999955</v>
      </c>
      <c r="R361" s="150">
        <f>L361/H361</f>
        <v>684.4237810732817</v>
      </c>
    </row>
    <row r="362" spans="1:18">
      <c r="A362" s="76">
        <v>1</v>
      </c>
      <c r="B362" s="75" t="s">
        <v>353</v>
      </c>
      <c r="C362" s="75" t="s">
        <v>634</v>
      </c>
      <c r="D362" s="75" t="s">
        <v>445</v>
      </c>
      <c r="E362" s="75" t="s">
        <v>339</v>
      </c>
      <c r="F362" s="75" t="s">
        <v>510</v>
      </c>
      <c r="G362" s="75" t="s">
        <v>638</v>
      </c>
      <c r="H362" s="80"/>
      <c r="I362" s="76"/>
      <c r="J362" s="153"/>
      <c r="K362" s="159"/>
      <c r="L362" s="81"/>
      <c r="M362" s="81"/>
      <c r="N362" s="75"/>
      <c r="O362" s="75"/>
      <c r="P362" s="75"/>
    </row>
    <row r="363" spans="1:18">
      <c r="A363" s="76">
        <v>2</v>
      </c>
      <c r="B363" s="75" t="s">
        <v>353</v>
      </c>
      <c r="C363" s="75" t="s">
        <v>634</v>
      </c>
      <c r="D363" s="75" t="s">
        <v>445</v>
      </c>
      <c r="E363" s="75" t="s">
        <v>339</v>
      </c>
      <c r="F363" s="75" t="s">
        <v>480</v>
      </c>
      <c r="G363" s="75" t="s">
        <v>242</v>
      </c>
      <c r="H363" s="80">
        <v>5128</v>
      </c>
      <c r="I363" s="76">
        <v>4</v>
      </c>
      <c r="J363" s="153">
        <f>อุดรธานี!F173</f>
        <v>768852.81</v>
      </c>
      <c r="K363" s="159">
        <f>อุดรธานี!AR173</f>
        <v>1029337.8400000001</v>
      </c>
      <c r="L363" s="81">
        <f>อุดรธานี!AS173</f>
        <v>3064986.2199999997</v>
      </c>
      <c r="M363" s="81">
        <f>อุดรธานี!AT173</f>
        <v>2921619.52</v>
      </c>
      <c r="N363" s="75"/>
      <c r="O363" s="75"/>
      <c r="P363" s="75"/>
      <c r="Q363" s="151">
        <f t="shared" si="36"/>
        <v>143366.69999999972</v>
      </c>
      <c r="R363" s="78">
        <f t="shared" si="37"/>
        <v>597.69622074882989</v>
      </c>
    </row>
    <row r="364" spans="1:18">
      <c r="A364" s="76">
        <v>3</v>
      </c>
      <c r="B364" s="75" t="s">
        <v>353</v>
      </c>
      <c r="C364" s="75" t="s">
        <v>634</v>
      </c>
      <c r="D364" s="75" t="s">
        <v>445</v>
      </c>
      <c r="E364" s="75" t="s">
        <v>339</v>
      </c>
      <c r="F364" s="75" t="s">
        <v>480</v>
      </c>
      <c r="G364" s="75" t="s">
        <v>243</v>
      </c>
      <c r="H364" s="80">
        <v>2394</v>
      </c>
      <c r="I364" s="76">
        <v>2</v>
      </c>
      <c r="J364" s="153">
        <f>อุดรธานี!F174</f>
        <v>467368.75</v>
      </c>
      <c r="K364" s="159">
        <f>อุดรธานี!AR174</f>
        <v>478670.22000000003</v>
      </c>
      <c r="L364" s="81">
        <f>อุดรธานี!AS174</f>
        <v>2278146.19</v>
      </c>
      <c r="M364" s="81">
        <f>อุดรธานี!AT174</f>
        <v>2415607.98</v>
      </c>
      <c r="N364" s="75"/>
      <c r="O364" s="75"/>
      <c r="P364" s="75"/>
      <c r="Q364" s="151">
        <f t="shared" si="36"/>
        <v>-137461.79000000004</v>
      </c>
      <c r="R364" s="78">
        <f t="shared" si="37"/>
        <v>951.60659565580613</v>
      </c>
    </row>
    <row r="365" spans="1:18">
      <c r="A365" s="76">
        <v>4</v>
      </c>
      <c r="B365" s="75" t="s">
        <v>353</v>
      </c>
      <c r="C365" s="75" t="s">
        <v>634</v>
      </c>
      <c r="D365" s="75" t="s">
        <v>445</v>
      </c>
      <c r="E365" s="75" t="s">
        <v>339</v>
      </c>
      <c r="F365" s="75" t="s">
        <v>480</v>
      </c>
      <c r="G365" s="75" t="s">
        <v>244</v>
      </c>
      <c r="H365" s="80">
        <v>2388</v>
      </c>
      <c r="I365" s="76">
        <v>2</v>
      </c>
      <c r="J365" s="153">
        <f>อุดรธานี!F175</f>
        <v>478673.32</v>
      </c>
      <c r="K365" s="159">
        <f>อุดรธานี!AR175</f>
        <v>608761.34</v>
      </c>
      <c r="L365" s="81">
        <f>อุดรธานี!AS175</f>
        <v>2476182.52</v>
      </c>
      <c r="M365" s="81">
        <f>อุดรธานี!AT175</f>
        <v>2362563.39</v>
      </c>
      <c r="N365" s="75"/>
      <c r="O365" s="75"/>
      <c r="P365" s="75"/>
      <c r="Q365" s="151">
        <f t="shared" si="36"/>
        <v>113619.12999999989</v>
      </c>
      <c r="R365" s="78">
        <f t="shared" si="37"/>
        <v>1036.9273534338358</v>
      </c>
    </row>
    <row r="366" spans="1:18">
      <c r="A366" s="76">
        <v>5</v>
      </c>
      <c r="B366" s="75" t="s">
        <v>353</v>
      </c>
      <c r="C366" s="75" t="s">
        <v>634</v>
      </c>
      <c r="D366" s="75" t="s">
        <v>445</v>
      </c>
      <c r="E366" s="75" t="s">
        <v>339</v>
      </c>
      <c r="F366" s="75" t="s">
        <v>480</v>
      </c>
      <c r="G366" s="75" t="s">
        <v>245</v>
      </c>
      <c r="H366" s="80">
        <v>6419</v>
      </c>
      <c r="I366" s="76">
        <v>5</v>
      </c>
      <c r="J366" s="153">
        <f>อุดรธานี!F176</f>
        <v>1104385.73</v>
      </c>
      <c r="K366" s="159">
        <f>อุดรธานี!AR176</f>
        <v>1307549.6100000001</v>
      </c>
      <c r="L366" s="81">
        <f>อุดรธานี!AS176</f>
        <v>3572377.07</v>
      </c>
      <c r="M366" s="81">
        <f>อุดรธานี!AT176</f>
        <v>3321054.3</v>
      </c>
      <c r="N366" s="75"/>
      <c r="O366" s="75"/>
      <c r="P366" s="75"/>
      <c r="Q366" s="151">
        <f t="shared" si="36"/>
        <v>251322.77000000002</v>
      </c>
      <c r="R366" s="78">
        <f t="shared" si="37"/>
        <v>556.53171366256424</v>
      </c>
    </row>
    <row r="367" spans="1:18">
      <c r="A367" s="76">
        <v>6</v>
      </c>
      <c r="B367" s="75" t="s">
        <v>353</v>
      </c>
      <c r="C367" s="75" t="s">
        <v>634</v>
      </c>
      <c r="D367" s="75" t="s">
        <v>445</v>
      </c>
      <c r="E367" s="75" t="s">
        <v>339</v>
      </c>
      <c r="F367" s="75" t="s">
        <v>480</v>
      </c>
      <c r="G367" s="75" t="s">
        <v>246</v>
      </c>
      <c r="H367" s="80">
        <v>5934</v>
      </c>
      <c r="I367" s="76">
        <v>4</v>
      </c>
      <c r="J367" s="153">
        <f>อุดรธานี!F177</f>
        <v>1606525.26</v>
      </c>
      <c r="K367" s="159">
        <f>อุดรธานี!AR177</f>
        <v>1878204.0999999999</v>
      </c>
      <c r="L367" s="81">
        <f>อุดรธานี!AS177</f>
        <v>3469903.64</v>
      </c>
      <c r="M367" s="81">
        <f>อุดรธานี!AT177</f>
        <v>3715299.1099999994</v>
      </c>
      <c r="N367" s="75"/>
      <c r="O367" s="75"/>
      <c r="P367" s="75"/>
      <c r="Q367" s="151">
        <f t="shared" si="36"/>
        <v>-245395.46999999927</v>
      </c>
      <c r="R367" s="78">
        <f t="shared" si="37"/>
        <v>584.74951803168187</v>
      </c>
    </row>
    <row r="368" spans="1:18">
      <c r="A368" s="76">
        <v>7</v>
      </c>
      <c r="B368" s="75" t="s">
        <v>353</v>
      </c>
      <c r="C368" s="75" t="s">
        <v>634</v>
      </c>
      <c r="D368" s="75" t="s">
        <v>445</v>
      </c>
      <c r="E368" s="75" t="s">
        <v>339</v>
      </c>
      <c r="F368" s="75" t="s">
        <v>480</v>
      </c>
      <c r="G368" s="75" t="s">
        <v>247</v>
      </c>
      <c r="H368" s="80">
        <v>3468</v>
      </c>
      <c r="I368" s="76">
        <v>3</v>
      </c>
      <c r="J368" s="153">
        <f>อุดรธานี!F178</f>
        <v>558480.37</v>
      </c>
      <c r="K368" s="159">
        <f>อุดรธานี!AR178</f>
        <v>792491.8</v>
      </c>
      <c r="L368" s="81">
        <f>อุดรธานี!AS178</f>
        <v>2295276.11</v>
      </c>
      <c r="M368" s="81">
        <f>อุดรธานี!AT178</f>
        <v>2008437.5399999998</v>
      </c>
      <c r="N368" s="75"/>
      <c r="O368" s="75"/>
      <c r="P368" s="75"/>
      <c r="Q368" s="151">
        <f t="shared" si="36"/>
        <v>286838.57000000007</v>
      </c>
      <c r="R368" s="78">
        <f t="shared" si="37"/>
        <v>661.84432237600925</v>
      </c>
    </row>
    <row r="369" spans="1:18">
      <c r="A369" s="76">
        <v>8</v>
      </c>
      <c r="B369" s="75" t="s">
        <v>353</v>
      </c>
      <c r="C369" s="75" t="s">
        <v>634</v>
      </c>
      <c r="D369" s="75" t="s">
        <v>445</v>
      </c>
      <c r="E369" s="75" t="s">
        <v>339</v>
      </c>
      <c r="F369" s="75" t="s">
        <v>480</v>
      </c>
      <c r="G369" s="75" t="s">
        <v>248</v>
      </c>
      <c r="H369" s="80">
        <v>4594</v>
      </c>
      <c r="I369" s="76">
        <v>4</v>
      </c>
      <c r="J369" s="153">
        <f>อุดรธานี!F179</f>
        <v>596873.84</v>
      </c>
      <c r="K369" s="159">
        <f>อุดรธานี!AR179</f>
        <v>788037.58</v>
      </c>
      <c r="L369" s="81">
        <f>อุดรธานี!AS179</f>
        <v>1997418.28</v>
      </c>
      <c r="M369" s="81">
        <f>อุดรธานี!AT179</f>
        <v>2137274.5099999998</v>
      </c>
      <c r="N369" s="75"/>
      <c r="O369" s="75"/>
      <c r="P369" s="75"/>
      <c r="Q369" s="151">
        <f t="shared" si="36"/>
        <v>-139856.22999999975</v>
      </c>
      <c r="R369" s="78">
        <f t="shared" si="37"/>
        <v>434.78848062690469</v>
      </c>
    </row>
    <row r="370" spans="1:18">
      <c r="A370" s="76">
        <v>9</v>
      </c>
      <c r="B370" s="75" t="s">
        <v>353</v>
      </c>
      <c r="C370" s="75" t="s">
        <v>634</v>
      </c>
      <c r="D370" s="75" t="s">
        <v>445</v>
      </c>
      <c r="E370" s="75" t="s">
        <v>339</v>
      </c>
      <c r="F370" s="75" t="s">
        <v>480</v>
      </c>
      <c r="G370" s="75" t="s">
        <v>299</v>
      </c>
      <c r="H370" s="80">
        <v>2228</v>
      </c>
      <c r="I370" s="76">
        <v>2</v>
      </c>
      <c r="J370" s="153">
        <f>อุดรธานี!F180</f>
        <v>313550.77</v>
      </c>
      <c r="K370" s="159">
        <f>อุดรธานี!AR180</f>
        <v>427895.17000000004</v>
      </c>
      <c r="L370" s="81">
        <f>อุดรธานี!AS180</f>
        <v>1308318.3999999999</v>
      </c>
      <c r="M370" s="81">
        <f>อุดรธานี!AT180</f>
        <v>1466821.3199999998</v>
      </c>
      <c r="N370" s="75"/>
      <c r="O370" s="75"/>
      <c r="P370" s="75"/>
      <c r="Q370" s="151">
        <f t="shared" si="36"/>
        <v>-158502.91999999993</v>
      </c>
      <c r="R370" s="78">
        <f t="shared" si="37"/>
        <v>587.21651705565523</v>
      </c>
    </row>
    <row r="371" spans="1:18">
      <c r="A371" s="76">
        <v>10</v>
      </c>
      <c r="B371" s="75" t="s">
        <v>353</v>
      </c>
      <c r="C371" s="75" t="s">
        <v>634</v>
      </c>
      <c r="D371" s="75" t="s">
        <v>445</v>
      </c>
      <c r="E371" s="75" t="s">
        <v>339</v>
      </c>
      <c r="F371" s="75" t="s">
        <v>480</v>
      </c>
      <c r="G371" s="75" t="s">
        <v>311</v>
      </c>
      <c r="H371" s="80">
        <v>1378</v>
      </c>
      <c r="I371" s="76">
        <v>1</v>
      </c>
      <c r="J371" s="153">
        <f>อุดรธานี!F181</f>
        <v>272822.5</v>
      </c>
      <c r="K371" s="159">
        <f>อุดรธานี!AR181</f>
        <v>301155.69</v>
      </c>
      <c r="L371" s="81">
        <f>อุดรธานี!AS181</f>
        <v>1510409.8399999999</v>
      </c>
      <c r="M371" s="81">
        <f>อุดรธานี!AT181</f>
        <v>1591930.97</v>
      </c>
      <c r="N371" s="75"/>
      <c r="O371" s="75"/>
      <c r="P371" s="75"/>
      <c r="Q371" s="151">
        <f t="shared" si="36"/>
        <v>-81521.130000000121</v>
      </c>
      <c r="R371" s="78">
        <f t="shared" si="37"/>
        <v>1096.0884179970972</v>
      </c>
    </row>
    <row r="372" spans="1:18" s="21" customFormat="1">
      <c r="A372" s="139">
        <v>13</v>
      </c>
      <c r="B372" s="140" t="s">
        <v>353</v>
      </c>
      <c r="C372" s="140"/>
      <c r="D372" s="140"/>
      <c r="E372" s="140" t="s">
        <v>376</v>
      </c>
      <c r="F372" s="140"/>
      <c r="G372" s="140" t="s">
        <v>639</v>
      </c>
      <c r="H372" s="142">
        <f>SUM(H362:H371)</f>
        <v>33931</v>
      </c>
      <c r="I372" s="139"/>
      <c r="J372" s="142">
        <f>SUM(J362:J371)</f>
        <v>6167533.3499999996</v>
      </c>
      <c r="K372" s="160">
        <f>SUM(K362:K371)</f>
        <v>7612103.3499999996</v>
      </c>
      <c r="L372" s="142">
        <f t="shared" ref="L372:M372" si="40">SUM(L362:L371)</f>
        <v>21973018.27</v>
      </c>
      <c r="M372" s="142">
        <f t="shared" si="40"/>
        <v>21940608.640000001</v>
      </c>
      <c r="N372" s="140">
        <v>9</v>
      </c>
      <c r="O372" s="140">
        <v>9</v>
      </c>
      <c r="P372" s="140">
        <f>N372-O372</f>
        <v>0</v>
      </c>
      <c r="Q372" s="152">
        <f t="shared" si="36"/>
        <v>32409.629999998957</v>
      </c>
      <c r="R372" s="150">
        <f>L372/H372</f>
        <v>647.579448586838</v>
      </c>
    </row>
    <row r="373" spans="1:18">
      <c r="A373" s="76">
        <v>1</v>
      </c>
      <c r="B373" s="75" t="s">
        <v>353</v>
      </c>
      <c r="C373" s="75" t="s">
        <v>635</v>
      </c>
      <c r="D373" s="75" t="s">
        <v>448</v>
      </c>
      <c r="E373" s="75" t="s">
        <v>340</v>
      </c>
      <c r="F373" s="75" t="s">
        <v>510</v>
      </c>
      <c r="G373" s="75" t="s">
        <v>640</v>
      </c>
      <c r="H373" s="80"/>
      <c r="I373" s="76"/>
      <c r="J373" s="153"/>
      <c r="K373" s="159"/>
      <c r="L373" s="81"/>
      <c r="M373" s="81"/>
      <c r="N373" s="75"/>
      <c r="O373" s="75"/>
      <c r="P373" s="75"/>
    </row>
    <row r="374" spans="1:18">
      <c r="A374" s="76">
        <v>2</v>
      </c>
      <c r="B374" s="75" t="s">
        <v>353</v>
      </c>
      <c r="C374" s="75" t="s">
        <v>635</v>
      </c>
      <c r="D374" s="75" t="s">
        <v>448</v>
      </c>
      <c r="E374" s="75" t="s">
        <v>340</v>
      </c>
      <c r="F374" s="75" t="s">
        <v>480</v>
      </c>
      <c r="G374" s="75" t="s">
        <v>249</v>
      </c>
      <c r="H374" s="80">
        <v>8608</v>
      </c>
      <c r="I374" s="76">
        <v>5</v>
      </c>
      <c r="J374" s="153">
        <f>อุดรธานี!F182</f>
        <v>1075713.25</v>
      </c>
      <c r="K374" s="159">
        <f>อุดรธานี!AR182</f>
        <v>1166775.79</v>
      </c>
      <c r="L374" s="81">
        <f>อุดรธานี!AS182</f>
        <v>4762354.2200000007</v>
      </c>
      <c r="M374" s="81">
        <f>อุดรธานี!AT182</f>
        <v>5196530.8600000003</v>
      </c>
      <c r="N374" s="75"/>
      <c r="O374" s="75"/>
      <c r="P374" s="75"/>
      <c r="Q374" s="151">
        <f t="shared" si="36"/>
        <v>-434176.63999999966</v>
      </c>
      <c r="R374" s="78">
        <f t="shared" si="37"/>
        <v>553.24746979553913</v>
      </c>
    </row>
    <row r="375" spans="1:18">
      <c r="A375" s="76">
        <v>3</v>
      </c>
      <c r="B375" s="75" t="s">
        <v>353</v>
      </c>
      <c r="C375" s="75" t="s">
        <v>635</v>
      </c>
      <c r="D375" s="75" t="s">
        <v>448</v>
      </c>
      <c r="E375" s="75" t="s">
        <v>340</v>
      </c>
      <c r="F375" s="75" t="s">
        <v>480</v>
      </c>
      <c r="G375" s="75" t="s">
        <v>250</v>
      </c>
      <c r="H375" s="80">
        <v>3729</v>
      </c>
      <c r="I375" s="76">
        <v>3</v>
      </c>
      <c r="J375" s="153">
        <f>อุดรธานี!F183</f>
        <v>276021.19</v>
      </c>
      <c r="K375" s="159">
        <f>อุดรธานี!AR183</f>
        <v>649530.62</v>
      </c>
      <c r="L375" s="81">
        <f>อุดรธานี!AS183</f>
        <v>3043621.6</v>
      </c>
      <c r="M375" s="81">
        <f>อุดรธานี!AT183</f>
        <v>2978511.16</v>
      </c>
      <c r="N375" s="75"/>
      <c r="O375" s="75"/>
      <c r="P375" s="75"/>
      <c r="Q375" s="151">
        <f t="shared" si="36"/>
        <v>65110.439999999944</v>
      </c>
      <c r="R375" s="78">
        <f t="shared" si="37"/>
        <v>816.20316438723523</v>
      </c>
    </row>
    <row r="376" spans="1:18" s="177" customFormat="1">
      <c r="A376" s="169">
        <v>4</v>
      </c>
      <c r="B376" s="170" t="s">
        <v>353</v>
      </c>
      <c r="C376" s="170" t="s">
        <v>635</v>
      </c>
      <c r="D376" s="170" t="s">
        <v>448</v>
      </c>
      <c r="E376" s="170" t="s">
        <v>340</v>
      </c>
      <c r="F376" s="170" t="s">
        <v>480</v>
      </c>
      <c r="G376" s="170" t="s">
        <v>252</v>
      </c>
      <c r="H376" s="171">
        <v>4417</v>
      </c>
      <c r="I376" s="169">
        <v>3</v>
      </c>
      <c r="J376" s="172">
        <f>อุดรธานี!F185</f>
        <v>109894.75</v>
      </c>
      <c r="K376" s="173">
        <f>อุดรธานี!AR185</f>
        <v>-23433.940000000002</v>
      </c>
      <c r="L376" s="174">
        <f>อุดรธานี!AS185</f>
        <v>2495849.96</v>
      </c>
      <c r="M376" s="174">
        <f>อุดรธานี!AT185</f>
        <v>2772683.25</v>
      </c>
      <c r="N376" s="170"/>
      <c r="O376" s="170"/>
      <c r="P376" s="170"/>
      <c r="Q376" s="175">
        <f t="shared" si="36"/>
        <v>-276833.29000000004</v>
      </c>
      <c r="R376" s="176">
        <f t="shared" si="37"/>
        <v>565.05545845596555</v>
      </c>
    </row>
    <row r="377" spans="1:18">
      <c r="A377" s="76">
        <v>5</v>
      </c>
      <c r="B377" s="75" t="s">
        <v>353</v>
      </c>
      <c r="C377" s="75" t="s">
        <v>635</v>
      </c>
      <c r="D377" s="75" t="s">
        <v>448</v>
      </c>
      <c r="E377" s="75" t="s">
        <v>340</v>
      </c>
      <c r="F377" s="75" t="s">
        <v>480</v>
      </c>
      <c r="G377" s="75" t="s">
        <v>253</v>
      </c>
      <c r="H377" s="80">
        <v>5171</v>
      </c>
      <c r="I377" s="76">
        <v>4</v>
      </c>
      <c r="J377" s="153">
        <f>อุดรธานี!F186</f>
        <v>294689.51</v>
      </c>
      <c r="K377" s="164">
        <f>อุดรธานี!AR186</f>
        <v>398367.95000000007</v>
      </c>
      <c r="L377" s="81">
        <f>อุดรธานี!AS186</f>
        <v>3768098.25</v>
      </c>
      <c r="M377" s="81">
        <f>อุดรธานี!AT186</f>
        <v>4305679.75</v>
      </c>
      <c r="N377" s="75"/>
      <c r="O377" s="75"/>
      <c r="P377" s="75"/>
      <c r="Q377" s="151">
        <f t="shared" si="36"/>
        <v>-537581.5</v>
      </c>
      <c r="R377" s="78">
        <f t="shared" si="37"/>
        <v>728.69817250048345</v>
      </c>
    </row>
    <row r="378" spans="1:18">
      <c r="A378" s="91">
        <v>6</v>
      </c>
      <c r="B378" s="75" t="s">
        <v>353</v>
      </c>
      <c r="C378" s="75" t="s">
        <v>635</v>
      </c>
      <c r="D378" s="75" t="s">
        <v>448</v>
      </c>
      <c r="E378" s="75" t="s">
        <v>340</v>
      </c>
      <c r="F378" s="75" t="s">
        <v>480</v>
      </c>
      <c r="G378" s="75" t="s">
        <v>254</v>
      </c>
      <c r="H378" s="80">
        <v>5853</v>
      </c>
      <c r="I378" s="76">
        <v>4</v>
      </c>
      <c r="J378" s="153">
        <f>อุดรธานี!F187</f>
        <v>143558.78</v>
      </c>
      <c r="K378" s="164">
        <f>อุดรธานี!AR187</f>
        <v>-37920.130000000005</v>
      </c>
      <c r="L378" s="81">
        <f>อุดรธานี!AS187</f>
        <v>3393353.0599999996</v>
      </c>
      <c r="M378" s="81">
        <f>อุดรธานี!AT187</f>
        <v>3878817.0500000003</v>
      </c>
      <c r="N378" s="75"/>
      <c r="O378" s="75"/>
      <c r="P378" s="75"/>
      <c r="Q378" s="151">
        <f t="shared" si="36"/>
        <v>-485463.99000000069</v>
      </c>
      <c r="R378" s="78">
        <f t="shared" si="37"/>
        <v>579.76303775841438</v>
      </c>
    </row>
    <row r="379" spans="1:18">
      <c r="A379" s="91">
        <v>7</v>
      </c>
      <c r="B379" s="75" t="s">
        <v>353</v>
      </c>
      <c r="C379" s="75" t="s">
        <v>635</v>
      </c>
      <c r="D379" s="75" t="s">
        <v>448</v>
      </c>
      <c r="E379" s="75" t="s">
        <v>340</v>
      </c>
      <c r="F379" s="75" t="s">
        <v>480</v>
      </c>
      <c r="G379" s="75" t="s">
        <v>255</v>
      </c>
      <c r="H379" s="80">
        <v>5293</v>
      </c>
      <c r="I379" s="76">
        <v>4</v>
      </c>
      <c r="J379" s="153">
        <f>อุดรธานี!F188</f>
        <v>457159.64</v>
      </c>
      <c r="K379" s="164">
        <f>อุดรธานี!AR188</f>
        <v>617337.17000000004</v>
      </c>
      <c r="L379" s="81">
        <f>อุดรธานี!AS188</f>
        <v>4266415.34</v>
      </c>
      <c r="M379" s="81">
        <f>อุดรธานี!AT188</f>
        <v>4418918.99</v>
      </c>
      <c r="N379" s="75"/>
      <c r="O379" s="75"/>
      <c r="P379" s="75"/>
      <c r="Q379" s="151">
        <f t="shared" si="36"/>
        <v>-152503.65000000037</v>
      </c>
      <c r="R379" s="78">
        <f t="shared" si="37"/>
        <v>806.04861893066311</v>
      </c>
    </row>
    <row r="380" spans="1:18">
      <c r="A380" s="91">
        <v>8</v>
      </c>
      <c r="B380" s="75" t="s">
        <v>353</v>
      </c>
      <c r="C380" s="75" t="s">
        <v>635</v>
      </c>
      <c r="D380" s="75" t="s">
        <v>448</v>
      </c>
      <c r="E380" s="75" t="s">
        <v>340</v>
      </c>
      <c r="F380" s="75" t="s">
        <v>480</v>
      </c>
      <c r="G380" s="75" t="s">
        <v>256</v>
      </c>
      <c r="H380" s="80">
        <v>6642</v>
      </c>
      <c r="I380" s="76">
        <v>5</v>
      </c>
      <c r="J380" s="153">
        <f>อุดรธานี!F189</f>
        <v>286642.01</v>
      </c>
      <c r="K380" s="164">
        <f>อุดรธานี!AR189</f>
        <v>455781.71</v>
      </c>
      <c r="L380" s="81">
        <f>อุดรธานี!AS189</f>
        <v>6149144.1799999997</v>
      </c>
      <c r="M380" s="81">
        <f>อุดรธานี!AT189</f>
        <v>6174861.5199999996</v>
      </c>
      <c r="N380" s="75"/>
      <c r="O380" s="75"/>
      <c r="P380" s="75"/>
      <c r="Q380" s="151">
        <f t="shared" si="36"/>
        <v>-25717.339999999851</v>
      </c>
      <c r="R380" s="78">
        <f t="shared" si="37"/>
        <v>925.79707618187285</v>
      </c>
    </row>
    <row r="381" spans="1:18">
      <c r="A381" s="91">
        <v>9</v>
      </c>
      <c r="B381" s="75" t="s">
        <v>353</v>
      </c>
      <c r="C381" s="75" t="s">
        <v>635</v>
      </c>
      <c r="D381" s="75" t="s">
        <v>448</v>
      </c>
      <c r="E381" s="75" t="s">
        <v>340</v>
      </c>
      <c r="F381" s="75" t="s">
        <v>480</v>
      </c>
      <c r="G381" s="75" t="s">
        <v>257</v>
      </c>
      <c r="H381" s="80">
        <v>8336</v>
      </c>
      <c r="I381" s="76">
        <v>5</v>
      </c>
      <c r="J381" s="153">
        <f>อุดรธานี!F190</f>
        <v>632119.02</v>
      </c>
      <c r="K381" s="164">
        <f>อุดรธานี!AR190</f>
        <v>664673.03999999992</v>
      </c>
      <c r="L381" s="81">
        <f>อุดรธานี!AS190</f>
        <v>5270615.87</v>
      </c>
      <c r="M381" s="81">
        <f>อุดรธานี!AT190</f>
        <v>5948312.6000000006</v>
      </c>
      <c r="N381" s="75"/>
      <c r="O381" s="75"/>
      <c r="P381" s="75"/>
      <c r="Q381" s="151">
        <f t="shared" si="36"/>
        <v>-677696.73000000045</v>
      </c>
      <c r="R381" s="78">
        <f t="shared" si="37"/>
        <v>632.27157749520154</v>
      </c>
    </row>
    <row r="382" spans="1:18">
      <c r="A382" s="91">
        <v>10</v>
      </c>
      <c r="B382" s="75" t="s">
        <v>353</v>
      </c>
      <c r="C382" s="75" t="s">
        <v>635</v>
      </c>
      <c r="D382" s="75" t="s">
        <v>448</v>
      </c>
      <c r="E382" s="75" t="s">
        <v>340</v>
      </c>
      <c r="F382" s="75" t="s">
        <v>480</v>
      </c>
      <c r="G382" s="75" t="s">
        <v>258</v>
      </c>
      <c r="H382" s="80">
        <v>4698</v>
      </c>
      <c r="I382" s="76">
        <v>4</v>
      </c>
      <c r="J382" s="153">
        <f>อุดรธานี!F191</f>
        <v>322402.64</v>
      </c>
      <c r="K382" s="164">
        <f>อุดรธานี!AR191</f>
        <v>362453</v>
      </c>
      <c r="L382" s="81">
        <f>อุดรธานี!AS191</f>
        <v>2711488.97</v>
      </c>
      <c r="M382" s="81">
        <f>อุดรธานี!AT191</f>
        <v>2913105.65</v>
      </c>
      <c r="N382" s="75"/>
      <c r="O382" s="75"/>
      <c r="P382" s="75"/>
      <c r="Q382" s="151">
        <f t="shared" si="36"/>
        <v>-201616.6799999997</v>
      </c>
      <c r="R382" s="78">
        <f t="shared" si="37"/>
        <v>577.15814601958289</v>
      </c>
    </row>
    <row r="383" spans="1:18">
      <c r="A383" s="91">
        <v>11</v>
      </c>
      <c r="B383" s="75" t="s">
        <v>353</v>
      </c>
      <c r="C383" s="75" t="s">
        <v>635</v>
      </c>
      <c r="D383" s="75" t="s">
        <v>448</v>
      </c>
      <c r="E383" s="75" t="s">
        <v>340</v>
      </c>
      <c r="F383" s="75" t="s">
        <v>480</v>
      </c>
      <c r="G383" s="75" t="s">
        <v>259</v>
      </c>
      <c r="H383" s="80">
        <v>5658</v>
      </c>
      <c r="I383" s="76">
        <v>4</v>
      </c>
      <c r="J383" s="153">
        <f>อุดรธานี!F192</f>
        <v>167139.26999999999</v>
      </c>
      <c r="K383" s="164">
        <f>อุดรธานี!AR192</f>
        <v>340074.86</v>
      </c>
      <c r="L383" s="81">
        <f>อุดรธานี!AS192</f>
        <v>3993143.99</v>
      </c>
      <c r="M383" s="81">
        <f>อุดรธานี!AT192</f>
        <v>4329580.79</v>
      </c>
      <c r="N383" s="75"/>
      <c r="O383" s="75"/>
      <c r="P383" s="75"/>
      <c r="Q383" s="151">
        <f t="shared" si="36"/>
        <v>-336436.79999999981</v>
      </c>
      <c r="R383" s="78">
        <f t="shared" si="37"/>
        <v>705.75185401201838</v>
      </c>
    </row>
    <row r="384" spans="1:18">
      <c r="A384" s="91">
        <v>12</v>
      </c>
      <c r="B384" s="75" t="s">
        <v>353</v>
      </c>
      <c r="C384" s="75" t="s">
        <v>635</v>
      </c>
      <c r="D384" s="75" t="s">
        <v>448</v>
      </c>
      <c r="E384" s="75" t="s">
        <v>340</v>
      </c>
      <c r="F384" s="75" t="s">
        <v>480</v>
      </c>
      <c r="G384" s="75" t="s">
        <v>260</v>
      </c>
      <c r="H384" s="80">
        <v>4763</v>
      </c>
      <c r="I384" s="76">
        <v>4</v>
      </c>
      <c r="J384" s="153">
        <f>อุดรธานี!F193</f>
        <v>185836.13</v>
      </c>
      <c r="K384" s="164">
        <f>อุดรธานี!AR193</f>
        <v>143867.85999999999</v>
      </c>
      <c r="L384" s="81">
        <f>อุดรธานี!AS193</f>
        <v>3340009.96</v>
      </c>
      <c r="M384" s="81">
        <f>อุดรธานี!AT193</f>
        <v>3626569.05</v>
      </c>
      <c r="N384" s="75"/>
      <c r="O384" s="75"/>
      <c r="P384" s="75"/>
      <c r="Q384" s="151">
        <f t="shared" si="36"/>
        <v>-286559.08999999985</v>
      </c>
      <c r="R384" s="78">
        <f t="shared" si="37"/>
        <v>701.24080621457063</v>
      </c>
    </row>
    <row r="385" spans="1:18">
      <c r="A385" s="91">
        <v>13</v>
      </c>
      <c r="B385" s="75" t="s">
        <v>353</v>
      </c>
      <c r="C385" s="75" t="s">
        <v>636</v>
      </c>
      <c r="D385" s="75" t="s">
        <v>448</v>
      </c>
      <c r="E385" s="75" t="s">
        <v>340</v>
      </c>
      <c r="F385" s="75" t="s">
        <v>480</v>
      </c>
      <c r="G385" s="78" t="s">
        <v>303</v>
      </c>
      <c r="H385" s="103">
        <v>3299</v>
      </c>
      <c r="I385" s="76">
        <v>3</v>
      </c>
      <c r="J385" s="153">
        <f>อุดรธานี!F194</f>
        <v>343111.32</v>
      </c>
      <c r="K385" s="164">
        <f>อุดรธานี!AR194</f>
        <v>425843.62</v>
      </c>
      <c r="L385" s="81">
        <f>อุดรธานี!AS194</f>
        <v>2693358.65</v>
      </c>
      <c r="M385" s="81">
        <f>อุดรธานี!AT194</f>
        <v>2848243.89</v>
      </c>
      <c r="N385" s="75"/>
      <c r="O385" s="75"/>
      <c r="P385" s="75"/>
      <c r="Q385" s="151">
        <f t="shared" si="36"/>
        <v>-154885.24000000022</v>
      </c>
      <c r="R385" s="78">
        <f t="shared" si="37"/>
        <v>816.41668687481047</v>
      </c>
    </row>
    <row r="386" spans="1:18">
      <c r="A386" s="91">
        <v>14</v>
      </c>
      <c r="B386" s="75" t="s">
        <v>353</v>
      </c>
      <c r="C386" s="75" t="s">
        <v>635</v>
      </c>
      <c r="D386" s="75" t="s">
        <v>448</v>
      </c>
      <c r="E386" s="75" t="s">
        <v>340</v>
      </c>
      <c r="F386" s="75" t="s">
        <v>480</v>
      </c>
      <c r="G386" s="75" t="s">
        <v>312</v>
      </c>
      <c r="H386" s="80">
        <v>6443</v>
      </c>
      <c r="I386" s="76">
        <v>5</v>
      </c>
      <c r="J386" s="153">
        <f>อุดรธานี!F195</f>
        <v>217102.88</v>
      </c>
      <c r="K386" s="164">
        <f>อุดรธานี!AR195</f>
        <v>652068.3600000001</v>
      </c>
      <c r="L386" s="81">
        <f>อุดรธานี!AS195</f>
        <v>2886810.4699999997</v>
      </c>
      <c r="M386" s="81">
        <f>อุดรธานี!AT195</f>
        <v>3541941.8200000003</v>
      </c>
      <c r="N386" s="75"/>
      <c r="O386" s="75"/>
      <c r="P386" s="75"/>
      <c r="Q386" s="151">
        <f t="shared" si="36"/>
        <v>-655131.35000000056</v>
      </c>
      <c r="R386" s="78">
        <f t="shared" si="37"/>
        <v>448.05377463914323</v>
      </c>
    </row>
    <row r="387" spans="1:18" s="21" customFormat="1">
      <c r="A387" s="127">
        <v>15</v>
      </c>
      <c r="B387" s="140" t="s">
        <v>353</v>
      </c>
      <c r="C387" s="140"/>
      <c r="D387" s="140"/>
      <c r="E387" s="140" t="s">
        <v>376</v>
      </c>
      <c r="F387" s="140"/>
      <c r="G387" s="140" t="s">
        <v>641</v>
      </c>
      <c r="H387" s="142">
        <f>SUM(H373:H386)</f>
        <v>72910</v>
      </c>
      <c r="I387" s="139"/>
      <c r="J387" s="142">
        <f>SUM(J373:J386)</f>
        <v>4511390.3899999997</v>
      </c>
      <c r="K387" s="160">
        <f>SUM(K373:K386)</f>
        <v>5815419.910000002</v>
      </c>
      <c r="L387" s="142">
        <f>SUM(L373:L386)</f>
        <v>48774264.520000003</v>
      </c>
      <c r="M387" s="142">
        <f>SUM(M373:M386)</f>
        <v>52933756.379999995</v>
      </c>
      <c r="N387" s="140">
        <v>13</v>
      </c>
      <c r="O387" s="140">
        <v>13</v>
      </c>
      <c r="P387" s="140">
        <f>N387-O387</f>
        <v>0</v>
      </c>
      <c r="Q387" s="152">
        <f t="shared" si="36"/>
        <v>-4159491.859999992</v>
      </c>
      <c r="R387" s="150">
        <f>L387/H387</f>
        <v>668.96536167878207</v>
      </c>
    </row>
    <row r="388" spans="1:18">
      <c r="A388" s="76">
        <v>1</v>
      </c>
      <c r="B388" s="75" t="s">
        <v>353</v>
      </c>
      <c r="C388" s="75" t="s">
        <v>636</v>
      </c>
      <c r="D388" s="75" t="s">
        <v>450</v>
      </c>
      <c r="E388" s="75" t="s">
        <v>341</v>
      </c>
      <c r="F388" s="75" t="s">
        <v>510</v>
      </c>
      <c r="G388" s="75" t="s">
        <v>642</v>
      </c>
      <c r="H388" s="80"/>
      <c r="I388" s="76"/>
      <c r="J388" s="153"/>
      <c r="K388" s="159"/>
      <c r="L388" s="81"/>
      <c r="M388" s="81"/>
      <c r="N388" s="75"/>
      <c r="O388" s="75"/>
      <c r="P388" s="75"/>
    </row>
    <row r="389" spans="1:18">
      <c r="A389" s="76">
        <v>2</v>
      </c>
      <c r="B389" s="75" t="s">
        <v>353</v>
      </c>
      <c r="C389" s="75" t="s">
        <v>636</v>
      </c>
      <c r="D389" s="75" t="s">
        <v>450</v>
      </c>
      <c r="E389" s="75" t="s">
        <v>341</v>
      </c>
      <c r="F389" s="75" t="s">
        <v>480</v>
      </c>
      <c r="G389" s="75" t="s">
        <v>261</v>
      </c>
      <c r="H389" s="80">
        <v>2592</v>
      </c>
      <c r="I389" s="76">
        <v>2</v>
      </c>
      <c r="J389" s="81">
        <f>อุดรธานี!F196</f>
        <v>137954.32999999999</v>
      </c>
      <c r="K389" s="159">
        <f>อุดรธานี!AR196</f>
        <v>271640.37</v>
      </c>
      <c r="L389" s="81">
        <f>อุดรธานี!AS196</f>
        <v>3071991.24</v>
      </c>
      <c r="M389" s="81">
        <f>อุดรธานี!AT196</f>
        <v>3380478.1</v>
      </c>
      <c r="N389" s="75"/>
      <c r="O389" s="75"/>
      <c r="P389" s="75"/>
      <c r="Q389" s="151">
        <f t="shared" si="36"/>
        <v>-308486.85999999987</v>
      </c>
      <c r="R389" s="78">
        <f t="shared" si="37"/>
        <v>1185.1818055555557</v>
      </c>
    </row>
    <row r="390" spans="1:18">
      <c r="A390" s="76">
        <v>3</v>
      </c>
      <c r="B390" s="75" t="s">
        <v>353</v>
      </c>
      <c r="C390" s="75" t="s">
        <v>636</v>
      </c>
      <c r="D390" s="75" t="s">
        <v>450</v>
      </c>
      <c r="E390" s="75" t="s">
        <v>341</v>
      </c>
      <c r="F390" s="75" t="s">
        <v>480</v>
      </c>
      <c r="G390" s="75" t="s">
        <v>262</v>
      </c>
      <c r="H390" s="80">
        <v>3070</v>
      </c>
      <c r="I390" s="76">
        <v>3</v>
      </c>
      <c r="J390" s="81">
        <f>อุดรธานี!F197</f>
        <v>203604.89</v>
      </c>
      <c r="K390" s="159">
        <f>อุดรธานี!AR197</f>
        <v>329707.8</v>
      </c>
      <c r="L390" s="81">
        <f>อุดรธานี!AS197</f>
        <v>2899566.68</v>
      </c>
      <c r="M390" s="81">
        <f>อุดรธานี!AT197</f>
        <v>2697562.82</v>
      </c>
      <c r="N390" s="75"/>
      <c r="O390" s="75"/>
      <c r="P390" s="75"/>
      <c r="Q390" s="151">
        <f t="shared" si="36"/>
        <v>202003.86000000034</v>
      </c>
      <c r="R390" s="78">
        <f t="shared" si="37"/>
        <v>944.48426058631924</v>
      </c>
    </row>
    <row r="391" spans="1:18">
      <c r="A391" s="76">
        <v>4</v>
      </c>
      <c r="B391" s="75" t="s">
        <v>353</v>
      </c>
      <c r="C391" s="75" t="s">
        <v>636</v>
      </c>
      <c r="D391" s="75" t="s">
        <v>450</v>
      </c>
      <c r="E391" s="75" t="s">
        <v>341</v>
      </c>
      <c r="F391" s="75" t="s">
        <v>480</v>
      </c>
      <c r="G391" s="75" t="s">
        <v>263</v>
      </c>
      <c r="H391" s="80">
        <v>5551</v>
      </c>
      <c r="I391" s="76">
        <v>4</v>
      </c>
      <c r="J391" s="81">
        <f>อุดรธานี!F198</f>
        <v>450904.92</v>
      </c>
      <c r="K391" s="159">
        <f>อุดรธานี!AR198</f>
        <v>548363.88</v>
      </c>
      <c r="L391" s="81">
        <f>อุดรธานี!AS198</f>
        <v>4096169.6100000003</v>
      </c>
      <c r="M391" s="81">
        <f>อุดรธานี!AT198</f>
        <v>4233213.51</v>
      </c>
      <c r="N391" s="75"/>
      <c r="O391" s="75"/>
      <c r="P391" s="75"/>
      <c r="Q391" s="151">
        <f t="shared" ref="Q391:Q454" si="41">L391-M391</f>
        <v>-137043.89999999944</v>
      </c>
      <c r="R391" s="78">
        <f t="shared" ref="R391:R454" si="42">L391/H391</f>
        <v>737.9156206088993</v>
      </c>
    </row>
    <row r="392" spans="1:18">
      <c r="A392" s="76">
        <v>5</v>
      </c>
      <c r="B392" s="75" t="s">
        <v>353</v>
      </c>
      <c r="C392" s="75" t="s">
        <v>636</v>
      </c>
      <c r="D392" s="75" t="s">
        <v>450</v>
      </c>
      <c r="E392" s="75" t="s">
        <v>341</v>
      </c>
      <c r="F392" s="75" t="s">
        <v>480</v>
      </c>
      <c r="G392" s="75" t="s">
        <v>264</v>
      </c>
      <c r="H392" s="80">
        <v>1856</v>
      </c>
      <c r="I392" s="76">
        <v>2</v>
      </c>
      <c r="J392" s="81">
        <f>อุดรธานี!F199</f>
        <v>273688.5</v>
      </c>
      <c r="K392" s="159">
        <f>อุดรธานี!AR199</f>
        <v>289857.53000000003</v>
      </c>
      <c r="L392" s="81">
        <f>อุดรธานี!AS199</f>
        <v>2070522.2</v>
      </c>
      <c r="M392" s="81">
        <f>อุดรธานี!AT199</f>
        <v>2313245.6999999997</v>
      </c>
      <c r="N392" s="75"/>
      <c r="O392" s="75"/>
      <c r="P392" s="75"/>
      <c r="Q392" s="151">
        <f t="shared" si="41"/>
        <v>-242723.49999999977</v>
      </c>
      <c r="R392" s="78">
        <f t="shared" si="42"/>
        <v>1115.5830818965517</v>
      </c>
    </row>
    <row r="393" spans="1:18">
      <c r="A393" s="76">
        <v>6</v>
      </c>
      <c r="B393" s="75" t="s">
        <v>353</v>
      </c>
      <c r="C393" s="75" t="s">
        <v>636</v>
      </c>
      <c r="D393" s="75" t="s">
        <v>450</v>
      </c>
      <c r="E393" s="75" t="s">
        <v>341</v>
      </c>
      <c r="F393" s="75" t="s">
        <v>480</v>
      </c>
      <c r="G393" s="75" t="s">
        <v>265</v>
      </c>
      <c r="H393" s="80">
        <v>3255</v>
      </c>
      <c r="I393" s="76">
        <v>3</v>
      </c>
      <c r="J393" s="81">
        <f>อุดรธานี!F200</f>
        <v>628619.97</v>
      </c>
      <c r="K393" s="159">
        <f>อุดรธานี!AR200</f>
        <v>595775.87999999989</v>
      </c>
      <c r="L393" s="81">
        <f>อุดรธานี!AS200</f>
        <v>2222671.7599999998</v>
      </c>
      <c r="M393" s="81">
        <f>อุดรธานี!AT200</f>
        <v>2457778.23</v>
      </c>
      <c r="N393" s="75"/>
      <c r="O393" s="75"/>
      <c r="P393" s="75"/>
      <c r="Q393" s="151">
        <f t="shared" si="41"/>
        <v>-235106.4700000002</v>
      </c>
      <c r="R393" s="78">
        <f t="shared" si="42"/>
        <v>682.84846697388627</v>
      </c>
    </row>
    <row r="394" spans="1:18" s="21" customFormat="1">
      <c r="A394" s="139">
        <v>15</v>
      </c>
      <c r="B394" s="140" t="s">
        <v>353</v>
      </c>
      <c r="C394" s="140"/>
      <c r="D394" s="140"/>
      <c r="E394" s="140" t="s">
        <v>376</v>
      </c>
      <c r="F394" s="140"/>
      <c r="G394" s="140" t="s">
        <v>643</v>
      </c>
      <c r="H394" s="142">
        <f>SUM(H388:H393)</f>
        <v>16324</v>
      </c>
      <c r="I394" s="139"/>
      <c r="J394" s="142">
        <f>SUM(J388:J393)</f>
        <v>1694772.6099999999</v>
      </c>
      <c r="K394" s="160">
        <f>SUM(K388:K393)</f>
        <v>2035345.4599999997</v>
      </c>
      <c r="L394" s="142">
        <f t="shared" ref="L394:M394" si="43">SUM(L388:L393)</f>
        <v>14360921.49</v>
      </c>
      <c r="M394" s="142">
        <f t="shared" si="43"/>
        <v>15082278.359999999</v>
      </c>
      <c r="N394" s="140">
        <v>5</v>
      </c>
      <c r="O394" s="140">
        <v>5</v>
      </c>
      <c r="P394" s="140">
        <f>N394-O394</f>
        <v>0</v>
      </c>
      <c r="Q394" s="152">
        <f t="shared" si="41"/>
        <v>-721356.86999999918</v>
      </c>
      <c r="R394" s="150">
        <f>L394/H394</f>
        <v>879.74280139671646</v>
      </c>
    </row>
    <row r="395" spans="1:18">
      <c r="A395" s="76">
        <v>1</v>
      </c>
      <c r="B395" s="75" t="s">
        <v>353</v>
      </c>
      <c r="C395" s="75" t="s">
        <v>644</v>
      </c>
      <c r="D395" s="75" t="s">
        <v>452</v>
      </c>
      <c r="E395" s="75" t="s">
        <v>342</v>
      </c>
      <c r="F395" s="75" t="s">
        <v>510</v>
      </c>
      <c r="G395" s="75" t="s">
        <v>645</v>
      </c>
      <c r="H395" s="80"/>
      <c r="I395" s="76"/>
      <c r="J395" s="153"/>
      <c r="K395" s="159"/>
      <c r="L395" s="81"/>
      <c r="M395" s="81"/>
      <c r="N395" s="75"/>
      <c r="O395" s="75"/>
      <c r="P395" s="75"/>
    </row>
    <row r="396" spans="1:18">
      <c r="A396" s="76">
        <v>2</v>
      </c>
      <c r="B396" s="75" t="s">
        <v>353</v>
      </c>
      <c r="C396" s="75" t="s">
        <v>644</v>
      </c>
      <c r="D396" s="75" t="s">
        <v>452</v>
      </c>
      <c r="E396" s="75" t="s">
        <v>342</v>
      </c>
      <c r="F396" s="75" t="s">
        <v>480</v>
      </c>
      <c r="G396" s="75" t="s">
        <v>266</v>
      </c>
      <c r="H396" s="80">
        <v>3370</v>
      </c>
      <c r="I396" s="76">
        <v>3</v>
      </c>
      <c r="J396" s="81">
        <f>อุดรธานี!F201</f>
        <v>817135.94</v>
      </c>
      <c r="K396" s="159">
        <f>อุดรธานี!AR201</f>
        <v>938221.01</v>
      </c>
      <c r="L396" s="81">
        <f>อุดรธานี!AS201</f>
        <v>3291956.8</v>
      </c>
      <c r="M396" s="81">
        <f>อุดรธานี!AT201</f>
        <v>3356920.4</v>
      </c>
      <c r="N396" s="75"/>
      <c r="O396" s="75"/>
      <c r="P396" s="75"/>
      <c r="Q396" s="151">
        <f t="shared" si="41"/>
        <v>-64963.600000000093</v>
      </c>
      <c r="R396" s="78">
        <f t="shared" si="42"/>
        <v>976.84178041543021</v>
      </c>
    </row>
    <row r="397" spans="1:18">
      <c r="A397" s="76">
        <v>3</v>
      </c>
      <c r="B397" s="75" t="s">
        <v>353</v>
      </c>
      <c r="C397" s="75" t="s">
        <v>644</v>
      </c>
      <c r="D397" s="75" t="s">
        <v>452</v>
      </c>
      <c r="E397" s="75" t="s">
        <v>342</v>
      </c>
      <c r="F397" s="75" t="s">
        <v>480</v>
      </c>
      <c r="G397" s="75" t="s">
        <v>267</v>
      </c>
      <c r="H397" s="80">
        <v>2669</v>
      </c>
      <c r="I397" s="76">
        <v>2</v>
      </c>
      <c r="J397" s="81">
        <f>อุดรธานี!F202</f>
        <v>673967.42</v>
      </c>
      <c r="K397" s="159">
        <f>อุดรธานี!AR202</f>
        <v>938423.83000000007</v>
      </c>
      <c r="L397" s="81">
        <f>อุดรธานี!AS202</f>
        <v>2402918.27</v>
      </c>
      <c r="M397" s="81">
        <f>อุดรธานี!AT202</f>
        <v>2244476.8899999997</v>
      </c>
      <c r="N397" s="75"/>
      <c r="O397" s="75"/>
      <c r="P397" s="75"/>
      <c r="Q397" s="151">
        <f t="shared" si="41"/>
        <v>158441.38000000035</v>
      </c>
      <c r="R397" s="78">
        <f t="shared" si="42"/>
        <v>900.30658298988385</v>
      </c>
    </row>
    <row r="398" spans="1:18">
      <c r="A398" s="76">
        <v>4</v>
      </c>
      <c r="B398" s="75" t="s">
        <v>353</v>
      </c>
      <c r="C398" s="75" t="s">
        <v>644</v>
      </c>
      <c r="D398" s="75" t="s">
        <v>452</v>
      </c>
      <c r="E398" s="75" t="s">
        <v>342</v>
      </c>
      <c r="F398" s="75" t="s">
        <v>480</v>
      </c>
      <c r="G398" s="75" t="s">
        <v>1466</v>
      </c>
      <c r="H398" s="80">
        <v>3178</v>
      </c>
      <c r="I398" s="76">
        <v>3</v>
      </c>
      <c r="J398" s="81">
        <f>อุดรธานี!F203</f>
        <v>601702.88</v>
      </c>
      <c r="K398" s="159">
        <f>อุดรธานี!AR203</f>
        <v>1181563.46</v>
      </c>
      <c r="L398" s="81">
        <f>อุดรธานี!AS203</f>
        <v>3479200.71</v>
      </c>
      <c r="M398" s="81">
        <f>อุดรธานี!AT203</f>
        <v>3328784.44</v>
      </c>
      <c r="N398" s="75"/>
      <c r="O398" s="75"/>
      <c r="P398" s="75"/>
      <c r="Q398" s="151">
        <f t="shared" si="41"/>
        <v>150416.27000000002</v>
      </c>
      <c r="R398" s="78">
        <f t="shared" si="42"/>
        <v>1094.7768124606671</v>
      </c>
    </row>
    <row r="399" spans="1:18">
      <c r="A399" s="76">
        <v>5</v>
      </c>
      <c r="B399" s="75" t="s">
        <v>353</v>
      </c>
      <c r="C399" s="75" t="s">
        <v>644</v>
      </c>
      <c r="D399" s="75" t="s">
        <v>452</v>
      </c>
      <c r="E399" s="75" t="s">
        <v>342</v>
      </c>
      <c r="F399" s="75" t="s">
        <v>480</v>
      </c>
      <c r="G399" s="75" t="s">
        <v>269</v>
      </c>
      <c r="H399" s="80">
        <v>4910</v>
      </c>
      <c r="I399" s="76">
        <v>4</v>
      </c>
      <c r="J399" s="81">
        <f>อุดรธานี!F204</f>
        <v>658153.61</v>
      </c>
      <c r="K399" s="159">
        <f>อุดรธานี!AR204</f>
        <v>1007976.38</v>
      </c>
      <c r="L399" s="81">
        <f>อุดรธานี!AS204</f>
        <v>3514013.46</v>
      </c>
      <c r="M399" s="81">
        <f>อุดรธานี!AT204</f>
        <v>3283806.78</v>
      </c>
      <c r="N399" s="75"/>
      <c r="O399" s="75"/>
      <c r="P399" s="75"/>
      <c r="Q399" s="151">
        <f t="shared" si="41"/>
        <v>230206.68000000017</v>
      </c>
      <c r="R399" s="78">
        <f t="shared" si="42"/>
        <v>715.6850224032587</v>
      </c>
    </row>
    <row r="400" spans="1:18" s="21" customFormat="1">
      <c r="A400" s="139">
        <v>16</v>
      </c>
      <c r="B400" s="140" t="s">
        <v>353</v>
      </c>
      <c r="C400" s="140"/>
      <c r="D400" s="140"/>
      <c r="E400" s="140" t="s">
        <v>376</v>
      </c>
      <c r="F400" s="140"/>
      <c r="G400" s="140" t="s">
        <v>646</v>
      </c>
      <c r="H400" s="142">
        <f>SUM(H395:H399)</f>
        <v>14127</v>
      </c>
      <c r="I400" s="139"/>
      <c r="J400" s="142">
        <f>SUM(J395:J399)</f>
        <v>2750959.8499999996</v>
      </c>
      <c r="K400" s="160">
        <f>SUM(K395:K399)</f>
        <v>4066184.6799999997</v>
      </c>
      <c r="L400" s="142">
        <f t="shared" ref="L400:M400" si="44">SUM(L395:L399)</f>
        <v>12688089.240000002</v>
      </c>
      <c r="M400" s="142">
        <f t="shared" si="44"/>
        <v>12213988.509999998</v>
      </c>
      <c r="N400" s="140">
        <v>4</v>
      </c>
      <c r="O400" s="140">
        <v>4</v>
      </c>
      <c r="P400" s="140">
        <f>N400-O400</f>
        <v>0</v>
      </c>
      <c r="Q400" s="152">
        <f t="shared" si="41"/>
        <v>474100.73000000417</v>
      </c>
      <c r="R400" s="150">
        <f>L400/H400</f>
        <v>898.14463368018698</v>
      </c>
    </row>
    <row r="401" spans="1:18">
      <c r="A401" s="76">
        <v>1</v>
      </c>
      <c r="B401" s="75" t="s">
        <v>353</v>
      </c>
      <c r="C401" s="75" t="s">
        <v>647</v>
      </c>
      <c r="D401" s="75" t="s">
        <v>454</v>
      </c>
      <c r="E401" s="75" t="s">
        <v>343</v>
      </c>
      <c r="F401" s="75" t="s">
        <v>510</v>
      </c>
      <c r="G401" s="75" t="s">
        <v>648</v>
      </c>
      <c r="H401" s="80"/>
      <c r="I401" s="76"/>
      <c r="J401" s="153"/>
      <c r="K401" s="159"/>
      <c r="L401" s="81"/>
      <c r="M401" s="81"/>
      <c r="N401" s="75"/>
      <c r="O401" s="75"/>
      <c r="P401" s="75"/>
    </row>
    <row r="402" spans="1:18">
      <c r="A402" s="76">
        <v>2</v>
      </c>
      <c r="B402" s="75" t="s">
        <v>353</v>
      </c>
      <c r="C402" s="75" t="s">
        <v>647</v>
      </c>
      <c r="D402" s="75" t="s">
        <v>454</v>
      </c>
      <c r="E402" s="75" t="s">
        <v>343</v>
      </c>
      <c r="F402" s="75" t="s">
        <v>480</v>
      </c>
      <c r="G402" s="75" t="s">
        <v>270</v>
      </c>
      <c r="H402" s="80">
        <v>3364</v>
      </c>
      <c r="I402" s="76">
        <v>3</v>
      </c>
      <c r="J402" s="81">
        <f>อุดรธานี!F205</f>
        <v>536133.1</v>
      </c>
      <c r="K402" s="159">
        <f>อุดรธานี!AR205</f>
        <v>819059.15999999992</v>
      </c>
      <c r="L402" s="81">
        <f>อุดรธานี!AS205</f>
        <v>973491.71</v>
      </c>
      <c r="M402" s="81">
        <f>อุดรธานี!AT205</f>
        <v>1043099.66</v>
      </c>
      <c r="N402" s="75"/>
      <c r="O402" s="75"/>
      <c r="P402" s="75"/>
      <c r="Q402" s="151">
        <f t="shared" si="41"/>
        <v>-69607.95000000007</v>
      </c>
      <c r="R402" s="78">
        <f t="shared" si="42"/>
        <v>289.3851694411415</v>
      </c>
    </row>
    <row r="403" spans="1:18">
      <c r="A403" s="76">
        <v>3</v>
      </c>
      <c r="B403" s="75" t="s">
        <v>353</v>
      </c>
      <c r="C403" s="75" t="s">
        <v>647</v>
      </c>
      <c r="D403" s="75" t="s">
        <v>454</v>
      </c>
      <c r="E403" s="75" t="s">
        <v>343</v>
      </c>
      <c r="F403" s="75" t="s">
        <v>480</v>
      </c>
      <c r="G403" s="75" t="s">
        <v>271</v>
      </c>
      <c r="H403" s="80">
        <v>2488</v>
      </c>
      <c r="I403" s="76">
        <v>2</v>
      </c>
      <c r="J403" s="81">
        <f>อุดรธานี!F206</f>
        <v>451741.16</v>
      </c>
      <c r="K403" s="159">
        <f>อุดรธานี!AR206</f>
        <v>514488.06999999995</v>
      </c>
      <c r="L403" s="81">
        <f>อุดรธานี!AS206</f>
        <v>2194244.98</v>
      </c>
      <c r="M403" s="81">
        <f>อุดรธานี!AT206</f>
        <v>2076004.46</v>
      </c>
      <c r="N403" s="75"/>
      <c r="O403" s="75"/>
      <c r="P403" s="75"/>
      <c r="Q403" s="151">
        <f t="shared" si="41"/>
        <v>118240.52000000002</v>
      </c>
      <c r="R403" s="78">
        <f t="shared" si="42"/>
        <v>881.9312620578778</v>
      </c>
    </row>
    <row r="404" spans="1:18">
      <c r="A404" s="76">
        <v>4</v>
      </c>
      <c r="B404" s="75" t="s">
        <v>353</v>
      </c>
      <c r="C404" s="75" t="s">
        <v>647</v>
      </c>
      <c r="D404" s="75" t="s">
        <v>454</v>
      </c>
      <c r="E404" s="75" t="s">
        <v>343</v>
      </c>
      <c r="F404" s="75" t="s">
        <v>480</v>
      </c>
      <c r="G404" s="75" t="s">
        <v>272</v>
      </c>
      <c r="H404" s="80">
        <v>3183</v>
      </c>
      <c r="I404" s="76">
        <v>3</v>
      </c>
      <c r="J404" s="81">
        <f>อุดรธานี!F207</f>
        <v>307519.21000000002</v>
      </c>
      <c r="K404" s="159">
        <f>อุดรธานี!AR207</f>
        <v>356669.56</v>
      </c>
      <c r="L404" s="81">
        <f>อุดรธานี!AS207</f>
        <v>2357716.63</v>
      </c>
      <c r="M404" s="81">
        <f>อุดรธานี!AT207</f>
        <v>2434685.1999999997</v>
      </c>
      <c r="N404" s="75"/>
      <c r="O404" s="75"/>
      <c r="P404" s="75"/>
      <c r="Q404" s="151">
        <f t="shared" si="41"/>
        <v>-76968.569999999832</v>
      </c>
      <c r="R404" s="78">
        <f t="shared" si="42"/>
        <v>740.72153000314165</v>
      </c>
    </row>
    <row r="405" spans="1:18">
      <c r="A405" s="76">
        <v>5</v>
      </c>
      <c r="B405" s="75" t="s">
        <v>353</v>
      </c>
      <c r="C405" s="75" t="s">
        <v>647</v>
      </c>
      <c r="D405" s="75" t="s">
        <v>454</v>
      </c>
      <c r="E405" s="75" t="s">
        <v>343</v>
      </c>
      <c r="F405" s="75" t="s">
        <v>480</v>
      </c>
      <c r="G405" s="75" t="s">
        <v>273</v>
      </c>
      <c r="H405" s="80">
        <v>1336</v>
      </c>
      <c r="I405" s="76">
        <v>1</v>
      </c>
      <c r="J405" s="81">
        <f>อุดรธานี!F208</f>
        <v>235984.77</v>
      </c>
      <c r="K405" s="159">
        <f>อุดรธานี!AR208</f>
        <v>269327.96999999997</v>
      </c>
      <c r="L405" s="81">
        <f>อุดรธานี!AS208</f>
        <v>1827512.93</v>
      </c>
      <c r="M405" s="81">
        <f>อุดรธานี!AT208</f>
        <v>2043249.3699999999</v>
      </c>
      <c r="N405" s="75"/>
      <c r="O405" s="75"/>
      <c r="P405" s="75"/>
      <c r="Q405" s="151">
        <f t="shared" si="41"/>
        <v>-215736.43999999994</v>
      </c>
      <c r="R405" s="78">
        <f t="shared" si="42"/>
        <v>1367.8988997005988</v>
      </c>
    </row>
    <row r="406" spans="1:18">
      <c r="A406" s="76">
        <v>6</v>
      </c>
      <c r="B406" s="75" t="s">
        <v>353</v>
      </c>
      <c r="C406" s="75" t="s">
        <v>647</v>
      </c>
      <c r="D406" s="75" t="s">
        <v>454</v>
      </c>
      <c r="E406" s="75" t="s">
        <v>343</v>
      </c>
      <c r="F406" s="75" t="s">
        <v>480</v>
      </c>
      <c r="G406" s="75" t="s">
        <v>274</v>
      </c>
      <c r="H406" s="80">
        <v>1938</v>
      </c>
      <c r="I406" s="76">
        <v>2</v>
      </c>
      <c r="J406" s="81">
        <f>อุดรธานี!F209</f>
        <v>333990.24</v>
      </c>
      <c r="K406" s="159">
        <f>อุดรธานี!AR209</f>
        <v>439383.01</v>
      </c>
      <c r="L406" s="81">
        <f>อุดรธานี!AS209</f>
        <v>2187639.67</v>
      </c>
      <c r="M406" s="81">
        <f>อุดรธานี!AT209</f>
        <v>2479543.09</v>
      </c>
      <c r="N406" s="75"/>
      <c r="O406" s="75"/>
      <c r="P406" s="75"/>
      <c r="Q406" s="151">
        <f t="shared" si="41"/>
        <v>-291903.41999999993</v>
      </c>
      <c r="R406" s="78">
        <f t="shared" si="42"/>
        <v>1128.8130392156863</v>
      </c>
    </row>
    <row r="407" spans="1:18">
      <c r="A407" s="76">
        <v>7</v>
      </c>
      <c r="B407" s="75" t="s">
        <v>353</v>
      </c>
      <c r="C407" s="75" t="s">
        <v>647</v>
      </c>
      <c r="D407" s="75" t="s">
        <v>454</v>
      </c>
      <c r="E407" s="75" t="s">
        <v>343</v>
      </c>
      <c r="F407" s="75" t="s">
        <v>480</v>
      </c>
      <c r="G407" s="75" t="s">
        <v>275</v>
      </c>
      <c r="H407" s="80">
        <v>1099</v>
      </c>
      <c r="I407" s="76">
        <v>1</v>
      </c>
      <c r="J407" s="81">
        <f>อุดรธานี!F210</f>
        <v>179629.63</v>
      </c>
      <c r="K407" s="159">
        <f>อุดรธานี!AR210</f>
        <v>198462.96000000002</v>
      </c>
      <c r="L407" s="81">
        <f>อุดรธานี!AS210</f>
        <v>1669682.33</v>
      </c>
      <c r="M407" s="81">
        <f>อุดรธานี!AT210</f>
        <v>1791814.02</v>
      </c>
      <c r="N407" s="75"/>
      <c r="O407" s="75"/>
      <c r="P407" s="75"/>
      <c r="Q407" s="151">
        <f t="shared" si="41"/>
        <v>-122131.68999999994</v>
      </c>
      <c r="R407" s="78">
        <f t="shared" si="42"/>
        <v>1519.274185623294</v>
      </c>
    </row>
    <row r="408" spans="1:18">
      <c r="A408" s="76">
        <v>8</v>
      </c>
      <c r="B408" s="75" t="s">
        <v>353</v>
      </c>
      <c r="C408" s="75" t="s">
        <v>647</v>
      </c>
      <c r="D408" s="75" t="s">
        <v>454</v>
      </c>
      <c r="E408" s="75" t="s">
        <v>343</v>
      </c>
      <c r="F408" s="75" t="s">
        <v>480</v>
      </c>
      <c r="G408" s="75" t="s">
        <v>276</v>
      </c>
      <c r="H408" s="80">
        <v>3571</v>
      </c>
      <c r="I408" s="76">
        <v>3</v>
      </c>
      <c r="J408" s="81">
        <f>อุดรธานี!F211</f>
        <v>757508.5</v>
      </c>
      <c r="K408" s="159">
        <f>อุดรธานี!AR211</f>
        <v>671002.84</v>
      </c>
      <c r="L408" s="81">
        <f>อุดรธานี!AS211</f>
        <v>1917189.8499999996</v>
      </c>
      <c r="M408" s="81">
        <f>อุดรธานี!AT211</f>
        <v>1788352.98</v>
      </c>
      <c r="N408" s="75"/>
      <c r="O408" s="75"/>
      <c r="P408" s="75"/>
      <c r="Q408" s="151">
        <f t="shared" si="41"/>
        <v>128836.86999999965</v>
      </c>
      <c r="R408" s="78">
        <f t="shared" si="42"/>
        <v>536.87758330999714</v>
      </c>
    </row>
    <row r="409" spans="1:18">
      <c r="A409" s="76">
        <v>9</v>
      </c>
      <c r="B409" s="75" t="s">
        <v>353</v>
      </c>
      <c r="C409" s="75" t="s">
        <v>647</v>
      </c>
      <c r="D409" s="75" t="s">
        <v>454</v>
      </c>
      <c r="E409" s="75" t="s">
        <v>343</v>
      </c>
      <c r="F409" s="75" t="s">
        <v>480</v>
      </c>
      <c r="G409" s="75" t="s">
        <v>300</v>
      </c>
      <c r="H409" s="80">
        <v>2682</v>
      </c>
      <c r="I409" s="76">
        <v>2</v>
      </c>
      <c r="J409" s="81">
        <f>อุดรธานี!F212</f>
        <v>564492.43999999994</v>
      </c>
      <c r="K409" s="159">
        <f>อุดรธานี!AR212</f>
        <v>560239.62</v>
      </c>
      <c r="L409" s="81">
        <f>อุดรธานี!AS212</f>
        <v>2288757.2699999996</v>
      </c>
      <c r="M409" s="81">
        <f>อุดรธานี!AT212</f>
        <v>2510285.69</v>
      </c>
      <c r="N409" s="75"/>
      <c r="O409" s="75"/>
      <c r="P409" s="75"/>
      <c r="Q409" s="151">
        <f t="shared" si="41"/>
        <v>-221528.42000000039</v>
      </c>
      <c r="R409" s="78">
        <f t="shared" si="42"/>
        <v>853.37705816554796</v>
      </c>
    </row>
    <row r="410" spans="1:18">
      <c r="A410" s="91">
        <v>10</v>
      </c>
      <c r="B410" s="89" t="s">
        <v>353</v>
      </c>
      <c r="C410" s="89" t="s">
        <v>647</v>
      </c>
      <c r="D410" s="89" t="s">
        <v>454</v>
      </c>
      <c r="E410" s="89" t="s">
        <v>343</v>
      </c>
      <c r="F410" s="89" t="s">
        <v>480</v>
      </c>
      <c r="G410" s="89" t="s">
        <v>313</v>
      </c>
      <c r="H410" s="90">
        <v>961</v>
      </c>
      <c r="I410" s="91">
        <v>1</v>
      </c>
      <c r="J410" s="81">
        <f>อุดรธานี!F213</f>
        <v>167259.13</v>
      </c>
      <c r="K410" s="81">
        <f>อุดรธานี!AR213</f>
        <v>241443.04</v>
      </c>
      <c r="L410" s="81">
        <f>อุดรธานี!AS213</f>
        <v>1488265.2600000002</v>
      </c>
      <c r="M410" s="81">
        <f>อุดรธานี!AT213</f>
        <v>1510762.22</v>
      </c>
      <c r="N410" s="89"/>
      <c r="O410" s="89"/>
      <c r="P410" s="89"/>
      <c r="Q410" s="151">
        <f t="shared" si="41"/>
        <v>-22496.95999999973</v>
      </c>
      <c r="R410" s="78">
        <f t="shared" si="42"/>
        <v>1548.6631217481793</v>
      </c>
    </row>
    <row r="411" spans="1:18" s="21" customFormat="1">
      <c r="A411" s="139">
        <v>17</v>
      </c>
      <c r="B411" s="140" t="s">
        <v>353</v>
      </c>
      <c r="C411" s="140"/>
      <c r="D411" s="140"/>
      <c r="E411" s="140" t="s">
        <v>376</v>
      </c>
      <c r="F411" s="140"/>
      <c r="G411" s="140" t="s">
        <v>649</v>
      </c>
      <c r="H411" s="142">
        <f>SUM(H401:H410)</f>
        <v>20622</v>
      </c>
      <c r="I411" s="139"/>
      <c r="J411" s="142">
        <f>SUM(J401:J410)</f>
        <v>3534258.1799999997</v>
      </c>
      <c r="K411" s="160">
        <f>SUM(K401:K410)</f>
        <v>4070076.23</v>
      </c>
      <c r="L411" s="142">
        <f t="shared" ref="L411:M411" si="45">SUM(L401:L410)</f>
        <v>16904500.629999999</v>
      </c>
      <c r="M411" s="142">
        <f t="shared" si="45"/>
        <v>17677796.690000001</v>
      </c>
      <c r="N411" s="140">
        <v>9</v>
      </c>
      <c r="O411" s="140">
        <v>9</v>
      </c>
      <c r="P411" s="140">
        <f>N411-O411</f>
        <v>0</v>
      </c>
      <c r="Q411" s="152">
        <f t="shared" si="41"/>
        <v>-773296.06000000238</v>
      </c>
      <c r="R411" s="150">
        <f>L411/H411</f>
        <v>819.73138541363585</v>
      </c>
    </row>
    <row r="412" spans="1:18">
      <c r="A412" s="76">
        <v>1</v>
      </c>
      <c r="B412" s="75" t="s">
        <v>353</v>
      </c>
      <c r="C412" s="75" t="s">
        <v>327</v>
      </c>
      <c r="D412" s="75" t="s">
        <v>456</v>
      </c>
      <c r="E412" s="75" t="s">
        <v>328</v>
      </c>
      <c r="F412" s="75" t="s">
        <v>510</v>
      </c>
      <c r="G412" s="75" t="s">
        <v>650</v>
      </c>
      <c r="H412" s="80"/>
      <c r="I412" s="76"/>
      <c r="J412" s="153"/>
      <c r="K412" s="159"/>
      <c r="L412" s="81"/>
      <c r="M412" s="81"/>
      <c r="N412" s="75"/>
      <c r="O412" s="75"/>
      <c r="P412" s="75"/>
    </row>
    <row r="413" spans="1:18">
      <c r="A413" s="76">
        <v>2</v>
      </c>
      <c r="B413" s="75" t="s">
        <v>353</v>
      </c>
      <c r="C413" s="75" t="s">
        <v>327</v>
      </c>
      <c r="D413" s="75" t="s">
        <v>456</v>
      </c>
      <c r="E413" s="75" t="s">
        <v>328</v>
      </c>
      <c r="F413" s="75" t="s">
        <v>480</v>
      </c>
      <c r="G413" s="75" t="s">
        <v>277</v>
      </c>
      <c r="H413" s="80">
        <v>3472</v>
      </c>
      <c r="I413" s="76">
        <v>3</v>
      </c>
      <c r="J413" s="81">
        <f>อุดรธานี!F214</f>
        <v>599164.91</v>
      </c>
      <c r="K413" s="159">
        <f>อุดรธานี!AR214</f>
        <v>483431.81000000006</v>
      </c>
      <c r="L413" s="81">
        <f>อุดรธานี!AS214</f>
        <v>3030036.4299999997</v>
      </c>
      <c r="M413" s="81">
        <f>อุดรธานี!AT214</f>
        <v>3352060.78</v>
      </c>
      <c r="N413" s="75"/>
      <c r="O413" s="75"/>
      <c r="P413" s="75"/>
      <c r="Q413" s="151">
        <f t="shared" si="41"/>
        <v>-322024.35000000009</v>
      </c>
      <c r="R413" s="78">
        <f t="shared" si="42"/>
        <v>872.7063450460829</v>
      </c>
    </row>
    <row r="414" spans="1:18">
      <c r="A414" s="76">
        <v>3</v>
      </c>
      <c r="B414" s="75" t="s">
        <v>353</v>
      </c>
      <c r="C414" s="75" t="s">
        <v>327</v>
      </c>
      <c r="D414" s="75" t="s">
        <v>456</v>
      </c>
      <c r="E414" s="75" t="s">
        <v>328</v>
      </c>
      <c r="F414" s="75" t="s">
        <v>480</v>
      </c>
      <c r="G414" s="75" t="s">
        <v>278</v>
      </c>
      <c r="H414" s="80">
        <v>3053</v>
      </c>
      <c r="I414" s="76">
        <v>3</v>
      </c>
      <c r="J414" s="81">
        <f>อุดรธานี!F215</f>
        <v>100809.45</v>
      </c>
      <c r="K414" s="159">
        <f>อุดรธานี!AR215</f>
        <v>341490.88</v>
      </c>
      <c r="L414" s="81">
        <f>อุดรธานี!AS215</f>
        <v>1208425.6499999999</v>
      </c>
      <c r="M414" s="81">
        <f>อุดรธานี!AT215</f>
        <v>1404949.31</v>
      </c>
      <c r="N414" s="75"/>
      <c r="O414" s="75"/>
      <c r="P414" s="75"/>
      <c r="Q414" s="151">
        <f t="shared" si="41"/>
        <v>-196523.66000000015</v>
      </c>
      <c r="R414" s="78">
        <f t="shared" si="42"/>
        <v>395.81580412708809</v>
      </c>
    </row>
    <row r="415" spans="1:18">
      <c r="A415" s="76">
        <v>4</v>
      </c>
      <c r="B415" s="75" t="s">
        <v>353</v>
      </c>
      <c r="C415" s="75" t="s">
        <v>327</v>
      </c>
      <c r="D415" s="75" t="s">
        <v>456</v>
      </c>
      <c r="E415" s="75" t="s">
        <v>328</v>
      </c>
      <c r="F415" s="75" t="s">
        <v>480</v>
      </c>
      <c r="G415" s="75" t="s">
        <v>279</v>
      </c>
      <c r="H415" s="80">
        <v>5440</v>
      </c>
      <c r="I415" s="76">
        <v>4</v>
      </c>
      <c r="J415" s="81">
        <f>อุดรธานี!F216</f>
        <v>908225.53</v>
      </c>
      <c r="K415" s="159">
        <f>อุดรธานี!AR216</f>
        <v>885146.52999999991</v>
      </c>
      <c r="L415" s="81">
        <f>อุดรธานี!AS216</f>
        <v>3069236.77</v>
      </c>
      <c r="M415" s="81">
        <f>อุดรธานี!AT216</f>
        <v>3182060.71</v>
      </c>
      <c r="N415" s="75"/>
      <c r="O415" s="75"/>
      <c r="P415" s="75"/>
      <c r="Q415" s="151">
        <f t="shared" si="41"/>
        <v>-112823.93999999994</v>
      </c>
      <c r="R415" s="78">
        <f t="shared" si="42"/>
        <v>564.19793566176475</v>
      </c>
    </row>
    <row r="416" spans="1:18">
      <c r="A416" s="76">
        <v>5</v>
      </c>
      <c r="B416" s="75" t="s">
        <v>353</v>
      </c>
      <c r="C416" s="75" t="s">
        <v>327</v>
      </c>
      <c r="D416" s="75" t="s">
        <v>456</v>
      </c>
      <c r="E416" s="75" t="s">
        <v>328</v>
      </c>
      <c r="F416" s="75" t="s">
        <v>480</v>
      </c>
      <c r="G416" s="75" t="s">
        <v>304</v>
      </c>
      <c r="H416" s="80">
        <v>3137</v>
      </c>
      <c r="I416" s="76">
        <v>3</v>
      </c>
      <c r="J416" s="81">
        <f>อุดรธานี!F217</f>
        <v>517172.18</v>
      </c>
      <c r="K416" s="159">
        <f>อุดรธานี!AR217</f>
        <v>312731.74999999994</v>
      </c>
      <c r="L416" s="81">
        <f>อุดรธานี!AS217</f>
        <v>1653438.38</v>
      </c>
      <c r="M416" s="81">
        <f>อุดรธานี!AT217</f>
        <v>2213906.14</v>
      </c>
      <c r="N416" s="75"/>
      <c r="O416" s="75"/>
      <c r="P416" s="75"/>
      <c r="Q416" s="151">
        <f t="shared" si="41"/>
        <v>-560467.76000000024</v>
      </c>
      <c r="R416" s="78">
        <f t="shared" si="42"/>
        <v>527.07630857507172</v>
      </c>
    </row>
    <row r="417" spans="1:18" s="21" customFormat="1">
      <c r="A417" s="139">
        <v>18</v>
      </c>
      <c r="B417" s="140" t="s">
        <v>353</v>
      </c>
      <c r="C417" s="140"/>
      <c r="D417" s="140"/>
      <c r="E417" s="140" t="s">
        <v>376</v>
      </c>
      <c r="F417" s="140"/>
      <c r="G417" s="140" t="s">
        <v>651</v>
      </c>
      <c r="H417" s="142">
        <f>SUM(H412:H416)</f>
        <v>15102</v>
      </c>
      <c r="I417" s="139"/>
      <c r="J417" s="142">
        <f>SUM(J412:J416)</f>
        <v>2125372.0700000003</v>
      </c>
      <c r="K417" s="160">
        <f>SUM(K412:K416)</f>
        <v>2022800.97</v>
      </c>
      <c r="L417" s="142">
        <f t="shared" ref="L417:M417" si="46">SUM(L412:L416)</f>
        <v>8961137.2300000004</v>
      </c>
      <c r="M417" s="142">
        <f t="shared" si="46"/>
        <v>10152976.939999999</v>
      </c>
      <c r="N417" s="140">
        <v>4</v>
      </c>
      <c r="O417" s="140">
        <v>4</v>
      </c>
      <c r="P417" s="140">
        <f>N417-O417</f>
        <v>0</v>
      </c>
      <c r="Q417" s="152">
        <f t="shared" si="41"/>
        <v>-1191839.709999999</v>
      </c>
      <c r="R417" s="150">
        <f>L417/H417</f>
        <v>593.37420407893001</v>
      </c>
    </row>
    <row r="418" spans="1:18">
      <c r="A418" s="76">
        <v>1</v>
      </c>
      <c r="B418" s="75" t="s">
        <v>353</v>
      </c>
      <c r="C418" s="75" t="s">
        <v>652</v>
      </c>
      <c r="D418" s="75" t="s">
        <v>405</v>
      </c>
      <c r="E418" s="75" t="s">
        <v>653</v>
      </c>
      <c r="F418" s="75" t="s">
        <v>510</v>
      </c>
      <c r="G418" s="75" t="s">
        <v>654</v>
      </c>
      <c r="H418" s="80"/>
      <c r="I418" s="76"/>
      <c r="J418" s="153"/>
      <c r="K418" s="159"/>
      <c r="L418" s="81"/>
      <c r="M418" s="81"/>
      <c r="N418" s="75"/>
      <c r="O418" s="75"/>
      <c r="P418" s="75"/>
    </row>
    <row r="419" spans="1:18" s="21" customFormat="1">
      <c r="A419" s="139">
        <v>19</v>
      </c>
      <c r="B419" s="140" t="s">
        <v>353</v>
      </c>
      <c r="C419" s="140"/>
      <c r="D419" s="140"/>
      <c r="E419" s="140" t="s">
        <v>376</v>
      </c>
      <c r="F419" s="140"/>
      <c r="G419" s="140" t="s">
        <v>655</v>
      </c>
      <c r="H419" s="141"/>
      <c r="I419" s="139"/>
      <c r="J419" s="142"/>
      <c r="K419" s="160"/>
      <c r="L419" s="142"/>
      <c r="M419" s="142"/>
      <c r="N419" s="140"/>
      <c r="O419" s="140"/>
      <c r="P419" s="140"/>
      <c r="Q419" s="152"/>
      <c r="R419" s="150"/>
    </row>
    <row r="420" spans="1:18">
      <c r="A420" s="76">
        <v>1</v>
      </c>
      <c r="B420" s="75" t="s">
        <v>353</v>
      </c>
      <c r="C420" s="75" t="s">
        <v>656</v>
      </c>
      <c r="D420" s="75" t="s">
        <v>458</v>
      </c>
      <c r="E420" s="75" t="s">
        <v>344</v>
      </c>
      <c r="F420" s="75" t="s">
        <v>510</v>
      </c>
      <c r="G420" s="75" t="s">
        <v>657</v>
      </c>
      <c r="H420" s="80"/>
      <c r="I420" s="76"/>
      <c r="J420" s="153"/>
      <c r="K420" s="159"/>
      <c r="L420" s="81"/>
      <c r="M420" s="81"/>
      <c r="N420" s="75"/>
      <c r="O420" s="75"/>
      <c r="P420" s="75"/>
    </row>
    <row r="421" spans="1:18">
      <c r="A421" s="76">
        <v>2</v>
      </c>
      <c r="B421" s="75" t="s">
        <v>353</v>
      </c>
      <c r="C421" s="75" t="s">
        <v>656</v>
      </c>
      <c r="D421" s="75" t="s">
        <v>458</v>
      </c>
      <c r="E421" s="75" t="s">
        <v>344</v>
      </c>
      <c r="F421" s="75" t="s">
        <v>480</v>
      </c>
      <c r="G421" s="75" t="s">
        <v>280</v>
      </c>
      <c r="H421" s="80">
        <v>3937</v>
      </c>
      <c r="I421" s="76">
        <v>3</v>
      </c>
      <c r="J421" s="81">
        <f>อุดรธานี!F218</f>
        <v>1276693.56</v>
      </c>
      <c r="K421" s="159">
        <f>อุดรธานี!AR218</f>
        <v>1339532.43</v>
      </c>
      <c r="L421" s="81">
        <f>อุดรธานี!AS218</f>
        <v>3139976.79</v>
      </c>
      <c r="M421" s="81">
        <f>อุดรธานี!AT218</f>
        <v>3297532.08</v>
      </c>
      <c r="N421" s="75"/>
      <c r="O421" s="75"/>
      <c r="P421" s="75"/>
      <c r="Q421" s="151">
        <f t="shared" si="41"/>
        <v>-157555.29000000004</v>
      </c>
      <c r="R421" s="78">
        <f t="shared" si="42"/>
        <v>797.55569977139953</v>
      </c>
    </row>
    <row r="422" spans="1:18">
      <c r="A422" s="76">
        <v>3</v>
      </c>
      <c r="B422" s="75" t="s">
        <v>353</v>
      </c>
      <c r="C422" s="75" t="s">
        <v>656</v>
      </c>
      <c r="D422" s="75" t="s">
        <v>458</v>
      </c>
      <c r="E422" s="75" t="s">
        <v>344</v>
      </c>
      <c r="F422" s="75" t="s">
        <v>480</v>
      </c>
      <c r="G422" s="75" t="s">
        <v>281</v>
      </c>
      <c r="H422" s="80">
        <v>3379</v>
      </c>
      <c r="I422" s="76">
        <v>3</v>
      </c>
      <c r="J422" s="81">
        <f>อุดรธานี!F219</f>
        <v>566116.46</v>
      </c>
      <c r="K422" s="159">
        <f>อุดรธานี!AR219</f>
        <v>708469.15999999992</v>
      </c>
      <c r="L422" s="81">
        <f>อุดรธานี!AS219</f>
        <v>2246759.52</v>
      </c>
      <c r="M422" s="81">
        <f>อุดรธานี!AT219</f>
        <v>2335875.73</v>
      </c>
      <c r="N422" s="75"/>
      <c r="O422" s="75"/>
      <c r="P422" s="75"/>
      <c r="Q422" s="151">
        <f t="shared" si="41"/>
        <v>-89116.209999999963</v>
      </c>
      <c r="R422" s="78">
        <f t="shared" si="42"/>
        <v>664.91847292098259</v>
      </c>
    </row>
    <row r="423" spans="1:18">
      <c r="A423" s="76">
        <v>4</v>
      </c>
      <c r="B423" s="75" t="s">
        <v>353</v>
      </c>
      <c r="C423" s="75" t="s">
        <v>656</v>
      </c>
      <c r="D423" s="75" t="s">
        <v>458</v>
      </c>
      <c r="E423" s="75" t="s">
        <v>344</v>
      </c>
      <c r="F423" s="75" t="s">
        <v>480</v>
      </c>
      <c r="G423" s="75" t="s">
        <v>282</v>
      </c>
      <c r="H423" s="80">
        <v>2677</v>
      </c>
      <c r="I423" s="76">
        <v>2</v>
      </c>
      <c r="J423" s="81">
        <f>อุดรธานี!F220</f>
        <v>723292.69</v>
      </c>
      <c r="K423" s="159">
        <f>อุดรธานี!AR220</f>
        <v>785768.17999999993</v>
      </c>
      <c r="L423" s="81">
        <f>อุดรธานี!AS220</f>
        <v>1955597.2299999997</v>
      </c>
      <c r="M423" s="81">
        <f>อุดรธานี!AT220</f>
        <v>2017210.09</v>
      </c>
      <c r="N423" s="75"/>
      <c r="O423" s="75"/>
      <c r="P423" s="75"/>
      <c r="Q423" s="151">
        <f t="shared" si="41"/>
        <v>-61612.860000000335</v>
      </c>
      <c r="R423" s="78">
        <f t="shared" si="42"/>
        <v>730.51820321255127</v>
      </c>
    </row>
    <row r="424" spans="1:18">
      <c r="A424" s="76">
        <v>5</v>
      </c>
      <c r="B424" s="75" t="s">
        <v>353</v>
      </c>
      <c r="C424" s="75" t="s">
        <v>656</v>
      </c>
      <c r="D424" s="75" t="s">
        <v>458</v>
      </c>
      <c r="E424" s="75" t="s">
        <v>344</v>
      </c>
      <c r="F424" s="75" t="s">
        <v>480</v>
      </c>
      <c r="G424" s="75" t="s">
        <v>283</v>
      </c>
      <c r="H424" s="80">
        <v>5725</v>
      </c>
      <c r="I424" s="76">
        <v>4</v>
      </c>
      <c r="J424" s="81">
        <f>อุดรธานี!F221</f>
        <v>1630108.05</v>
      </c>
      <c r="K424" s="159">
        <f>อุดรธานี!AR221</f>
        <v>1702903.59</v>
      </c>
      <c r="L424" s="81">
        <f>อุดรธานี!AS221</f>
        <v>4356713.59</v>
      </c>
      <c r="M424" s="81">
        <f>อุดรธานี!AT221</f>
        <v>4338726.63</v>
      </c>
      <c r="N424" s="75"/>
      <c r="O424" s="75"/>
      <c r="P424" s="75"/>
      <c r="Q424" s="151">
        <f t="shared" si="41"/>
        <v>17986.959999999963</v>
      </c>
      <c r="R424" s="78">
        <f t="shared" si="42"/>
        <v>760.99800698689955</v>
      </c>
    </row>
    <row r="425" spans="1:18">
      <c r="A425" s="76">
        <v>6</v>
      </c>
      <c r="B425" s="75" t="s">
        <v>353</v>
      </c>
      <c r="C425" s="75" t="s">
        <v>656</v>
      </c>
      <c r="D425" s="75" t="s">
        <v>458</v>
      </c>
      <c r="E425" s="75" t="s">
        <v>344</v>
      </c>
      <c r="F425" s="75" t="s">
        <v>480</v>
      </c>
      <c r="G425" s="75" t="s">
        <v>305</v>
      </c>
      <c r="H425" s="80">
        <v>1534</v>
      </c>
      <c r="I425" s="76">
        <v>2</v>
      </c>
      <c r="J425" s="81">
        <f>อุดรธานี!F222</f>
        <v>558577.56999999995</v>
      </c>
      <c r="K425" s="159">
        <f>อุดรธานี!AR222</f>
        <v>667588.05999999994</v>
      </c>
      <c r="L425" s="81">
        <f>อุดรธานี!AS222</f>
        <v>2069301.52</v>
      </c>
      <c r="M425" s="81">
        <f>อุดรธานี!AT222</f>
        <v>2032303.11</v>
      </c>
      <c r="N425" s="75"/>
      <c r="O425" s="75"/>
      <c r="P425" s="75"/>
      <c r="Q425" s="151">
        <f t="shared" si="41"/>
        <v>36998.409999999916</v>
      </c>
      <c r="R425" s="78">
        <f t="shared" si="42"/>
        <v>1348.9579661016949</v>
      </c>
    </row>
    <row r="426" spans="1:18" s="21" customFormat="1">
      <c r="A426" s="139">
        <v>20</v>
      </c>
      <c r="B426" s="140" t="s">
        <v>353</v>
      </c>
      <c r="C426" s="140"/>
      <c r="D426" s="140"/>
      <c r="E426" s="140" t="s">
        <v>376</v>
      </c>
      <c r="F426" s="140"/>
      <c r="G426" s="140" t="s">
        <v>658</v>
      </c>
      <c r="H426" s="142">
        <f>SUM(H420:H425)</f>
        <v>17252</v>
      </c>
      <c r="I426" s="139"/>
      <c r="J426" s="142">
        <f>SUM(J420:J425)</f>
        <v>4754788.33</v>
      </c>
      <c r="K426" s="160">
        <f>SUM(K420:K425)</f>
        <v>5204261.419999999</v>
      </c>
      <c r="L426" s="142">
        <f t="shared" ref="L426:M426" si="47">SUM(L420:L425)</f>
        <v>13768348.649999999</v>
      </c>
      <c r="M426" s="142">
        <f t="shared" si="47"/>
        <v>14021647.640000001</v>
      </c>
      <c r="N426" s="140">
        <v>5</v>
      </c>
      <c r="O426" s="140">
        <v>5</v>
      </c>
      <c r="P426" s="140">
        <f>N426-O426</f>
        <v>0</v>
      </c>
      <c r="Q426" s="152">
        <f t="shared" si="41"/>
        <v>-253298.99000000209</v>
      </c>
      <c r="R426" s="150">
        <f>L426/H426</f>
        <v>798.07260897287267</v>
      </c>
    </row>
    <row r="427" spans="1:18">
      <c r="A427" s="76">
        <v>1</v>
      </c>
      <c r="B427" s="75" t="s">
        <v>353</v>
      </c>
      <c r="C427" s="75" t="s">
        <v>659</v>
      </c>
      <c r="D427" s="75" t="s">
        <v>660</v>
      </c>
      <c r="E427" s="75" t="s">
        <v>333</v>
      </c>
      <c r="F427" s="75" t="s">
        <v>510</v>
      </c>
      <c r="G427" s="75" t="s">
        <v>661</v>
      </c>
      <c r="H427" s="80"/>
      <c r="I427" s="76"/>
      <c r="J427" s="153"/>
      <c r="K427" s="159"/>
      <c r="L427" s="81"/>
      <c r="M427" s="81"/>
      <c r="N427" s="75"/>
      <c r="O427" s="75"/>
      <c r="P427" s="75"/>
    </row>
    <row r="428" spans="1:18">
      <c r="A428" s="76">
        <v>2</v>
      </c>
      <c r="B428" s="75" t="s">
        <v>353</v>
      </c>
      <c r="C428" s="75" t="s">
        <v>659</v>
      </c>
      <c r="D428" s="75" t="s">
        <v>660</v>
      </c>
      <c r="E428" s="75" t="s">
        <v>333</v>
      </c>
      <c r="F428" s="75" t="s">
        <v>480</v>
      </c>
      <c r="G428" s="75" t="s">
        <v>1529</v>
      </c>
      <c r="H428" s="80">
        <v>5579</v>
      </c>
      <c r="I428" s="76">
        <v>4</v>
      </c>
      <c r="J428" s="81">
        <f>อุดรธานี!F223</f>
        <v>161234.47</v>
      </c>
      <c r="K428" s="159">
        <f>อุดรธานี!AR223</f>
        <v>129461.12</v>
      </c>
      <c r="L428" s="81">
        <f>อุดรธานี!AS223</f>
        <v>3876038.06</v>
      </c>
      <c r="M428" s="81">
        <f>อุดรธานี!AT223</f>
        <v>4053518.54</v>
      </c>
      <c r="N428" s="75"/>
      <c r="O428" s="75"/>
      <c r="P428" s="75"/>
      <c r="Q428" s="151">
        <f t="shared" si="41"/>
        <v>-177480.47999999998</v>
      </c>
      <c r="R428" s="78">
        <f t="shared" si="42"/>
        <v>694.7549847642947</v>
      </c>
    </row>
    <row r="429" spans="1:18">
      <c r="A429" s="76">
        <v>3</v>
      </c>
      <c r="B429" s="75" t="s">
        <v>353</v>
      </c>
      <c r="C429" s="75" t="s">
        <v>659</v>
      </c>
      <c r="D429" s="75" t="s">
        <v>660</v>
      </c>
      <c r="E429" s="75" t="s">
        <v>333</v>
      </c>
      <c r="F429" s="75" t="s">
        <v>480</v>
      </c>
      <c r="G429" s="75" t="s">
        <v>1530</v>
      </c>
      <c r="H429" s="80">
        <v>2312</v>
      </c>
      <c r="I429" s="76">
        <v>2</v>
      </c>
      <c r="J429" s="81">
        <f>อุดรธานี!F224</f>
        <v>51414.63</v>
      </c>
      <c r="K429" s="159">
        <f>อุดรธานี!AR224</f>
        <v>143046.96</v>
      </c>
      <c r="L429" s="81">
        <f>อุดรธานี!AS224</f>
        <v>2606746.35</v>
      </c>
      <c r="M429" s="81">
        <f>อุดรธานี!AT224</f>
        <v>2612013.4399999995</v>
      </c>
      <c r="N429" s="75"/>
      <c r="O429" s="75"/>
      <c r="P429" s="75"/>
      <c r="Q429" s="151">
        <f t="shared" si="41"/>
        <v>-5267.0899999993853</v>
      </c>
      <c r="R429" s="78">
        <f t="shared" si="42"/>
        <v>1127.4854455017301</v>
      </c>
    </row>
    <row r="430" spans="1:18">
      <c r="A430" s="76">
        <v>4</v>
      </c>
      <c r="B430" s="75" t="s">
        <v>353</v>
      </c>
      <c r="C430" s="75" t="s">
        <v>659</v>
      </c>
      <c r="D430" s="75" t="s">
        <v>660</v>
      </c>
      <c r="E430" s="75" t="s">
        <v>333</v>
      </c>
      <c r="F430" s="75" t="s">
        <v>480</v>
      </c>
      <c r="G430" s="75" t="s">
        <v>1531</v>
      </c>
      <c r="H430" s="80">
        <v>2557</v>
      </c>
      <c r="I430" s="76">
        <v>2</v>
      </c>
      <c r="J430" s="81">
        <f>อุดรธานี!F225</f>
        <v>120358.61</v>
      </c>
      <c r="K430" s="159">
        <f>อุดรธานี!AR225</f>
        <v>172144.21999999997</v>
      </c>
      <c r="L430" s="81">
        <f>อุดรธานี!AS225</f>
        <v>2661121.29</v>
      </c>
      <c r="M430" s="81">
        <f>อุดรธานี!AT225</f>
        <v>2560478.79</v>
      </c>
      <c r="N430" s="75"/>
      <c r="O430" s="75"/>
      <c r="P430" s="75"/>
      <c r="Q430" s="151">
        <f t="shared" si="41"/>
        <v>100642.5</v>
      </c>
      <c r="R430" s="78">
        <f t="shared" si="42"/>
        <v>1040.7200977708253</v>
      </c>
    </row>
    <row r="431" spans="1:18">
      <c r="A431" s="76">
        <v>5</v>
      </c>
      <c r="B431" s="75" t="s">
        <v>353</v>
      </c>
      <c r="C431" s="75" t="s">
        <v>659</v>
      </c>
      <c r="D431" s="75" t="s">
        <v>660</v>
      </c>
      <c r="E431" s="75" t="s">
        <v>333</v>
      </c>
      <c r="F431" s="75" t="s">
        <v>480</v>
      </c>
      <c r="G431" s="75" t="s">
        <v>1565</v>
      </c>
      <c r="H431" s="80">
        <v>7098</v>
      </c>
      <c r="I431" s="76">
        <v>5</v>
      </c>
      <c r="J431" s="81">
        <f>อุดรธานี!F226</f>
        <v>891241.18</v>
      </c>
      <c r="K431" s="159">
        <f>อุดรธานี!AR226</f>
        <v>868114.33000000007</v>
      </c>
      <c r="L431" s="81">
        <f>อุดรธานี!AS226</f>
        <v>4932977.0999999996</v>
      </c>
      <c r="M431" s="81">
        <f>อุดรธานี!AT226</f>
        <v>5033190.0100000007</v>
      </c>
      <c r="N431" s="75"/>
      <c r="O431" s="75"/>
      <c r="P431" s="75"/>
      <c r="Q431" s="151">
        <f t="shared" si="41"/>
        <v>-100212.91000000108</v>
      </c>
      <c r="R431" s="78">
        <f t="shared" si="42"/>
        <v>694.98127641589178</v>
      </c>
    </row>
    <row r="432" spans="1:18" s="21" customFormat="1">
      <c r="A432" s="139">
        <v>21</v>
      </c>
      <c r="B432" s="140" t="s">
        <v>353</v>
      </c>
      <c r="C432" s="140"/>
      <c r="D432" s="140"/>
      <c r="E432" s="140" t="s">
        <v>376</v>
      </c>
      <c r="F432" s="140"/>
      <c r="G432" s="140" t="s">
        <v>662</v>
      </c>
      <c r="H432" s="142">
        <f>SUM(H427:H431)</f>
        <v>17546</v>
      </c>
      <c r="I432" s="139"/>
      <c r="J432" s="142">
        <f>SUM(J427:J431)</f>
        <v>1224248.8900000001</v>
      </c>
      <c r="K432" s="160">
        <f>SUM(K427:K431)</f>
        <v>1312766.6299999999</v>
      </c>
      <c r="L432" s="142">
        <f t="shared" ref="L432:M432" si="48">SUM(L427:L431)</f>
        <v>14076882.799999999</v>
      </c>
      <c r="M432" s="142">
        <f t="shared" si="48"/>
        <v>14259200.780000001</v>
      </c>
      <c r="N432" s="140">
        <v>4</v>
      </c>
      <c r="O432" s="140">
        <v>4</v>
      </c>
      <c r="P432" s="140">
        <f>N432-O432</f>
        <v>0</v>
      </c>
      <c r="Q432" s="152">
        <f t="shared" si="41"/>
        <v>-182317.98000000231</v>
      </c>
      <c r="R432" s="150">
        <f t="shared" si="42"/>
        <v>802.28444089821039</v>
      </c>
    </row>
    <row r="433" spans="1:18" s="21" customFormat="1" ht="19.5" thickBot="1">
      <c r="A433" s="28"/>
      <c r="B433" s="82" t="s">
        <v>353</v>
      </c>
      <c r="C433" s="82" t="s">
        <v>353</v>
      </c>
      <c r="D433" s="82" t="s">
        <v>353</v>
      </c>
      <c r="E433" s="82" t="s">
        <v>353</v>
      </c>
      <c r="F433" s="82"/>
      <c r="G433" s="82" t="s">
        <v>663</v>
      </c>
      <c r="H433" s="235">
        <f t="shared" ref="H433" si="49">H210+H223+H236+H255+H266+H282+H290+H296+H310+H322+H339+H361+H372+H387+H394+H400+H411+H417+H419+H426+H432</f>
        <v>1032668</v>
      </c>
      <c r="I433" s="28"/>
      <c r="J433" s="154">
        <f>J210+J223+J236+J255+J266+J282+J290+J296+J310+J322+J339+J361+J372+J387+J394+J400+J411+J417+J419+J426+J432</f>
        <v>111290114.78999999</v>
      </c>
      <c r="K433" s="161">
        <f t="shared" ref="K433:O433" si="50">K210+K223+K236+K255+K266+K282+K290+K296+K310+K322+K339+K361+K372+K387+K394+K400+K411+K417+K419+K426+K432</f>
        <v>132452327.37999997</v>
      </c>
      <c r="L433" s="154">
        <f t="shared" si="50"/>
        <v>656464395.61999989</v>
      </c>
      <c r="M433" s="154">
        <f t="shared" si="50"/>
        <v>696916044.88999999</v>
      </c>
      <c r="N433" s="82">
        <f t="shared" si="50"/>
        <v>210</v>
      </c>
      <c r="O433" s="82">
        <f t="shared" si="50"/>
        <v>210</v>
      </c>
      <c r="P433" s="82">
        <f>N433-O433</f>
        <v>0</v>
      </c>
      <c r="Q433" s="152">
        <f t="shared" si="41"/>
        <v>-40451649.2700001</v>
      </c>
      <c r="R433" s="150">
        <f t="shared" si="42"/>
        <v>635.69743191422594</v>
      </c>
    </row>
    <row r="434" spans="1:18" ht="16.5" customHeight="1" thickTop="1" thickBot="1">
      <c r="A434" s="186"/>
      <c r="B434" s="187"/>
      <c r="C434" s="187"/>
      <c r="D434" s="187"/>
      <c r="E434" s="317" t="s">
        <v>664</v>
      </c>
      <c r="F434" s="318"/>
      <c r="G434" s="319"/>
      <c r="H434" s="188"/>
      <c r="I434" s="186"/>
      <c r="J434" s="180">
        <f>J433/O433</f>
        <v>529952.92757142847</v>
      </c>
      <c r="K434" s="181">
        <f>K433/O433</f>
        <v>630725.36847619026</v>
      </c>
      <c r="L434" s="180">
        <f>L433/O433</f>
        <v>3126020.9315238092</v>
      </c>
      <c r="M434" s="180">
        <f>M433/O433</f>
        <v>3318647.8328095237</v>
      </c>
      <c r="N434" s="189"/>
      <c r="O434" s="189"/>
      <c r="P434" s="189"/>
      <c r="Q434" s="151">
        <f t="shared" si="41"/>
        <v>-192626.90128571447</v>
      </c>
    </row>
    <row r="435" spans="1:18" ht="19.5" thickTop="1">
      <c r="A435" s="83">
        <v>1</v>
      </c>
      <c r="B435" s="84" t="s">
        <v>349</v>
      </c>
      <c r="C435" s="84" t="s">
        <v>665</v>
      </c>
      <c r="D435" s="84" t="s">
        <v>666</v>
      </c>
      <c r="E435" s="84" t="s">
        <v>667</v>
      </c>
      <c r="F435" s="84" t="s">
        <v>477</v>
      </c>
      <c r="G435" s="84" t="s">
        <v>668</v>
      </c>
      <c r="H435" s="85"/>
      <c r="I435" s="83"/>
      <c r="J435" s="155"/>
      <c r="K435" s="162"/>
      <c r="L435" s="86"/>
      <c r="M435" s="86"/>
      <c r="N435" s="84"/>
      <c r="O435" s="84"/>
      <c r="P435" s="84"/>
    </row>
    <row r="436" spans="1:18">
      <c r="A436" s="76">
        <v>2</v>
      </c>
      <c r="B436" s="75" t="s">
        <v>349</v>
      </c>
      <c r="C436" s="75" t="s">
        <v>665</v>
      </c>
      <c r="D436" s="75" t="s">
        <v>666</v>
      </c>
      <c r="E436" s="75" t="s">
        <v>667</v>
      </c>
      <c r="F436" s="75" t="s">
        <v>480</v>
      </c>
      <c r="G436" s="75" t="s">
        <v>669</v>
      </c>
      <c r="H436" s="80">
        <v>6056</v>
      </c>
      <c r="I436" s="76">
        <v>5</v>
      </c>
      <c r="J436" s="153">
        <f>SUM('เลย '!F4)</f>
        <v>703402.43</v>
      </c>
      <c r="K436" s="159">
        <f>SUM('เลย '!AJ4)</f>
        <v>853418.02000000014</v>
      </c>
      <c r="L436" s="81">
        <f>'เลย '!AK4</f>
        <v>3370729.2</v>
      </c>
      <c r="M436" s="81">
        <f>'เลย '!AL4</f>
        <v>3558496.82</v>
      </c>
      <c r="N436" s="75"/>
      <c r="O436" s="75"/>
      <c r="P436" s="75"/>
      <c r="Q436" s="151">
        <f t="shared" si="41"/>
        <v>-187767.61999999965</v>
      </c>
      <c r="R436" s="78">
        <f t="shared" si="42"/>
        <v>556.5933289299868</v>
      </c>
    </row>
    <row r="437" spans="1:18">
      <c r="A437" s="76">
        <v>3</v>
      </c>
      <c r="B437" s="75" t="s">
        <v>349</v>
      </c>
      <c r="C437" s="75" t="s">
        <v>665</v>
      </c>
      <c r="D437" s="75" t="s">
        <v>666</v>
      </c>
      <c r="E437" s="75" t="s">
        <v>667</v>
      </c>
      <c r="F437" s="75" t="s">
        <v>480</v>
      </c>
      <c r="G437" s="75" t="s">
        <v>670</v>
      </c>
      <c r="H437" s="80">
        <v>1965</v>
      </c>
      <c r="I437" s="76">
        <v>2</v>
      </c>
      <c r="J437" s="153">
        <f>SUM('เลย '!F5)</f>
        <v>475021.23</v>
      </c>
      <c r="K437" s="159">
        <f>SUM('เลย '!AJ5)</f>
        <v>561260.91</v>
      </c>
      <c r="L437" s="81">
        <f>'เลย '!AK5</f>
        <v>2056323.05</v>
      </c>
      <c r="M437" s="81">
        <f>'เลย '!AL5</f>
        <v>2027291.18</v>
      </c>
      <c r="N437" s="75"/>
      <c r="O437" s="75"/>
      <c r="P437" s="75"/>
      <c r="Q437" s="151">
        <f t="shared" si="41"/>
        <v>29031.870000000112</v>
      </c>
      <c r="R437" s="78">
        <f t="shared" si="42"/>
        <v>1046.4748346055981</v>
      </c>
    </row>
    <row r="438" spans="1:18">
      <c r="A438" s="76">
        <v>4</v>
      </c>
      <c r="B438" s="75" t="s">
        <v>349</v>
      </c>
      <c r="C438" s="75" t="s">
        <v>665</v>
      </c>
      <c r="D438" s="75" t="s">
        <v>666</v>
      </c>
      <c r="E438" s="75" t="s">
        <v>667</v>
      </c>
      <c r="F438" s="75" t="s">
        <v>480</v>
      </c>
      <c r="G438" s="75" t="s">
        <v>671</v>
      </c>
      <c r="H438" s="80">
        <v>6832</v>
      </c>
      <c r="I438" s="76">
        <v>5</v>
      </c>
      <c r="J438" s="153">
        <f>SUM('เลย '!F6)</f>
        <v>851134.8</v>
      </c>
      <c r="K438" s="159">
        <f>SUM('เลย '!AJ6)</f>
        <v>806011.79</v>
      </c>
      <c r="L438" s="81">
        <f>'เลย '!AK6</f>
        <v>4182353.21</v>
      </c>
      <c r="M438" s="81">
        <f>'เลย '!AL6</f>
        <v>4947445.66</v>
      </c>
      <c r="N438" s="75"/>
      <c r="O438" s="75"/>
      <c r="P438" s="75"/>
      <c r="Q438" s="151">
        <f t="shared" si="41"/>
        <v>-765092.45000000019</v>
      </c>
      <c r="R438" s="78">
        <f t="shared" si="42"/>
        <v>612.17113729508196</v>
      </c>
    </row>
    <row r="439" spans="1:18">
      <c r="A439" s="76">
        <v>5</v>
      </c>
      <c r="B439" s="75" t="s">
        <v>349</v>
      </c>
      <c r="C439" s="75" t="s">
        <v>665</v>
      </c>
      <c r="D439" s="75" t="s">
        <v>666</v>
      </c>
      <c r="E439" s="75" t="s">
        <v>667</v>
      </c>
      <c r="F439" s="75" t="s">
        <v>480</v>
      </c>
      <c r="G439" s="75" t="s">
        <v>672</v>
      </c>
      <c r="H439" s="80">
        <v>3424</v>
      </c>
      <c r="I439" s="76">
        <v>3</v>
      </c>
      <c r="J439" s="153">
        <f>SUM('เลย '!F7)</f>
        <v>631797.25</v>
      </c>
      <c r="K439" s="159">
        <f>SUM('เลย '!AJ7)</f>
        <v>788075.29</v>
      </c>
      <c r="L439" s="81">
        <f>'เลย '!AK7</f>
        <v>2789082.34</v>
      </c>
      <c r="M439" s="81">
        <f>'เลย '!AL7</f>
        <v>3140889.23</v>
      </c>
      <c r="N439" s="75"/>
      <c r="O439" s="75"/>
      <c r="P439" s="75"/>
      <c r="Q439" s="151">
        <f t="shared" si="41"/>
        <v>-351806.89000000013</v>
      </c>
      <c r="R439" s="78">
        <f t="shared" si="42"/>
        <v>814.56844042056071</v>
      </c>
    </row>
    <row r="440" spans="1:18">
      <c r="A440" s="76">
        <v>6</v>
      </c>
      <c r="B440" s="75" t="s">
        <v>349</v>
      </c>
      <c r="C440" s="75" t="s">
        <v>665</v>
      </c>
      <c r="D440" s="75" t="s">
        <v>666</v>
      </c>
      <c r="E440" s="75" t="s">
        <v>667</v>
      </c>
      <c r="F440" s="75" t="s">
        <v>480</v>
      </c>
      <c r="G440" s="75" t="s">
        <v>673</v>
      </c>
      <c r="H440" s="80">
        <v>3151</v>
      </c>
      <c r="I440" s="76">
        <v>3</v>
      </c>
      <c r="J440" s="153">
        <f>SUM('เลย '!F8)</f>
        <v>436814.31</v>
      </c>
      <c r="K440" s="159">
        <f>SUM('เลย '!AJ8)</f>
        <v>434271.33</v>
      </c>
      <c r="L440" s="81">
        <f>'เลย '!AK8</f>
        <v>1783059.27</v>
      </c>
      <c r="M440" s="81">
        <f>'เลย '!AL8</f>
        <v>1976911.92</v>
      </c>
      <c r="N440" s="75"/>
      <c r="O440" s="75"/>
      <c r="P440" s="75"/>
      <c r="Q440" s="151">
        <f t="shared" si="41"/>
        <v>-193852.64999999991</v>
      </c>
      <c r="R440" s="78">
        <f t="shared" si="42"/>
        <v>565.87092034274838</v>
      </c>
    </row>
    <row r="441" spans="1:18">
      <c r="A441" s="76">
        <v>7</v>
      </c>
      <c r="B441" s="75" t="s">
        <v>349</v>
      </c>
      <c r="C441" s="75" t="s">
        <v>665</v>
      </c>
      <c r="D441" s="75" t="s">
        <v>666</v>
      </c>
      <c r="E441" s="75" t="s">
        <v>667</v>
      </c>
      <c r="F441" s="75" t="s">
        <v>480</v>
      </c>
      <c r="G441" s="75" t="s">
        <v>674</v>
      </c>
      <c r="H441" s="80">
        <v>3123</v>
      </c>
      <c r="I441" s="76">
        <v>3</v>
      </c>
      <c r="J441" s="153">
        <f>SUM('เลย '!F9)</f>
        <v>497740.15</v>
      </c>
      <c r="K441" s="159">
        <f>SUM('เลย '!AJ9)</f>
        <v>663629.15</v>
      </c>
      <c r="L441" s="81">
        <f>'เลย '!AK9</f>
        <v>1996621.1700000002</v>
      </c>
      <c r="M441" s="81">
        <f>'เลย '!AL9</f>
        <v>2008269.9400000002</v>
      </c>
      <c r="N441" s="75"/>
      <c r="O441" s="75"/>
      <c r="P441" s="75"/>
      <c r="Q441" s="151">
        <f t="shared" si="41"/>
        <v>-11648.770000000019</v>
      </c>
      <c r="R441" s="78">
        <f t="shared" si="42"/>
        <v>639.32794428434204</v>
      </c>
    </row>
    <row r="442" spans="1:18">
      <c r="A442" s="76">
        <v>8</v>
      </c>
      <c r="B442" s="75" t="s">
        <v>349</v>
      </c>
      <c r="C442" s="75" t="s">
        <v>665</v>
      </c>
      <c r="D442" s="75" t="s">
        <v>666</v>
      </c>
      <c r="E442" s="75" t="s">
        <v>667</v>
      </c>
      <c r="F442" s="75" t="s">
        <v>480</v>
      </c>
      <c r="G442" s="75" t="s">
        <v>675</v>
      </c>
      <c r="H442" s="80">
        <v>1839</v>
      </c>
      <c r="I442" s="76">
        <v>2</v>
      </c>
      <c r="J442" s="153">
        <f>SUM('เลย '!F10)</f>
        <v>293833.58</v>
      </c>
      <c r="K442" s="159">
        <f>SUM('เลย '!AJ10)</f>
        <v>359395.07</v>
      </c>
      <c r="L442" s="81">
        <f>'เลย '!AK10</f>
        <v>1769613.3</v>
      </c>
      <c r="M442" s="81">
        <f>'เลย '!AL10</f>
        <v>1789737.8900000001</v>
      </c>
      <c r="N442" s="75"/>
      <c r="O442" s="75"/>
      <c r="P442" s="75"/>
      <c r="Q442" s="151">
        <f t="shared" si="41"/>
        <v>-20124.590000000084</v>
      </c>
      <c r="R442" s="78">
        <f t="shared" si="42"/>
        <v>962.26933115823817</v>
      </c>
    </row>
    <row r="443" spans="1:18">
      <c r="A443" s="76">
        <v>9</v>
      </c>
      <c r="B443" s="75" t="s">
        <v>349</v>
      </c>
      <c r="C443" s="75" t="s">
        <v>665</v>
      </c>
      <c r="D443" s="75" t="s">
        <v>666</v>
      </c>
      <c r="E443" s="75" t="s">
        <v>667</v>
      </c>
      <c r="F443" s="75" t="s">
        <v>480</v>
      </c>
      <c r="G443" s="75" t="s">
        <v>676</v>
      </c>
      <c r="H443" s="80">
        <v>6110</v>
      </c>
      <c r="I443" s="76">
        <v>5</v>
      </c>
      <c r="J443" s="153">
        <f>SUM('เลย '!F11)</f>
        <v>1126875.8899999999</v>
      </c>
      <c r="K443" s="159">
        <f>SUM('เลย '!AJ11)</f>
        <v>1209935.6299999999</v>
      </c>
      <c r="L443" s="81">
        <f>'เลย '!AK11</f>
        <v>3097890.32</v>
      </c>
      <c r="M443" s="81">
        <f>'เลย '!AL11</f>
        <v>3604151.2800000003</v>
      </c>
      <c r="N443" s="75"/>
      <c r="O443" s="75"/>
      <c r="P443" s="75"/>
      <c r="Q443" s="151">
        <f t="shared" si="41"/>
        <v>-506260.96000000043</v>
      </c>
      <c r="R443" s="78">
        <f t="shared" si="42"/>
        <v>507.01969230769225</v>
      </c>
    </row>
    <row r="444" spans="1:18">
      <c r="A444" s="76">
        <v>10</v>
      </c>
      <c r="B444" s="75" t="s">
        <v>349</v>
      </c>
      <c r="C444" s="75" t="s">
        <v>665</v>
      </c>
      <c r="D444" s="75" t="s">
        <v>666</v>
      </c>
      <c r="E444" s="75" t="s">
        <v>667</v>
      </c>
      <c r="F444" s="75" t="s">
        <v>480</v>
      </c>
      <c r="G444" s="75" t="s">
        <v>677</v>
      </c>
      <c r="H444" s="80">
        <v>2389</v>
      </c>
      <c r="I444" s="76">
        <v>2</v>
      </c>
      <c r="J444" s="153">
        <f>SUM('เลย '!F12)</f>
        <v>479586.18</v>
      </c>
      <c r="K444" s="159">
        <f>SUM('เลย '!AJ12)</f>
        <v>572181.16999999993</v>
      </c>
      <c r="L444" s="81">
        <f>'เลย '!AK12</f>
        <v>2467406.92</v>
      </c>
      <c r="M444" s="81">
        <f>'เลย '!AL12</f>
        <v>2587878.23</v>
      </c>
      <c r="N444" s="75"/>
      <c r="O444" s="75"/>
      <c r="P444" s="75"/>
      <c r="Q444" s="151">
        <f t="shared" si="41"/>
        <v>-120471.31000000006</v>
      </c>
      <c r="R444" s="78">
        <f t="shared" si="42"/>
        <v>1032.819974884889</v>
      </c>
    </row>
    <row r="445" spans="1:18">
      <c r="A445" s="76">
        <v>11</v>
      </c>
      <c r="B445" s="75" t="s">
        <v>349</v>
      </c>
      <c r="C445" s="75" t="s">
        <v>665</v>
      </c>
      <c r="D445" s="75" t="s">
        <v>666</v>
      </c>
      <c r="E445" s="75" t="s">
        <v>667</v>
      </c>
      <c r="F445" s="75" t="s">
        <v>480</v>
      </c>
      <c r="G445" s="75" t="s">
        <v>678</v>
      </c>
      <c r="H445" s="80">
        <v>4903</v>
      </c>
      <c r="I445" s="76">
        <v>4</v>
      </c>
      <c r="J445" s="153">
        <f>SUM('เลย '!F13)</f>
        <v>480179.73</v>
      </c>
      <c r="K445" s="159">
        <f>SUM('เลย '!AJ13)</f>
        <v>667963.35</v>
      </c>
      <c r="L445" s="81">
        <f>'เลย '!AK13</f>
        <v>3028243.7199999997</v>
      </c>
      <c r="M445" s="81">
        <f>'เลย '!AL13</f>
        <v>3108807.9</v>
      </c>
      <c r="N445" s="75"/>
      <c r="O445" s="75"/>
      <c r="P445" s="75"/>
      <c r="Q445" s="151">
        <f t="shared" si="41"/>
        <v>-80564.180000000168</v>
      </c>
      <c r="R445" s="78">
        <f t="shared" si="42"/>
        <v>617.63078115439521</v>
      </c>
    </row>
    <row r="446" spans="1:18">
      <c r="A446" s="76">
        <v>12</v>
      </c>
      <c r="B446" s="75" t="s">
        <v>349</v>
      </c>
      <c r="C446" s="75" t="s">
        <v>665</v>
      </c>
      <c r="D446" s="75" t="s">
        <v>666</v>
      </c>
      <c r="E446" s="75" t="s">
        <v>667</v>
      </c>
      <c r="F446" s="75" t="s">
        <v>480</v>
      </c>
      <c r="G446" s="75" t="s">
        <v>679</v>
      </c>
      <c r="H446" s="80">
        <v>3291</v>
      </c>
      <c r="I446" s="76">
        <v>3</v>
      </c>
      <c r="J446" s="153">
        <f>SUM('เลย '!F14)</f>
        <v>583522.76</v>
      </c>
      <c r="K446" s="159">
        <f>SUM('เลย '!AJ14)</f>
        <v>613467.91</v>
      </c>
      <c r="L446" s="81">
        <f>'เลย '!AK14</f>
        <v>2849578.26</v>
      </c>
      <c r="M446" s="81">
        <f>'เลย '!AL14</f>
        <v>2930023.86</v>
      </c>
      <c r="N446" s="75"/>
      <c r="O446" s="75"/>
      <c r="P446" s="75"/>
      <c r="Q446" s="151">
        <f t="shared" si="41"/>
        <v>-80445.600000000093</v>
      </c>
      <c r="R446" s="78">
        <f t="shared" si="42"/>
        <v>865.87002734731072</v>
      </c>
    </row>
    <row r="447" spans="1:18">
      <c r="A447" s="76">
        <v>13</v>
      </c>
      <c r="B447" s="75" t="s">
        <v>349</v>
      </c>
      <c r="C447" s="75" t="s">
        <v>665</v>
      </c>
      <c r="D447" s="75" t="s">
        <v>666</v>
      </c>
      <c r="E447" s="75" t="s">
        <v>667</v>
      </c>
      <c r="F447" s="75" t="s">
        <v>480</v>
      </c>
      <c r="G447" s="75" t="s">
        <v>680</v>
      </c>
      <c r="H447" s="80">
        <v>5142</v>
      </c>
      <c r="I447" s="76">
        <v>4</v>
      </c>
      <c r="J447" s="153">
        <f>SUM('เลย '!F15)</f>
        <v>742223.05</v>
      </c>
      <c r="K447" s="159">
        <f>SUM('เลย '!AJ15)</f>
        <v>838280.64</v>
      </c>
      <c r="L447" s="81">
        <f>'เลย '!AK15</f>
        <v>2459349.7999999998</v>
      </c>
      <c r="M447" s="81">
        <f>'เลย '!AL15</f>
        <v>2739298.51</v>
      </c>
      <c r="N447" s="75"/>
      <c r="O447" s="75"/>
      <c r="P447" s="75"/>
      <c r="Q447" s="151">
        <f t="shared" si="41"/>
        <v>-279948.70999999996</v>
      </c>
      <c r="R447" s="78">
        <f t="shared" si="42"/>
        <v>478.28661999222089</v>
      </c>
    </row>
    <row r="448" spans="1:18">
      <c r="A448" s="76">
        <v>14</v>
      </c>
      <c r="B448" s="75" t="s">
        <v>349</v>
      </c>
      <c r="C448" s="75" t="s">
        <v>665</v>
      </c>
      <c r="D448" s="75" t="s">
        <v>666</v>
      </c>
      <c r="E448" s="75" t="s">
        <v>667</v>
      </c>
      <c r="F448" s="75" t="s">
        <v>480</v>
      </c>
      <c r="G448" s="75" t="s">
        <v>681</v>
      </c>
      <c r="H448" s="80">
        <v>3335</v>
      </c>
      <c r="I448" s="76">
        <v>3</v>
      </c>
      <c r="J448" s="153">
        <f>SUM('เลย '!F16)</f>
        <v>514330.75</v>
      </c>
      <c r="K448" s="159">
        <f>SUM('เลย '!AJ16)</f>
        <v>640317.53</v>
      </c>
      <c r="L448" s="81">
        <f>'เลย '!AK16</f>
        <v>2443700.91</v>
      </c>
      <c r="M448" s="81">
        <f>'เลย '!AL16</f>
        <v>2480041.5100000002</v>
      </c>
      <c r="N448" s="75"/>
      <c r="O448" s="75"/>
      <c r="P448" s="75"/>
      <c r="Q448" s="151">
        <f t="shared" si="41"/>
        <v>-36340.600000000093</v>
      </c>
      <c r="R448" s="78">
        <f t="shared" si="42"/>
        <v>732.74390104947531</v>
      </c>
    </row>
    <row r="449" spans="1:18">
      <c r="A449" s="76">
        <v>15</v>
      </c>
      <c r="B449" s="75" t="s">
        <v>349</v>
      </c>
      <c r="C449" s="75" t="s">
        <v>665</v>
      </c>
      <c r="D449" s="75" t="s">
        <v>666</v>
      </c>
      <c r="E449" s="75" t="s">
        <v>667</v>
      </c>
      <c r="F449" s="75" t="s">
        <v>480</v>
      </c>
      <c r="G449" s="75" t="s">
        <v>682</v>
      </c>
      <c r="H449" s="80">
        <v>4546</v>
      </c>
      <c r="I449" s="76">
        <v>4</v>
      </c>
      <c r="J449" s="153">
        <f>SUM('เลย '!F17)</f>
        <v>947743.39</v>
      </c>
      <c r="K449" s="159">
        <f>SUM('เลย '!AJ17)</f>
        <v>1364691.4600000002</v>
      </c>
      <c r="L449" s="81">
        <f>'เลย '!AK17</f>
        <v>2417455.0999999996</v>
      </c>
      <c r="M449" s="81">
        <f>'เลย '!AL17</f>
        <v>2365070.08</v>
      </c>
      <c r="N449" s="75"/>
      <c r="O449" s="75"/>
      <c r="P449" s="75"/>
      <c r="Q449" s="151">
        <f t="shared" si="41"/>
        <v>52385.019999999553</v>
      </c>
      <c r="R449" s="78">
        <f t="shared" si="42"/>
        <v>531.77630884293876</v>
      </c>
    </row>
    <row r="450" spans="1:18">
      <c r="A450" s="76">
        <v>16</v>
      </c>
      <c r="B450" s="75" t="s">
        <v>349</v>
      </c>
      <c r="C450" s="75" t="s">
        <v>665</v>
      </c>
      <c r="D450" s="75" t="s">
        <v>666</v>
      </c>
      <c r="E450" s="75" t="s">
        <v>667</v>
      </c>
      <c r="F450" s="75" t="s">
        <v>480</v>
      </c>
      <c r="G450" s="75" t="s">
        <v>683</v>
      </c>
      <c r="H450" s="80">
        <v>4362</v>
      </c>
      <c r="I450" s="76">
        <v>3</v>
      </c>
      <c r="J450" s="153">
        <f>SUM('เลย '!F18)</f>
        <v>536835.12</v>
      </c>
      <c r="K450" s="159">
        <f>SUM('เลย '!AJ18)</f>
        <v>623837.27</v>
      </c>
      <c r="L450" s="81">
        <f>'เลย '!AK18</f>
        <v>2924777.21</v>
      </c>
      <c r="M450" s="81">
        <f>'เลย '!AL18</f>
        <v>3215847.76</v>
      </c>
      <c r="N450" s="75"/>
      <c r="O450" s="75"/>
      <c r="P450" s="75"/>
      <c r="Q450" s="151">
        <f t="shared" si="41"/>
        <v>-291070.54999999981</v>
      </c>
      <c r="R450" s="78">
        <f t="shared" si="42"/>
        <v>670.51288629069234</v>
      </c>
    </row>
    <row r="451" spans="1:18">
      <c r="A451" s="76">
        <v>17</v>
      </c>
      <c r="B451" s="75" t="s">
        <v>349</v>
      </c>
      <c r="C451" s="75" t="s">
        <v>665</v>
      </c>
      <c r="D451" s="75" t="s">
        <v>666</v>
      </c>
      <c r="E451" s="75" t="s">
        <v>667</v>
      </c>
      <c r="F451" s="75" t="s">
        <v>480</v>
      </c>
      <c r="G451" s="75" t="s">
        <v>684</v>
      </c>
      <c r="H451" s="80">
        <v>5714</v>
      </c>
      <c r="I451" s="76">
        <v>4</v>
      </c>
      <c r="J451" s="153">
        <f>SUM('เลย '!F19)</f>
        <v>1112291.5</v>
      </c>
      <c r="K451" s="159">
        <f>SUM('เลย '!AJ19)</f>
        <v>1020963.09</v>
      </c>
      <c r="L451" s="81">
        <f>'เลย '!AK19</f>
        <v>2088857.55</v>
      </c>
      <c r="M451" s="81">
        <f>'เลย '!AL19</f>
        <v>2385636.66</v>
      </c>
      <c r="N451" s="75"/>
      <c r="O451" s="75"/>
      <c r="P451" s="75"/>
      <c r="Q451" s="151">
        <f t="shared" si="41"/>
        <v>-296779.1100000001</v>
      </c>
      <c r="R451" s="78">
        <f t="shared" si="42"/>
        <v>365.5683496674834</v>
      </c>
    </row>
    <row r="452" spans="1:18">
      <c r="A452" s="76">
        <v>18</v>
      </c>
      <c r="B452" s="75" t="s">
        <v>349</v>
      </c>
      <c r="C452" s="75" t="s">
        <v>665</v>
      </c>
      <c r="D452" s="75" t="s">
        <v>666</v>
      </c>
      <c r="E452" s="75" t="s">
        <v>667</v>
      </c>
      <c r="F452" s="75" t="s">
        <v>480</v>
      </c>
      <c r="G452" s="75" t="s">
        <v>685</v>
      </c>
      <c r="H452" s="80">
        <v>1992</v>
      </c>
      <c r="I452" s="76">
        <v>2</v>
      </c>
      <c r="J452" s="153">
        <f>SUM('เลย '!F20)</f>
        <v>168644.02</v>
      </c>
      <c r="K452" s="159">
        <f>SUM('เลย '!AJ20)</f>
        <v>91531.56</v>
      </c>
      <c r="L452" s="81">
        <f>'เลย '!AK20</f>
        <v>2084190.05</v>
      </c>
      <c r="M452" s="81">
        <f>'เลย '!AL20</f>
        <v>2247424.2600000002</v>
      </c>
      <c r="N452" s="75"/>
      <c r="O452" s="75"/>
      <c r="P452" s="75"/>
      <c r="Q452" s="151">
        <f t="shared" si="41"/>
        <v>-163234.2100000002</v>
      </c>
      <c r="R452" s="78">
        <f t="shared" si="42"/>
        <v>1046.2801455823294</v>
      </c>
    </row>
    <row r="453" spans="1:18">
      <c r="A453" s="76">
        <v>19</v>
      </c>
      <c r="B453" s="75" t="s">
        <v>349</v>
      </c>
      <c r="C453" s="75" t="s">
        <v>665</v>
      </c>
      <c r="D453" s="75" t="s">
        <v>666</v>
      </c>
      <c r="E453" s="75" t="s">
        <v>667</v>
      </c>
      <c r="F453" s="75" t="s">
        <v>480</v>
      </c>
      <c r="G453" s="75" t="s">
        <v>686</v>
      </c>
      <c r="H453" s="80">
        <v>2523</v>
      </c>
      <c r="I453" s="76">
        <v>2</v>
      </c>
      <c r="J453" s="153">
        <f>SUM('เลย '!F21)</f>
        <v>402739.31</v>
      </c>
      <c r="K453" s="159">
        <f>SUM('เลย '!AJ21)</f>
        <v>435734.36</v>
      </c>
      <c r="L453" s="81">
        <f>'เลย '!AK21</f>
        <v>2020580.12</v>
      </c>
      <c r="M453" s="81">
        <f>'เลย '!AL21</f>
        <v>2121954.62</v>
      </c>
      <c r="N453" s="75"/>
      <c r="O453" s="75"/>
      <c r="P453" s="75"/>
      <c r="Q453" s="151">
        <f t="shared" si="41"/>
        <v>-101374.5</v>
      </c>
      <c r="R453" s="78">
        <f t="shared" si="42"/>
        <v>800.86409829567981</v>
      </c>
    </row>
    <row r="454" spans="1:18">
      <c r="A454" s="76">
        <v>20</v>
      </c>
      <c r="B454" s="75" t="s">
        <v>349</v>
      </c>
      <c r="C454" s="75" t="s">
        <v>665</v>
      </c>
      <c r="D454" s="75" t="s">
        <v>666</v>
      </c>
      <c r="E454" s="75" t="s">
        <v>667</v>
      </c>
      <c r="F454" s="75" t="s">
        <v>480</v>
      </c>
      <c r="G454" s="75" t="s">
        <v>687</v>
      </c>
      <c r="H454" s="80">
        <v>2847</v>
      </c>
      <c r="I454" s="76">
        <v>2</v>
      </c>
      <c r="J454" s="153">
        <f>SUM('เลย '!F22)</f>
        <v>168671.39</v>
      </c>
      <c r="K454" s="159">
        <f>SUM('เลย '!AJ22)</f>
        <v>318962.63</v>
      </c>
      <c r="L454" s="81">
        <f>'เลย '!AK22</f>
        <v>1691487.8900000001</v>
      </c>
      <c r="M454" s="81">
        <f>'เลย '!AL22</f>
        <v>1883531.1300000001</v>
      </c>
      <c r="N454" s="75"/>
      <c r="O454" s="75"/>
      <c r="P454" s="75"/>
      <c r="Q454" s="151">
        <f t="shared" si="41"/>
        <v>-192043.24</v>
      </c>
      <c r="R454" s="78">
        <f t="shared" si="42"/>
        <v>594.12992272567624</v>
      </c>
    </row>
    <row r="455" spans="1:18" s="21" customFormat="1">
      <c r="A455" s="139">
        <v>1</v>
      </c>
      <c r="B455" s="140" t="s">
        <v>349</v>
      </c>
      <c r="C455" s="140"/>
      <c r="D455" s="140"/>
      <c r="E455" s="140" t="s">
        <v>376</v>
      </c>
      <c r="F455" s="140"/>
      <c r="G455" s="140" t="s">
        <v>688</v>
      </c>
      <c r="H455" s="142">
        <f>SUM(H435:H454)</f>
        <v>73544</v>
      </c>
      <c r="I455" s="139"/>
      <c r="J455" s="142">
        <f>SUM(J435:J454)</f>
        <v>11153386.839999998</v>
      </c>
      <c r="K455" s="160">
        <f>SUM(K435:K454)</f>
        <v>12863928.16</v>
      </c>
      <c r="L455" s="142">
        <f t="shared" ref="L455:M455" si="51">SUM(L435:L454)</f>
        <v>47521299.389999993</v>
      </c>
      <c r="M455" s="142">
        <f t="shared" si="51"/>
        <v>51118708.43999999</v>
      </c>
      <c r="N455" s="140">
        <v>19</v>
      </c>
      <c r="O455" s="140">
        <v>19</v>
      </c>
      <c r="P455" s="140">
        <f>N455-O455</f>
        <v>0</v>
      </c>
      <c r="Q455" s="152">
        <f t="shared" ref="Q455:Q518" si="52">L455-M455</f>
        <v>-3597409.049999997</v>
      </c>
      <c r="R455" s="150">
        <f>L455/H455</f>
        <v>646.16147326770363</v>
      </c>
    </row>
    <row r="456" spans="1:18">
      <c r="A456" s="76">
        <v>1</v>
      </c>
      <c r="B456" s="75" t="s">
        <v>349</v>
      </c>
      <c r="C456" s="75" t="s">
        <v>689</v>
      </c>
      <c r="D456" s="75" t="s">
        <v>380</v>
      </c>
      <c r="E456" s="75" t="s">
        <v>690</v>
      </c>
      <c r="F456" s="75" t="s">
        <v>510</v>
      </c>
      <c r="G456" s="75" t="s">
        <v>691</v>
      </c>
      <c r="H456" s="80"/>
      <c r="I456" s="76"/>
      <c r="J456" s="153"/>
      <c r="K456" s="159"/>
      <c r="L456" s="81"/>
      <c r="M456" s="81"/>
      <c r="N456" s="75"/>
      <c r="O456" s="75"/>
      <c r="P456" s="75"/>
    </row>
    <row r="457" spans="1:18">
      <c r="A457" s="76">
        <v>2</v>
      </c>
      <c r="B457" s="75" t="s">
        <v>349</v>
      </c>
      <c r="C457" s="75" t="s">
        <v>689</v>
      </c>
      <c r="D457" s="75" t="s">
        <v>380</v>
      </c>
      <c r="E457" s="75" t="s">
        <v>690</v>
      </c>
      <c r="F457" s="75" t="s">
        <v>480</v>
      </c>
      <c r="G457" s="75" t="s">
        <v>692</v>
      </c>
      <c r="H457" s="80">
        <v>1797</v>
      </c>
      <c r="I457" s="76">
        <v>2</v>
      </c>
      <c r="J457" s="153">
        <f>'เลย '!F23</f>
        <v>55090.64</v>
      </c>
      <c r="K457" s="159">
        <f>SUM('เลย '!AJ23)</f>
        <v>83920.56</v>
      </c>
      <c r="L457" s="81">
        <f>'เลย '!AK23</f>
        <v>1473820.04</v>
      </c>
      <c r="M457" s="81">
        <f>'เลย '!AL23</f>
        <v>1712612.8800000001</v>
      </c>
      <c r="N457" s="75"/>
      <c r="O457" s="75"/>
      <c r="P457" s="75"/>
      <c r="Q457" s="151">
        <f t="shared" si="52"/>
        <v>-238792.84000000008</v>
      </c>
      <c r="R457" s="78">
        <f t="shared" ref="R457:R518" si="53">L457/H457</f>
        <v>820.155837506956</v>
      </c>
    </row>
    <row r="458" spans="1:18">
      <c r="A458" s="76">
        <v>3</v>
      </c>
      <c r="B458" s="75" t="s">
        <v>349</v>
      </c>
      <c r="C458" s="75" t="s">
        <v>689</v>
      </c>
      <c r="D458" s="75" t="s">
        <v>380</v>
      </c>
      <c r="E458" s="75" t="s">
        <v>690</v>
      </c>
      <c r="F458" s="75" t="s">
        <v>480</v>
      </c>
      <c r="G458" s="75" t="s">
        <v>693</v>
      </c>
      <c r="H458" s="80">
        <v>5176</v>
      </c>
      <c r="I458" s="76">
        <v>4</v>
      </c>
      <c r="J458" s="153">
        <f>'เลย '!F24</f>
        <v>736597.36</v>
      </c>
      <c r="K458" s="159">
        <f>SUM('เลย '!AJ24)</f>
        <v>808386.61</v>
      </c>
      <c r="L458" s="81">
        <f>'เลย '!AK24</f>
        <v>3272789.79</v>
      </c>
      <c r="M458" s="81">
        <f>'เลย '!AL24</f>
        <v>3189706.5800000005</v>
      </c>
      <c r="N458" s="75"/>
      <c r="O458" s="75"/>
      <c r="P458" s="75"/>
      <c r="Q458" s="151">
        <f t="shared" si="52"/>
        <v>83083.209999999497</v>
      </c>
      <c r="R458" s="78">
        <f t="shared" si="53"/>
        <v>632.30096406491498</v>
      </c>
    </row>
    <row r="459" spans="1:18">
      <c r="A459" s="76">
        <v>4</v>
      </c>
      <c r="B459" s="75" t="s">
        <v>349</v>
      </c>
      <c r="C459" s="75" t="s">
        <v>689</v>
      </c>
      <c r="D459" s="75" t="s">
        <v>380</v>
      </c>
      <c r="E459" s="75" t="s">
        <v>690</v>
      </c>
      <c r="F459" s="75" t="s">
        <v>480</v>
      </c>
      <c r="G459" s="75" t="s">
        <v>694</v>
      </c>
      <c r="H459" s="80">
        <v>1036</v>
      </c>
      <c r="I459" s="76">
        <v>1</v>
      </c>
      <c r="J459" s="153">
        <f>'เลย '!F25</f>
        <v>183838.2</v>
      </c>
      <c r="K459" s="159">
        <f>SUM('เลย '!AJ25)</f>
        <v>211913.27000000002</v>
      </c>
      <c r="L459" s="81">
        <f>'เลย '!AK25</f>
        <v>2623744.66</v>
      </c>
      <c r="M459" s="81">
        <f>'เลย '!AL25</f>
        <v>2602673.2200000002</v>
      </c>
      <c r="N459" s="75"/>
      <c r="O459" s="75"/>
      <c r="P459" s="75"/>
      <c r="Q459" s="151">
        <f t="shared" si="52"/>
        <v>21071.439999999944</v>
      </c>
      <c r="R459" s="78">
        <f t="shared" si="53"/>
        <v>2532.5720656370659</v>
      </c>
    </row>
    <row r="460" spans="1:18">
      <c r="A460" s="76">
        <v>5</v>
      </c>
      <c r="B460" s="75" t="s">
        <v>349</v>
      </c>
      <c r="C460" s="75" t="s">
        <v>689</v>
      </c>
      <c r="D460" s="75" t="s">
        <v>380</v>
      </c>
      <c r="E460" s="75" t="s">
        <v>690</v>
      </c>
      <c r="F460" s="75" t="s">
        <v>480</v>
      </c>
      <c r="G460" s="75" t="s">
        <v>695</v>
      </c>
      <c r="H460" s="80">
        <v>2914</v>
      </c>
      <c r="I460" s="76">
        <v>2</v>
      </c>
      <c r="J460" s="153">
        <f>'เลย '!F26</f>
        <v>306329.76</v>
      </c>
      <c r="K460" s="159">
        <f>SUM('เลย '!AJ26)</f>
        <v>329949.59999999998</v>
      </c>
      <c r="L460" s="81">
        <f>'เลย '!AK26</f>
        <v>1352340.8199999998</v>
      </c>
      <c r="M460" s="81">
        <f>'เลย '!AL26</f>
        <v>1498562.36</v>
      </c>
      <c r="N460" s="75"/>
      <c r="O460" s="75"/>
      <c r="P460" s="75"/>
      <c r="Q460" s="151">
        <f t="shared" si="52"/>
        <v>-146221.54000000027</v>
      </c>
      <c r="R460" s="78">
        <f t="shared" si="53"/>
        <v>464.08401509951949</v>
      </c>
    </row>
    <row r="461" spans="1:18">
      <c r="A461" s="76">
        <v>6</v>
      </c>
      <c r="B461" s="75" t="s">
        <v>349</v>
      </c>
      <c r="C461" s="75" t="s">
        <v>689</v>
      </c>
      <c r="D461" s="75" t="s">
        <v>380</v>
      </c>
      <c r="E461" s="75" t="s">
        <v>690</v>
      </c>
      <c r="F461" s="75" t="s">
        <v>480</v>
      </c>
      <c r="G461" s="75" t="s">
        <v>696</v>
      </c>
      <c r="H461" s="80">
        <v>2352</v>
      </c>
      <c r="I461" s="76">
        <v>2</v>
      </c>
      <c r="J461" s="153">
        <f>'เลย '!F27</f>
        <v>302043.71999999997</v>
      </c>
      <c r="K461" s="159">
        <f>SUM('เลย '!AJ27)</f>
        <v>337766.62</v>
      </c>
      <c r="L461" s="81">
        <f>'เลย '!AK27</f>
        <v>2353404.87</v>
      </c>
      <c r="M461" s="81">
        <f>'เลย '!AL27</f>
        <v>2414034.2999999998</v>
      </c>
      <c r="N461" s="75"/>
      <c r="O461" s="75"/>
      <c r="P461" s="75"/>
      <c r="Q461" s="151">
        <f t="shared" si="52"/>
        <v>-60629.429999999702</v>
      </c>
      <c r="R461" s="78">
        <f t="shared" si="53"/>
        <v>1000.5973086734695</v>
      </c>
    </row>
    <row r="462" spans="1:18" s="21" customFormat="1">
      <c r="A462" s="139">
        <v>2</v>
      </c>
      <c r="B462" s="140" t="s">
        <v>349</v>
      </c>
      <c r="C462" s="140"/>
      <c r="D462" s="140"/>
      <c r="E462" s="140" t="s">
        <v>376</v>
      </c>
      <c r="F462" s="140"/>
      <c r="G462" s="140" t="s">
        <v>697</v>
      </c>
      <c r="H462" s="142">
        <f>SUM(H456:H461)</f>
        <v>13275</v>
      </c>
      <c r="I462" s="139"/>
      <c r="J462" s="142">
        <f>SUM(J456:J461)</f>
        <v>1583899.68</v>
      </c>
      <c r="K462" s="160">
        <f>SUM(K456:K461)</f>
        <v>1771936.6600000001</v>
      </c>
      <c r="L462" s="142">
        <f t="shared" ref="L462:M462" si="54">SUM(L456:L461)</f>
        <v>11076100.18</v>
      </c>
      <c r="M462" s="142">
        <f t="shared" si="54"/>
        <v>11417589.34</v>
      </c>
      <c r="N462" s="140">
        <v>5</v>
      </c>
      <c r="O462" s="140">
        <v>5</v>
      </c>
      <c r="P462" s="140">
        <f>N462-O462</f>
        <v>0</v>
      </c>
      <c r="Q462" s="152">
        <f t="shared" si="52"/>
        <v>-341489.16000000015</v>
      </c>
      <c r="R462" s="150">
        <f>L462/H462</f>
        <v>834.35782900188326</v>
      </c>
    </row>
    <row r="463" spans="1:18">
      <c r="A463" s="76">
        <v>1</v>
      </c>
      <c r="B463" s="75" t="s">
        <v>349</v>
      </c>
      <c r="C463" s="75" t="s">
        <v>698</v>
      </c>
      <c r="D463" s="75" t="s">
        <v>387</v>
      </c>
      <c r="E463" s="75" t="s">
        <v>699</v>
      </c>
      <c r="F463" s="75" t="s">
        <v>510</v>
      </c>
      <c r="G463" s="75" t="s">
        <v>700</v>
      </c>
      <c r="H463" s="80"/>
      <c r="I463" s="76"/>
      <c r="J463" s="153"/>
      <c r="K463" s="159"/>
      <c r="L463" s="81"/>
      <c r="M463" s="81"/>
      <c r="N463" s="75"/>
      <c r="O463" s="75"/>
      <c r="P463" s="75"/>
    </row>
    <row r="464" spans="1:18">
      <c r="A464" s="76">
        <v>2</v>
      </c>
      <c r="B464" s="75" t="s">
        <v>349</v>
      </c>
      <c r="C464" s="75" t="s">
        <v>698</v>
      </c>
      <c r="D464" s="75" t="s">
        <v>387</v>
      </c>
      <c r="E464" s="75" t="s">
        <v>699</v>
      </c>
      <c r="F464" s="75" t="s">
        <v>480</v>
      </c>
      <c r="G464" s="75" t="s">
        <v>701</v>
      </c>
      <c r="H464" s="80">
        <v>4838</v>
      </c>
      <c r="I464" s="76">
        <v>4</v>
      </c>
      <c r="J464" s="153">
        <f>'เลย '!F28</f>
        <v>314254.43</v>
      </c>
      <c r="K464" s="159">
        <f>SUM('เลย '!AJ28)</f>
        <v>1279514.5599999998</v>
      </c>
      <c r="L464" s="81">
        <f>'เลย '!AK28</f>
        <v>4865760.04</v>
      </c>
      <c r="M464" s="81">
        <f>'เลย '!AL28</f>
        <v>4136068.05</v>
      </c>
      <c r="N464" s="75"/>
      <c r="O464" s="75"/>
      <c r="P464" s="75"/>
      <c r="Q464" s="151">
        <f t="shared" si="52"/>
        <v>729691.99000000022</v>
      </c>
      <c r="R464" s="78">
        <f t="shared" si="53"/>
        <v>1005.7379164944192</v>
      </c>
    </row>
    <row r="465" spans="1:18">
      <c r="A465" s="76">
        <v>3</v>
      </c>
      <c r="B465" s="75" t="s">
        <v>349</v>
      </c>
      <c r="C465" s="75" t="s">
        <v>698</v>
      </c>
      <c r="D465" s="75" t="s">
        <v>387</v>
      </c>
      <c r="E465" s="75" t="s">
        <v>699</v>
      </c>
      <c r="F465" s="75" t="s">
        <v>480</v>
      </c>
      <c r="G465" s="75" t="s">
        <v>702</v>
      </c>
      <c r="H465" s="80">
        <v>2566</v>
      </c>
      <c r="I465" s="76">
        <v>2</v>
      </c>
      <c r="J465" s="153">
        <f>'เลย '!F29</f>
        <v>274480.33</v>
      </c>
      <c r="K465" s="159">
        <f>SUM('เลย '!AJ29)</f>
        <v>817168.70000000007</v>
      </c>
      <c r="L465" s="81">
        <f>'เลย '!AK29</f>
        <v>2411651.88</v>
      </c>
      <c r="M465" s="81">
        <f>'เลย '!AL29</f>
        <v>2189385.38</v>
      </c>
      <c r="N465" s="75"/>
      <c r="O465" s="75"/>
      <c r="P465" s="75"/>
      <c r="Q465" s="151">
        <f t="shared" si="52"/>
        <v>222266.5</v>
      </c>
      <c r="R465" s="78">
        <f t="shared" si="53"/>
        <v>939.84874512860483</v>
      </c>
    </row>
    <row r="466" spans="1:18">
      <c r="A466" s="76">
        <v>4</v>
      </c>
      <c r="B466" s="75" t="s">
        <v>349</v>
      </c>
      <c r="C466" s="75" t="s">
        <v>698</v>
      </c>
      <c r="D466" s="75" t="s">
        <v>387</v>
      </c>
      <c r="E466" s="75" t="s">
        <v>699</v>
      </c>
      <c r="F466" s="75" t="s">
        <v>480</v>
      </c>
      <c r="G466" s="75" t="s">
        <v>703</v>
      </c>
      <c r="H466" s="80">
        <v>3735</v>
      </c>
      <c r="I466" s="76">
        <v>3</v>
      </c>
      <c r="J466" s="153">
        <f>'เลย '!F30</f>
        <v>487240.75</v>
      </c>
      <c r="K466" s="159">
        <f>SUM('เลย '!AJ30)</f>
        <v>905368.51</v>
      </c>
      <c r="L466" s="81">
        <f>'เลย '!AK30</f>
        <v>2534048.3899999997</v>
      </c>
      <c r="M466" s="81">
        <f>'เลย '!AL30</f>
        <v>2373114.52</v>
      </c>
      <c r="N466" s="75"/>
      <c r="O466" s="75"/>
      <c r="P466" s="75"/>
      <c r="Q466" s="151">
        <f t="shared" si="52"/>
        <v>160933.86999999965</v>
      </c>
      <c r="R466" s="78">
        <f t="shared" si="53"/>
        <v>678.4600776439089</v>
      </c>
    </row>
    <row r="467" spans="1:18">
      <c r="A467" s="76">
        <v>5</v>
      </c>
      <c r="B467" s="75" t="s">
        <v>349</v>
      </c>
      <c r="C467" s="75" t="s">
        <v>698</v>
      </c>
      <c r="D467" s="75" t="s">
        <v>387</v>
      </c>
      <c r="E467" s="75" t="s">
        <v>699</v>
      </c>
      <c r="F467" s="75" t="s">
        <v>480</v>
      </c>
      <c r="G467" s="75" t="s">
        <v>704</v>
      </c>
      <c r="H467" s="80">
        <v>4854</v>
      </c>
      <c r="I467" s="76">
        <v>4</v>
      </c>
      <c r="J467" s="153">
        <f>'เลย '!F31</f>
        <v>183209.64</v>
      </c>
      <c r="K467" s="159">
        <f>SUM('เลย '!AJ31)</f>
        <v>985522.84</v>
      </c>
      <c r="L467" s="81">
        <f>'เลย '!AK31</f>
        <v>3505313.44</v>
      </c>
      <c r="M467" s="81">
        <f>'เลย '!AL31</f>
        <v>3037572.58</v>
      </c>
      <c r="N467" s="75"/>
      <c r="O467" s="75"/>
      <c r="P467" s="75"/>
      <c r="Q467" s="151">
        <f t="shared" si="52"/>
        <v>467740.85999999987</v>
      </c>
      <c r="R467" s="78">
        <f t="shared" si="53"/>
        <v>722.14945199835188</v>
      </c>
    </row>
    <row r="468" spans="1:18">
      <c r="A468" s="76">
        <v>6</v>
      </c>
      <c r="B468" s="75" t="s">
        <v>349</v>
      </c>
      <c r="C468" s="75" t="s">
        <v>698</v>
      </c>
      <c r="D468" s="75" t="s">
        <v>387</v>
      </c>
      <c r="E468" s="75" t="s">
        <v>699</v>
      </c>
      <c r="F468" s="75" t="s">
        <v>480</v>
      </c>
      <c r="G468" s="75" t="s">
        <v>705</v>
      </c>
      <c r="H468" s="80">
        <v>2393</v>
      </c>
      <c r="I468" s="76">
        <v>2</v>
      </c>
      <c r="J468" s="153">
        <f>'เลย '!F32</f>
        <v>315665.03999999998</v>
      </c>
      <c r="K468" s="159">
        <f>SUM('เลย '!AJ32)</f>
        <v>768753.20000000007</v>
      </c>
      <c r="L468" s="81">
        <f>'เลย '!AK32</f>
        <v>4074729.17</v>
      </c>
      <c r="M468" s="81">
        <f>'เลย '!AL32</f>
        <v>3774880.7800000003</v>
      </c>
      <c r="N468" s="75"/>
      <c r="O468" s="75"/>
      <c r="P468" s="75"/>
      <c r="Q468" s="151">
        <f t="shared" si="52"/>
        <v>299848.38999999966</v>
      </c>
      <c r="R468" s="78">
        <f t="shared" si="53"/>
        <v>1702.7702340158796</v>
      </c>
    </row>
    <row r="469" spans="1:18">
      <c r="A469" s="76">
        <v>7</v>
      </c>
      <c r="B469" s="75" t="s">
        <v>349</v>
      </c>
      <c r="C469" s="75" t="s">
        <v>698</v>
      </c>
      <c r="D469" s="75" t="s">
        <v>387</v>
      </c>
      <c r="E469" s="75" t="s">
        <v>699</v>
      </c>
      <c r="F469" s="75" t="s">
        <v>480</v>
      </c>
      <c r="G469" s="75" t="s">
        <v>706</v>
      </c>
      <c r="H469" s="80">
        <v>1649</v>
      </c>
      <c r="I469" s="76">
        <v>2</v>
      </c>
      <c r="J469" s="153">
        <f>'เลย '!F33</f>
        <v>508386.58</v>
      </c>
      <c r="K469" s="159">
        <f>SUM('เลย '!AJ33)</f>
        <v>751639.17</v>
      </c>
      <c r="L469" s="81">
        <f>'เลย '!AK33</f>
        <v>1734916.04</v>
      </c>
      <c r="M469" s="81">
        <f>'เลย '!AL33</f>
        <v>1624696.62</v>
      </c>
      <c r="N469" s="75"/>
      <c r="O469" s="75"/>
      <c r="P469" s="75"/>
      <c r="Q469" s="151">
        <f t="shared" si="52"/>
        <v>110219.41999999993</v>
      </c>
      <c r="R469" s="78">
        <f t="shared" si="53"/>
        <v>1052.1019041843542</v>
      </c>
    </row>
    <row r="470" spans="1:18">
      <c r="A470" s="76">
        <v>8</v>
      </c>
      <c r="B470" s="75" t="s">
        <v>349</v>
      </c>
      <c r="C470" s="75" t="s">
        <v>698</v>
      </c>
      <c r="D470" s="75" t="s">
        <v>387</v>
      </c>
      <c r="E470" s="75" t="s">
        <v>699</v>
      </c>
      <c r="F470" s="75" t="s">
        <v>480</v>
      </c>
      <c r="G470" s="75" t="s">
        <v>707</v>
      </c>
      <c r="H470" s="80">
        <v>2687</v>
      </c>
      <c r="I470" s="76">
        <v>2</v>
      </c>
      <c r="J470" s="153">
        <f>'เลย '!F34</f>
        <v>313302.64</v>
      </c>
      <c r="K470" s="159">
        <f>SUM('เลย '!AJ34)</f>
        <v>778208.37</v>
      </c>
      <c r="L470" s="81">
        <f>'เลย '!AK34</f>
        <v>3609422.6399999997</v>
      </c>
      <c r="M470" s="81">
        <f>'เลย '!AL34</f>
        <v>3149603.5900000003</v>
      </c>
      <c r="N470" s="75"/>
      <c r="O470" s="75"/>
      <c r="P470" s="75"/>
      <c r="Q470" s="151">
        <f t="shared" si="52"/>
        <v>459819.04999999935</v>
      </c>
      <c r="R470" s="78">
        <f t="shared" si="53"/>
        <v>1343.2908969110531</v>
      </c>
    </row>
    <row r="471" spans="1:18">
      <c r="A471" s="76">
        <v>9</v>
      </c>
      <c r="B471" s="75" t="s">
        <v>349</v>
      </c>
      <c r="C471" s="75" t="s">
        <v>698</v>
      </c>
      <c r="D471" s="75" t="s">
        <v>387</v>
      </c>
      <c r="E471" s="75" t="s">
        <v>699</v>
      </c>
      <c r="F471" s="75" t="s">
        <v>480</v>
      </c>
      <c r="G471" s="75" t="s">
        <v>708</v>
      </c>
      <c r="H471" s="80">
        <v>2348</v>
      </c>
      <c r="I471" s="76">
        <v>2</v>
      </c>
      <c r="J471" s="153">
        <f>'เลย '!F35</f>
        <v>289634.92</v>
      </c>
      <c r="K471" s="159">
        <f>SUM('เลย '!AJ35)</f>
        <v>398226.35</v>
      </c>
      <c r="L471" s="81">
        <f>'เลย '!AK35</f>
        <v>1694552.33</v>
      </c>
      <c r="M471" s="81">
        <f>'เลย '!AL35</f>
        <v>1672626.61</v>
      </c>
      <c r="N471" s="75"/>
      <c r="O471" s="75"/>
      <c r="P471" s="75"/>
      <c r="Q471" s="151">
        <f t="shared" si="52"/>
        <v>21925.719999999972</v>
      </c>
      <c r="R471" s="78">
        <f t="shared" si="53"/>
        <v>721.70031090289615</v>
      </c>
    </row>
    <row r="472" spans="1:18">
      <c r="A472" s="76">
        <v>10</v>
      </c>
      <c r="B472" s="75" t="s">
        <v>349</v>
      </c>
      <c r="C472" s="75" t="s">
        <v>698</v>
      </c>
      <c r="D472" s="75" t="s">
        <v>387</v>
      </c>
      <c r="E472" s="75" t="s">
        <v>699</v>
      </c>
      <c r="F472" s="75" t="s">
        <v>480</v>
      </c>
      <c r="G472" s="75" t="s">
        <v>709</v>
      </c>
      <c r="H472" s="80">
        <v>1733</v>
      </c>
      <c r="I472" s="76">
        <v>2</v>
      </c>
      <c r="J472" s="153">
        <f>'เลย '!F36</f>
        <v>163348.93</v>
      </c>
      <c r="K472" s="159">
        <f>SUM('เลย '!AJ36)</f>
        <v>578398.21</v>
      </c>
      <c r="L472" s="81">
        <f>'เลย '!AK36</f>
        <v>2592853.9</v>
      </c>
      <c r="M472" s="81">
        <f>'เลย '!AL36</f>
        <v>2383172.27</v>
      </c>
      <c r="N472" s="75"/>
      <c r="O472" s="75"/>
      <c r="P472" s="75"/>
      <c r="Q472" s="151">
        <f t="shared" si="52"/>
        <v>209681.62999999989</v>
      </c>
      <c r="R472" s="78">
        <f t="shared" si="53"/>
        <v>1496.1649740334678</v>
      </c>
    </row>
    <row r="473" spans="1:18">
      <c r="A473" s="76">
        <v>11</v>
      </c>
      <c r="B473" s="75" t="s">
        <v>349</v>
      </c>
      <c r="C473" s="75" t="s">
        <v>698</v>
      </c>
      <c r="D473" s="75" t="s">
        <v>387</v>
      </c>
      <c r="E473" s="75" t="s">
        <v>699</v>
      </c>
      <c r="F473" s="75" t="s">
        <v>480</v>
      </c>
      <c r="G473" s="75" t="s">
        <v>710</v>
      </c>
      <c r="H473" s="80">
        <v>2559</v>
      </c>
      <c r="I473" s="76">
        <v>2</v>
      </c>
      <c r="J473" s="153">
        <f>'เลย '!F37</f>
        <v>291754.78000000003</v>
      </c>
      <c r="K473" s="159">
        <f>SUM('เลย '!AJ37)</f>
        <v>878823.14000000013</v>
      </c>
      <c r="L473" s="81">
        <f>'เลย '!AK37</f>
        <v>2742355.41</v>
      </c>
      <c r="M473" s="81">
        <f>'เลย '!AL37</f>
        <v>2334778.41</v>
      </c>
      <c r="N473" s="75"/>
      <c r="O473" s="75"/>
      <c r="P473" s="75"/>
      <c r="Q473" s="151">
        <f t="shared" si="52"/>
        <v>407577</v>
      </c>
      <c r="R473" s="78">
        <f t="shared" si="53"/>
        <v>1071.6511957796015</v>
      </c>
    </row>
    <row r="474" spans="1:18">
      <c r="A474" s="76">
        <v>12</v>
      </c>
      <c r="B474" s="75" t="s">
        <v>349</v>
      </c>
      <c r="C474" s="75" t="s">
        <v>698</v>
      </c>
      <c r="D474" s="75" t="s">
        <v>387</v>
      </c>
      <c r="E474" s="75" t="s">
        <v>699</v>
      </c>
      <c r="F474" s="75" t="s">
        <v>480</v>
      </c>
      <c r="G474" s="75" t="s">
        <v>711</v>
      </c>
      <c r="H474" s="80">
        <v>1951</v>
      </c>
      <c r="I474" s="76">
        <v>2</v>
      </c>
      <c r="J474" s="153">
        <f>'เลย '!F38</f>
        <v>150772.70000000001</v>
      </c>
      <c r="K474" s="159">
        <f>SUM('เลย '!AJ38)</f>
        <v>541355.19999999995</v>
      </c>
      <c r="L474" s="81">
        <f>'เลย '!AK38</f>
        <v>2738507.1</v>
      </c>
      <c r="M474" s="81">
        <f>'เลย '!AL38</f>
        <v>2734522.92</v>
      </c>
      <c r="N474" s="75"/>
      <c r="O474" s="75"/>
      <c r="P474" s="75"/>
      <c r="Q474" s="151">
        <f t="shared" si="52"/>
        <v>3984.1800000001676</v>
      </c>
      <c r="R474" s="78">
        <f t="shared" si="53"/>
        <v>1403.6427985648386</v>
      </c>
    </row>
    <row r="475" spans="1:18">
      <c r="A475" s="76">
        <v>13</v>
      </c>
      <c r="B475" s="75" t="s">
        <v>349</v>
      </c>
      <c r="C475" s="75" t="s">
        <v>698</v>
      </c>
      <c r="D475" s="75" t="s">
        <v>387</v>
      </c>
      <c r="E475" s="75" t="s">
        <v>699</v>
      </c>
      <c r="F475" s="75" t="s">
        <v>480</v>
      </c>
      <c r="G475" s="75" t="s">
        <v>712</v>
      </c>
      <c r="H475" s="80">
        <v>3184</v>
      </c>
      <c r="I475" s="76">
        <v>3</v>
      </c>
      <c r="J475" s="153">
        <f>'เลย '!F39</f>
        <v>716888.61</v>
      </c>
      <c r="K475" s="159">
        <f>SUM('เลย '!AJ39)</f>
        <v>1394276.14</v>
      </c>
      <c r="L475" s="81">
        <f>'เลย '!AK39</f>
        <v>2981626.1999999997</v>
      </c>
      <c r="M475" s="81">
        <f>'เลย '!AL39</f>
        <v>2294899.35</v>
      </c>
      <c r="N475" s="75"/>
      <c r="O475" s="75"/>
      <c r="P475" s="75"/>
      <c r="Q475" s="151">
        <f t="shared" si="52"/>
        <v>686726.84999999963</v>
      </c>
      <c r="R475" s="78">
        <f t="shared" si="53"/>
        <v>936.44038944723604</v>
      </c>
    </row>
    <row r="476" spans="1:18">
      <c r="A476" s="76">
        <v>14</v>
      </c>
      <c r="B476" s="75" t="s">
        <v>349</v>
      </c>
      <c r="C476" s="75" t="s">
        <v>698</v>
      </c>
      <c r="D476" s="75" t="s">
        <v>387</v>
      </c>
      <c r="E476" s="75" t="s">
        <v>699</v>
      </c>
      <c r="F476" s="75" t="s">
        <v>480</v>
      </c>
      <c r="G476" s="75" t="s">
        <v>713</v>
      </c>
      <c r="H476" s="80">
        <v>2131</v>
      </c>
      <c r="I476" s="76">
        <v>2</v>
      </c>
      <c r="J476" s="153">
        <f>'เลย '!F40</f>
        <v>387596.11</v>
      </c>
      <c r="K476" s="159">
        <f>SUM('เลย '!AJ40)</f>
        <v>629932.11</v>
      </c>
      <c r="L476" s="81">
        <f>'เลย '!AK40</f>
        <v>2766177.3</v>
      </c>
      <c r="M476" s="81">
        <f>'เลย '!AL40</f>
        <v>2877233.99</v>
      </c>
      <c r="N476" s="75"/>
      <c r="O476" s="75"/>
      <c r="P476" s="75"/>
      <c r="Q476" s="151">
        <f t="shared" si="52"/>
        <v>-111056.69000000041</v>
      </c>
      <c r="R476" s="78">
        <f t="shared" si="53"/>
        <v>1298.0653683716564</v>
      </c>
    </row>
    <row r="477" spans="1:18">
      <c r="A477" s="76">
        <v>15</v>
      </c>
      <c r="B477" s="75" t="s">
        <v>349</v>
      </c>
      <c r="C477" s="75" t="s">
        <v>698</v>
      </c>
      <c r="D477" s="75" t="s">
        <v>387</v>
      </c>
      <c r="E477" s="75" t="s">
        <v>699</v>
      </c>
      <c r="F477" s="75" t="s">
        <v>480</v>
      </c>
      <c r="G477" s="75" t="s">
        <v>714</v>
      </c>
      <c r="H477" s="80">
        <v>1943</v>
      </c>
      <c r="I477" s="76">
        <v>2</v>
      </c>
      <c r="J477" s="153">
        <f>'เลย '!F41</f>
        <v>588892.75</v>
      </c>
      <c r="K477" s="159">
        <f>SUM('เลย '!AJ41)</f>
        <v>895858.79</v>
      </c>
      <c r="L477" s="81">
        <f>'เลย '!AK41</f>
        <v>2513027.5499999998</v>
      </c>
      <c r="M477" s="81">
        <f>'เลย '!AL41</f>
        <v>2021304.81</v>
      </c>
      <c r="N477" s="75"/>
      <c r="O477" s="75"/>
      <c r="P477" s="75"/>
      <c r="Q477" s="151">
        <f t="shared" si="52"/>
        <v>491722.73999999976</v>
      </c>
      <c r="R477" s="78">
        <f t="shared" si="53"/>
        <v>1293.3749613998971</v>
      </c>
    </row>
    <row r="478" spans="1:18" s="21" customFormat="1">
      <c r="A478" s="139">
        <v>3</v>
      </c>
      <c r="B478" s="140" t="s">
        <v>349</v>
      </c>
      <c r="C478" s="140"/>
      <c r="D478" s="140"/>
      <c r="E478" s="140" t="s">
        <v>376</v>
      </c>
      <c r="F478" s="140"/>
      <c r="G478" s="140" t="s">
        <v>715</v>
      </c>
      <c r="H478" s="142">
        <f>SUM(H463:H477)</f>
        <v>38571</v>
      </c>
      <c r="I478" s="139"/>
      <c r="J478" s="142">
        <f>SUM(J463:J477)</f>
        <v>4985428.21</v>
      </c>
      <c r="K478" s="160">
        <f>SUM(K463:K477)</f>
        <v>11603045.289999999</v>
      </c>
      <c r="L478" s="142">
        <f t="shared" ref="L478:M478" si="55">SUM(L463:L477)</f>
        <v>40764941.389999993</v>
      </c>
      <c r="M478" s="142">
        <f t="shared" si="55"/>
        <v>36603859.880000003</v>
      </c>
      <c r="N478" s="140">
        <v>14</v>
      </c>
      <c r="O478" s="140">
        <v>14</v>
      </c>
      <c r="P478" s="140">
        <f>N478-O478</f>
        <v>0</v>
      </c>
      <c r="Q478" s="152">
        <f t="shared" si="52"/>
        <v>4161081.5099999905</v>
      </c>
      <c r="R478" s="150">
        <f>L478/H478</f>
        <v>1056.8805939695624</v>
      </c>
    </row>
    <row r="479" spans="1:18">
      <c r="A479" s="76">
        <v>1</v>
      </c>
      <c r="B479" s="75" t="s">
        <v>349</v>
      </c>
      <c r="C479" s="75" t="s">
        <v>716</v>
      </c>
      <c r="D479" s="75" t="s">
        <v>394</v>
      </c>
      <c r="E479" s="75" t="s">
        <v>717</v>
      </c>
      <c r="F479" s="75" t="s">
        <v>510</v>
      </c>
      <c r="G479" s="75" t="s">
        <v>718</v>
      </c>
      <c r="H479" s="80"/>
      <c r="I479" s="76"/>
      <c r="J479" s="153"/>
      <c r="K479" s="159"/>
      <c r="L479" s="81"/>
      <c r="M479" s="81"/>
      <c r="N479" s="75"/>
      <c r="O479" s="75"/>
      <c r="P479" s="75"/>
    </row>
    <row r="480" spans="1:18">
      <c r="A480" s="76">
        <v>2</v>
      </c>
      <c r="B480" s="75" t="s">
        <v>349</v>
      </c>
      <c r="C480" s="75" t="s">
        <v>716</v>
      </c>
      <c r="D480" s="75" t="s">
        <v>394</v>
      </c>
      <c r="E480" s="75" t="s">
        <v>717</v>
      </c>
      <c r="F480" s="75" t="s">
        <v>480</v>
      </c>
      <c r="G480" s="75" t="s">
        <v>719</v>
      </c>
      <c r="H480" s="80">
        <v>3652</v>
      </c>
      <c r="I480" s="76">
        <v>3</v>
      </c>
      <c r="J480" s="153">
        <f>'เลย '!F42</f>
        <v>1221488.44</v>
      </c>
      <c r="K480" s="159">
        <f>SUM('เลย '!AJ42)</f>
        <v>1256549.46</v>
      </c>
      <c r="L480" s="81">
        <f>'เลย '!AK42</f>
        <v>2399753.38</v>
      </c>
      <c r="M480" s="81">
        <f>'เลย '!AL42</f>
        <v>2011980.56</v>
      </c>
      <c r="N480" s="75"/>
      <c r="O480" s="75"/>
      <c r="P480" s="75"/>
      <c r="Q480" s="151">
        <f t="shared" si="52"/>
        <v>387772.81999999983</v>
      </c>
      <c r="R480" s="78">
        <f t="shared" si="53"/>
        <v>657.10662102957281</v>
      </c>
    </row>
    <row r="481" spans="1:18">
      <c r="A481" s="76">
        <v>3</v>
      </c>
      <c r="B481" s="75" t="s">
        <v>349</v>
      </c>
      <c r="C481" s="75" t="s">
        <v>716</v>
      </c>
      <c r="D481" s="75" t="s">
        <v>394</v>
      </c>
      <c r="E481" s="75" t="s">
        <v>717</v>
      </c>
      <c r="F481" s="75" t="s">
        <v>480</v>
      </c>
      <c r="G481" s="75" t="s">
        <v>720</v>
      </c>
      <c r="H481" s="80">
        <v>4998</v>
      </c>
      <c r="I481" s="76">
        <v>4</v>
      </c>
      <c r="J481" s="153">
        <f>'เลย '!F43</f>
        <v>185343.64</v>
      </c>
      <c r="K481" s="159">
        <f>SUM('เลย '!AJ43)</f>
        <v>318843.22000000003</v>
      </c>
      <c r="L481" s="81">
        <f>'เลย '!AK43</f>
        <v>3403797.9699999997</v>
      </c>
      <c r="M481" s="81">
        <f>'เลย '!AL43</f>
        <v>3611481.46</v>
      </c>
      <c r="N481" s="75"/>
      <c r="O481" s="75"/>
      <c r="P481" s="75"/>
      <c r="Q481" s="151">
        <f t="shared" si="52"/>
        <v>-207683.49000000022</v>
      </c>
      <c r="R481" s="78">
        <f t="shared" si="53"/>
        <v>681.03200680272107</v>
      </c>
    </row>
    <row r="482" spans="1:18">
      <c r="A482" s="76">
        <v>4</v>
      </c>
      <c r="B482" s="75" t="s">
        <v>349</v>
      </c>
      <c r="C482" s="75" t="s">
        <v>716</v>
      </c>
      <c r="D482" s="75" t="s">
        <v>394</v>
      </c>
      <c r="E482" s="75" t="s">
        <v>717</v>
      </c>
      <c r="F482" s="75" t="s">
        <v>480</v>
      </c>
      <c r="G482" s="75" t="s">
        <v>721</v>
      </c>
      <c r="H482" s="80">
        <v>3421</v>
      </c>
      <c r="I482" s="76">
        <v>3</v>
      </c>
      <c r="J482" s="153">
        <f>'เลย '!F44</f>
        <v>507599.21</v>
      </c>
      <c r="K482" s="159">
        <f>SUM('เลย '!AJ44)</f>
        <v>609488.26</v>
      </c>
      <c r="L482" s="81">
        <f>'เลย '!AK44</f>
        <v>2244265.04</v>
      </c>
      <c r="M482" s="81">
        <f>'เลย '!AL44</f>
        <v>2199274.17</v>
      </c>
      <c r="N482" s="75"/>
      <c r="O482" s="75"/>
      <c r="P482" s="75"/>
      <c r="Q482" s="151">
        <f t="shared" si="52"/>
        <v>44990.870000000112</v>
      </c>
      <c r="R482" s="78">
        <f t="shared" si="53"/>
        <v>656.02602747734579</v>
      </c>
    </row>
    <row r="483" spans="1:18">
      <c r="A483" s="76">
        <v>5</v>
      </c>
      <c r="B483" s="75" t="s">
        <v>349</v>
      </c>
      <c r="C483" s="75" t="s">
        <v>716</v>
      </c>
      <c r="D483" s="75" t="s">
        <v>394</v>
      </c>
      <c r="E483" s="75" t="s">
        <v>717</v>
      </c>
      <c r="F483" s="75" t="s">
        <v>480</v>
      </c>
      <c r="G483" s="75" t="s">
        <v>722</v>
      </c>
      <c r="H483" s="80">
        <v>1467</v>
      </c>
      <c r="I483" s="76">
        <v>1</v>
      </c>
      <c r="J483" s="153">
        <f>'เลย '!F45</f>
        <v>168610.33</v>
      </c>
      <c r="K483" s="159">
        <f>SUM('เลย '!AJ45)</f>
        <v>181092.69999999998</v>
      </c>
      <c r="L483" s="81">
        <f>'เลย '!AK45</f>
        <v>2069215.8199999998</v>
      </c>
      <c r="M483" s="81">
        <f>'เลย '!AL45</f>
        <v>2225370.88</v>
      </c>
      <c r="N483" s="75"/>
      <c r="O483" s="75"/>
      <c r="P483" s="75"/>
      <c r="Q483" s="151">
        <f t="shared" si="52"/>
        <v>-156155.06000000006</v>
      </c>
      <c r="R483" s="78">
        <f t="shared" si="53"/>
        <v>1410.5083980913428</v>
      </c>
    </row>
    <row r="484" spans="1:18">
      <c r="A484" s="76">
        <v>6</v>
      </c>
      <c r="B484" s="75" t="s">
        <v>349</v>
      </c>
      <c r="C484" s="75" t="s">
        <v>716</v>
      </c>
      <c r="D484" s="75" t="s">
        <v>394</v>
      </c>
      <c r="E484" s="75" t="s">
        <v>717</v>
      </c>
      <c r="F484" s="75" t="s">
        <v>480</v>
      </c>
      <c r="G484" s="75" t="s">
        <v>723</v>
      </c>
      <c r="H484" s="80">
        <v>4845</v>
      </c>
      <c r="I484" s="76">
        <v>4</v>
      </c>
      <c r="J484" s="153">
        <f>'เลย '!F46</f>
        <v>341004.05</v>
      </c>
      <c r="K484" s="159">
        <f>SUM('เลย '!AJ46)</f>
        <v>407313.36</v>
      </c>
      <c r="L484" s="81">
        <f>'เลย '!AK46</f>
        <v>2660508.21</v>
      </c>
      <c r="M484" s="81">
        <f>'เลย '!AL46</f>
        <v>2838867.9</v>
      </c>
      <c r="N484" s="75"/>
      <c r="O484" s="75"/>
      <c r="P484" s="75"/>
      <c r="Q484" s="151">
        <f t="shared" si="52"/>
        <v>-178359.68999999994</v>
      </c>
      <c r="R484" s="78">
        <f t="shared" si="53"/>
        <v>549.12450154798762</v>
      </c>
    </row>
    <row r="485" spans="1:18">
      <c r="A485" s="76">
        <v>7</v>
      </c>
      <c r="B485" s="75" t="s">
        <v>349</v>
      </c>
      <c r="C485" s="75" t="s">
        <v>716</v>
      </c>
      <c r="D485" s="75" t="s">
        <v>394</v>
      </c>
      <c r="E485" s="75" t="s">
        <v>717</v>
      </c>
      <c r="F485" s="75" t="s">
        <v>480</v>
      </c>
      <c r="G485" s="75" t="s">
        <v>724</v>
      </c>
      <c r="H485" s="80">
        <v>3469</v>
      </c>
      <c r="I485" s="76">
        <v>3</v>
      </c>
      <c r="J485" s="153">
        <f>'เลย '!F47</f>
        <v>272779.65999999997</v>
      </c>
      <c r="K485" s="159">
        <f>SUM('เลย '!AJ47)</f>
        <v>315937.48</v>
      </c>
      <c r="L485" s="81">
        <f>'เลย '!AK47</f>
        <v>2473632.9699999997</v>
      </c>
      <c r="M485" s="81">
        <f>'เลย '!AL47</f>
        <v>2618208.5000000005</v>
      </c>
      <c r="N485" s="75"/>
      <c r="O485" s="75"/>
      <c r="P485" s="75"/>
      <c r="Q485" s="151">
        <f t="shared" si="52"/>
        <v>-144575.53000000073</v>
      </c>
      <c r="R485" s="78">
        <f t="shared" si="53"/>
        <v>713.06802248486588</v>
      </c>
    </row>
    <row r="486" spans="1:18">
      <c r="A486" s="76">
        <v>8</v>
      </c>
      <c r="B486" s="75" t="s">
        <v>349</v>
      </c>
      <c r="C486" s="75" t="s">
        <v>716</v>
      </c>
      <c r="D486" s="75" t="s">
        <v>394</v>
      </c>
      <c r="E486" s="75" t="s">
        <v>717</v>
      </c>
      <c r="F486" s="75" t="s">
        <v>480</v>
      </c>
      <c r="G486" s="75" t="s">
        <v>725</v>
      </c>
      <c r="H486" s="80">
        <v>2587</v>
      </c>
      <c r="I486" s="76">
        <v>2</v>
      </c>
      <c r="J486" s="153">
        <f>'เลย '!F48</f>
        <v>317831.13</v>
      </c>
      <c r="K486" s="159">
        <f>SUM('เลย '!AJ48)</f>
        <v>425258.52999999997</v>
      </c>
      <c r="L486" s="81">
        <f>'เลย '!AK48</f>
        <v>2477611.3499999996</v>
      </c>
      <c r="M486" s="81">
        <f>'เลย '!AL48</f>
        <v>2674466.3400000003</v>
      </c>
      <c r="N486" s="75"/>
      <c r="O486" s="75"/>
      <c r="P486" s="75"/>
      <c r="Q486" s="151">
        <f t="shared" si="52"/>
        <v>-196854.99000000069</v>
      </c>
      <c r="R486" s="78">
        <f t="shared" si="53"/>
        <v>957.7160224197911</v>
      </c>
    </row>
    <row r="487" spans="1:18">
      <c r="A487" s="76">
        <v>9</v>
      </c>
      <c r="B487" s="75" t="s">
        <v>349</v>
      </c>
      <c r="C487" s="75" t="s">
        <v>716</v>
      </c>
      <c r="D487" s="75" t="s">
        <v>394</v>
      </c>
      <c r="E487" s="75" t="s">
        <v>717</v>
      </c>
      <c r="F487" s="75" t="s">
        <v>480</v>
      </c>
      <c r="G487" s="75" t="s">
        <v>726</v>
      </c>
      <c r="H487" s="80">
        <v>1576</v>
      </c>
      <c r="I487" s="76">
        <v>2</v>
      </c>
      <c r="J487" s="153">
        <f>'เลย '!F49</f>
        <v>495995.29</v>
      </c>
      <c r="K487" s="159">
        <f>SUM('เลย '!AJ49)</f>
        <v>499847.71</v>
      </c>
      <c r="L487" s="81">
        <f>'เลย '!AK49</f>
        <v>1190465.05</v>
      </c>
      <c r="M487" s="81">
        <f>'เลย '!AL49</f>
        <v>1327108.8599999999</v>
      </c>
      <c r="N487" s="75"/>
      <c r="O487" s="75"/>
      <c r="P487" s="75"/>
      <c r="Q487" s="151">
        <f t="shared" si="52"/>
        <v>-136643.80999999982</v>
      </c>
      <c r="R487" s="78">
        <f t="shared" si="53"/>
        <v>755.37122461928936</v>
      </c>
    </row>
    <row r="488" spans="1:18">
      <c r="A488" s="76">
        <v>10</v>
      </c>
      <c r="B488" s="75" t="s">
        <v>349</v>
      </c>
      <c r="C488" s="75" t="s">
        <v>716</v>
      </c>
      <c r="D488" s="75" t="s">
        <v>394</v>
      </c>
      <c r="E488" s="75" t="s">
        <v>717</v>
      </c>
      <c r="F488" s="75" t="s">
        <v>480</v>
      </c>
      <c r="G488" s="75" t="s">
        <v>727</v>
      </c>
      <c r="H488" s="80">
        <v>2113</v>
      </c>
      <c r="I488" s="76">
        <v>2</v>
      </c>
      <c r="J488" s="153">
        <f>'เลย '!F50</f>
        <v>1040707.11</v>
      </c>
      <c r="K488" s="159">
        <f>SUM('เลย '!AJ50)</f>
        <v>1038501.4699999999</v>
      </c>
      <c r="L488" s="81">
        <f>'เลย '!AK50</f>
        <v>1544554.1300000001</v>
      </c>
      <c r="M488" s="81">
        <f>'เลย '!AL50</f>
        <v>1263231.3799999999</v>
      </c>
      <c r="N488" s="75"/>
      <c r="O488" s="75"/>
      <c r="P488" s="75"/>
      <c r="Q488" s="151">
        <f t="shared" si="52"/>
        <v>281322.75000000023</v>
      </c>
      <c r="R488" s="78">
        <f t="shared" si="53"/>
        <v>730.97687174633234</v>
      </c>
    </row>
    <row r="489" spans="1:18">
      <c r="A489" s="76">
        <v>11</v>
      </c>
      <c r="B489" s="75" t="s">
        <v>349</v>
      </c>
      <c r="C489" s="75" t="s">
        <v>716</v>
      </c>
      <c r="D489" s="75" t="s">
        <v>394</v>
      </c>
      <c r="E489" s="75" t="s">
        <v>717</v>
      </c>
      <c r="F489" s="75" t="s">
        <v>480</v>
      </c>
      <c r="G489" s="75" t="s">
        <v>728</v>
      </c>
      <c r="H489" s="80">
        <v>1780</v>
      </c>
      <c r="I489" s="76">
        <v>2</v>
      </c>
      <c r="J489" s="153">
        <f>'เลย '!F51</f>
        <v>286166.2</v>
      </c>
      <c r="K489" s="159">
        <f>SUM('เลย '!AJ51)</f>
        <v>285591.65999999997</v>
      </c>
      <c r="L489" s="81">
        <f>'เลย '!AK51</f>
        <v>1802583.1400000001</v>
      </c>
      <c r="M489" s="81">
        <f>'เลย '!AL51</f>
        <v>1807776.2200000002</v>
      </c>
      <c r="N489" s="75"/>
      <c r="O489" s="75"/>
      <c r="P489" s="75"/>
      <c r="Q489" s="151">
        <f t="shared" si="52"/>
        <v>-5193.0800000000745</v>
      </c>
      <c r="R489" s="78">
        <f t="shared" si="53"/>
        <v>1012.6871573033709</v>
      </c>
    </row>
    <row r="490" spans="1:18" s="21" customFormat="1">
      <c r="A490" s="139">
        <v>4</v>
      </c>
      <c r="B490" s="140" t="s">
        <v>349</v>
      </c>
      <c r="C490" s="140"/>
      <c r="D490" s="140"/>
      <c r="E490" s="140" t="s">
        <v>376</v>
      </c>
      <c r="F490" s="140"/>
      <c r="G490" s="140" t="s">
        <v>729</v>
      </c>
      <c r="H490" s="142">
        <f>SUM(H479:H489)</f>
        <v>29908</v>
      </c>
      <c r="I490" s="139"/>
      <c r="J490" s="142">
        <f>SUM(J479:J489)</f>
        <v>4837525.0600000005</v>
      </c>
      <c r="K490" s="160">
        <f>SUM(K479:K489)</f>
        <v>5338423.8499999996</v>
      </c>
      <c r="L490" s="142">
        <f t="shared" ref="L490:M490" si="56">SUM(L479:L489)</f>
        <v>22266387.059999995</v>
      </c>
      <c r="M490" s="142">
        <f t="shared" si="56"/>
        <v>22577766.27</v>
      </c>
      <c r="N490" s="140">
        <v>10</v>
      </c>
      <c r="O490" s="140">
        <v>10</v>
      </c>
      <c r="P490" s="140">
        <f>N490-O490</f>
        <v>0</v>
      </c>
      <c r="Q490" s="152">
        <f t="shared" si="52"/>
        <v>-311379.21000000462</v>
      </c>
      <c r="R490" s="150">
        <f>L490/H490</f>
        <v>744.49602313762182</v>
      </c>
    </row>
    <row r="491" spans="1:18">
      <c r="A491" s="76">
        <v>1</v>
      </c>
      <c r="B491" s="75" t="s">
        <v>349</v>
      </c>
      <c r="C491" s="75" t="s">
        <v>730</v>
      </c>
      <c r="D491" s="75" t="s">
        <v>440</v>
      </c>
      <c r="E491" s="75" t="s">
        <v>731</v>
      </c>
      <c r="F491" s="75" t="s">
        <v>629</v>
      </c>
      <c r="G491" s="75" t="s">
        <v>732</v>
      </c>
      <c r="H491" s="80"/>
      <c r="I491" s="76"/>
      <c r="J491" s="153"/>
      <c r="K491" s="159"/>
      <c r="L491" s="81"/>
      <c r="M491" s="81"/>
      <c r="N491" s="75"/>
      <c r="O491" s="75"/>
      <c r="P491" s="75"/>
    </row>
    <row r="492" spans="1:18">
      <c r="A492" s="76">
        <v>2</v>
      </c>
      <c r="B492" s="75" t="s">
        <v>349</v>
      </c>
      <c r="C492" s="75" t="s">
        <v>730</v>
      </c>
      <c r="D492" s="75" t="s">
        <v>440</v>
      </c>
      <c r="E492" s="75" t="s">
        <v>731</v>
      </c>
      <c r="F492" s="75" t="s">
        <v>480</v>
      </c>
      <c r="G492" s="75" t="s">
        <v>733</v>
      </c>
      <c r="H492" s="80">
        <v>1148</v>
      </c>
      <c r="I492" s="76">
        <v>1</v>
      </c>
      <c r="J492" s="153">
        <f>'เลย '!F52</f>
        <v>232698.74</v>
      </c>
      <c r="K492" s="159">
        <f>SUM('เลย '!AJ52)</f>
        <v>269369.84999999998</v>
      </c>
      <c r="L492" s="81">
        <f>'เลย '!AK52</f>
        <v>1209982.0699999998</v>
      </c>
      <c r="M492" s="81">
        <f>'เลย '!AL52</f>
        <v>1308688.55</v>
      </c>
      <c r="N492" s="75"/>
      <c r="O492" s="75"/>
      <c r="P492" s="75"/>
      <c r="Q492" s="151">
        <f t="shared" si="52"/>
        <v>-98706.480000000214</v>
      </c>
      <c r="R492" s="78">
        <f t="shared" si="53"/>
        <v>1053.991350174216</v>
      </c>
    </row>
    <row r="493" spans="1:18">
      <c r="A493" s="76">
        <v>3</v>
      </c>
      <c r="B493" s="75" t="s">
        <v>349</v>
      </c>
      <c r="C493" s="75" t="s">
        <v>730</v>
      </c>
      <c r="D493" s="75" t="s">
        <v>440</v>
      </c>
      <c r="E493" s="75" t="s">
        <v>731</v>
      </c>
      <c r="F493" s="75" t="s">
        <v>480</v>
      </c>
      <c r="G493" s="75" t="s">
        <v>734</v>
      </c>
      <c r="H493" s="80">
        <v>600</v>
      </c>
      <c r="I493" s="76">
        <v>1</v>
      </c>
      <c r="J493" s="153">
        <f>'เลย '!F53</f>
        <v>447893.46</v>
      </c>
      <c r="K493" s="159">
        <f>SUM('เลย '!AJ53)</f>
        <v>516099.06999999995</v>
      </c>
      <c r="L493" s="81">
        <f>'เลย '!AK53</f>
        <v>974172.4800000001</v>
      </c>
      <c r="M493" s="81">
        <f>'เลย '!AL53</f>
        <v>874570.73</v>
      </c>
      <c r="N493" s="75"/>
      <c r="O493" s="75"/>
      <c r="P493" s="75"/>
      <c r="Q493" s="151">
        <f t="shared" si="52"/>
        <v>99601.750000000116</v>
      </c>
      <c r="R493" s="78">
        <f t="shared" si="53"/>
        <v>1623.6208000000001</v>
      </c>
    </row>
    <row r="494" spans="1:18">
      <c r="A494" s="76">
        <v>4</v>
      </c>
      <c r="B494" s="75" t="s">
        <v>349</v>
      </c>
      <c r="C494" s="75" t="s">
        <v>730</v>
      </c>
      <c r="D494" s="75" t="s">
        <v>440</v>
      </c>
      <c r="E494" s="75" t="s">
        <v>731</v>
      </c>
      <c r="F494" s="75" t="s">
        <v>480</v>
      </c>
      <c r="G494" s="75" t="s">
        <v>735</v>
      </c>
      <c r="H494" s="80">
        <v>1963</v>
      </c>
      <c r="I494" s="76">
        <v>2</v>
      </c>
      <c r="J494" s="153">
        <f>'เลย '!F54</f>
        <v>296633.17</v>
      </c>
      <c r="K494" s="159">
        <f>SUM('เลย '!AJ54)</f>
        <v>352519.85</v>
      </c>
      <c r="L494" s="81">
        <f>'เลย '!AK54</f>
        <v>1777793.6400000001</v>
      </c>
      <c r="M494" s="81">
        <f>'เลย '!AL54</f>
        <v>1901029.4900000002</v>
      </c>
      <c r="N494" s="75"/>
      <c r="O494" s="75"/>
      <c r="P494" s="75"/>
      <c r="Q494" s="151">
        <f t="shared" si="52"/>
        <v>-123235.85000000009</v>
      </c>
      <c r="R494" s="78">
        <f t="shared" si="53"/>
        <v>905.65137035150292</v>
      </c>
    </row>
    <row r="495" spans="1:18">
      <c r="A495" s="76">
        <v>5</v>
      </c>
      <c r="B495" s="75" t="s">
        <v>349</v>
      </c>
      <c r="C495" s="75" t="s">
        <v>730</v>
      </c>
      <c r="D495" s="75" t="s">
        <v>440</v>
      </c>
      <c r="E495" s="75" t="s">
        <v>731</v>
      </c>
      <c r="F495" s="75" t="s">
        <v>480</v>
      </c>
      <c r="G495" s="75" t="s">
        <v>736</v>
      </c>
      <c r="H495" s="80">
        <v>3524</v>
      </c>
      <c r="I495" s="76">
        <v>3</v>
      </c>
      <c r="J495" s="153">
        <f>'เลย '!F55</f>
        <v>525131.64</v>
      </c>
      <c r="K495" s="159">
        <f>SUM('เลย '!AJ55)</f>
        <v>554957.52</v>
      </c>
      <c r="L495" s="81">
        <f>'เลย '!AK55</f>
        <v>2309341.39</v>
      </c>
      <c r="M495" s="81">
        <f>'เลย '!AL55</f>
        <v>2261433.79</v>
      </c>
      <c r="N495" s="75"/>
      <c r="O495" s="75"/>
      <c r="P495" s="75"/>
      <c r="Q495" s="151">
        <f t="shared" si="52"/>
        <v>47907.600000000093</v>
      </c>
      <c r="R495" s="78">
        <f t="shared" si="53"/>
        <v>655.31821509648125</v>
      </c>
    </row>
    <row r="496" spans="1:18">
      <c r="A496" s="76">
        <v>6</v>
      </c>
      <c r="B496" s="75" t="s">
        <v>349</v>
      </c>
      <c r="C496" s="75" t="s">
        <v>730</v>
      </c>
      <c r="D496" s="75" t="s">
        <v>440</v>
      </c>
      <c r="E496" s="75" t="s">
        <v>731</v>
      </c>
      <c r="F496" s="75" t="s">
        <v>480</v>
      </c>
      <c r="G496" s="75" t="s">
        <v>737</v>
      </c>
      <c r="H496" s="80">
        <v>4129</v>
      </c>
      <c r="I496" s="76">
        <v>3</v>
      </c>
      <c r="J496" s="153">
        <f>'เลย '!F56</f>
        <v>441976.47</v>
      </c>
      <c r="K496" s="159">
        <f>SUM('เลย '!AJ56)</f>
        <v>533489</v>
      </c>
      <c r="L496" s="81">
        <f>'เลย '!AK56</f>
        <v>2331489.8899999997</v>
      </c>
      <c r="M496" s="81">
        <f>'เลย '!AL56</f>
        <v>2345191.15</v>
      </c>
      <c r="N496" s="75"/>
      <c r="O496" s="75"/>
      <c r="P496" s="75"/>
      <c r="Q496" s="151">
        <f t="shared" si="52"/>
        <v>-13701.260000000242</v>
      </c>
      <c r="R496" s="78">
        <f t="shared" si="53"/>
        <v>564.66211915718088</v>
      </c>
    </row>
    <row r="497" spans="1:18">
      <c r="A497" s="76">
        <v>7</v>
      </c>
      <c r="B497" s="75" t="s">
        <v>349</v>
      </c>
      <c r="C497" s="75" t="s">
        <v>730</v>
      </c>
      <c r="D497" s="75" t="s">
        <v>440</v>
      </c>
      <c r="E497" s="75" t="s">
        <v>731</v>
      </c>
      <c r="F497" s="75" t="s">
        <v>480</v>
      </c>
      <c r="G497" s="75" t="s">
        <v>738</v>
      </c>
      <c r="H497" s="80">
        <v>2325</v>
      </c>
      <c r="I497" s="76">
        <v>2</v>
      </c>
      <c r="J497" s="153">
        <f>'เลย '!F57</f>
        <v>533128.59</v>
      </c>
      <c r="K497" s="159">
        <f>SUM('เลย '!AJ57)</f>
        <v>621547.06999999995</v>
      </c>
      <c r="L497" s="81">
        <f>'เลย '!AK57</f>
        <v>2172511.66</v>
      </c>
      <c r="M497" s="81">
        <f>'เลย '!AL57</f>
        <v>2394383.9</v>
      </c>
      <c r="N497" s="75"/>
      <c r="O497" s="75"/>
      <c r="P497" s="75"/>
      <c r="Q497" s="151">
        <f t="shared" si="52"/>
        <v>-221872.23999999976</v>
      </c>
      <c r="R497" s="78">
        <f t="shared" si="53"/>
        <v>934.41361720430109</v>
      </c>
    </row>
    <row r="498" spans="1:18">
      <c r="A498" s="76">
        <v>8</v>
      </c>
      <c r="B498" s="75" t="s">
        <v>349</v>
      </c>
      <c r="C498" s="75" t="s">
        <v>730</v>
      </c>
      <c r="D498" s="75" t="s">
        <v>440</v>
      </c>
      <c r="E498" s="75" t="s">
        <v>731</v>
      </c>
      <c r="F498" s="75" t="s">
        <v>480</v>
      </c>
      <c r="G498" s="75" t="s">
        <v>739</v>
      </c>
      <c r="H498" s="80">
        <v>1841</v>
      </c>
      <c r="I498" s="76">
        <v>2</v>
      </c>
      <c r="J498" s="153">
        <f>'เลย '!F58</f>
        <v>311839.48</v>
      </c>
      <c r="K498" s="159">
        <f>SUM('เลย '!AJ58)</f>
        <v>346099.48999999993</v>
      </c>
      <c r="L498" s="81">
        <f>'เลย '!AK58</f>
        <v>1692295.53</v>
      </c>
      <c r="M498" s="81">
        <f>'เลย '!AL58</f>
        <v>1797891.7099999997</v>
      </c>
      <c r="N498" s="75"/>
      <c r="O498" s="75"/>
      <c r="P498" s="75"/>
      <c r="Q498" s="151">
        <f t="shared" si="52"/>
        <v>-105596.1799999997</v>
      </c>
      <c r="R498" s="78">
        <f t="shared" si="53"/>
        <v>919.22625203693644</v>
      </c>
    </row>
    <row r="499" spans="1:18">
      <c r="A499" s="76">
        <v>9</v>
      </c>
      <c r="B499" s="75" t="s">
        <v>349</v>
      </c>
      <c r="C499" s="75" t="s">
        <v>730</v>
      </c>
      <c r="D499" s="75" t="s">
        <v>440</v>
      </c>
      <c r="E499" s="75" t="s">
        <v>731</v>
      </c>
      <c r="F499" s="75" t="s">
        <v>480</v>
      </c>
      <c r="G499" s="75" t="s">
        <v>740</v>
      </c>
      <c r="H499" s="80">
        <v>1982</v>
      </c>
      <c r="I499" s="76">
        <v>2</v>
      </c>
      <c r="J499" s="153">
        <f>'เลย '!F59</f>
        <v>98466.77</v>
      </c>
      <c r="K499" s="159">
        <f>SUM('เลย '!AJ59)</f>
        <v>124652.44</v>
      </c>
      <c r="L499" s="81">
        <f>'เลย '!AK59</f>
        <v>1488445.46</v>
      </c>
      <c r="M499" s="81">
        <f>'เลย '!AL59</f>
        <v>1671731.21</v>
      </c>
      <c r="N499" s="75"/>
      <c r="O499" s="75"/>
      <c r="P499" s="75"/>
      <c r="Q499" s="151">
        <f t="shared" si="52"/>
        <v>-183285.75</v>
      </c>
      <c r="R499" s="78">
        <f t="shared" si="53"/>
        <v>750.98156407669023</v>
      </c>
    </row>
    <row r="500" spans="1:18">
      <c r="A500" s="76">
        <v>10</v>
      </c>
      <c r="B500" s="75" t="s">
        <v>349</v>
      </c>
      <c r="C500" s="75" t="s">
        <v>730</v>
      </c>
      <c r="D500" s="75" t="s">
        <v>440</v>
      </c>
      <c r="E500" s="75" t="s">
        <v>731</v>
      </c>
      <c r="F500" s="75" t="s">
        <v>480</v>
      </c>
      <c r="G500" s="75" t="s">
        <v>741</v>
      </c>
      <c r="H500" s="80">
        <v>4846</v>
      </c>
      <c r="I500" s="76">
        <v>4</v>
      </c>
      <c r="J500" s="153">
        <f>'เลย '!F60</f>
        <v>154921.60999999999</v>
      </c>
      <c r="K500" s="159">
        <f>SUM('เลย '!AJ60)</f>
        <v>234571.74</v>
      </c>
      <c r="L500" s="81">
        <f>'เลย '!AK60</f>
        <v>2820933.84</v>
      </c>
      <c r="M500" s="81">
        <f>'เลย '!AL60</f>
        <v>2874857.88</v>
      </c>
      <c r="N500" s="75"/>
      <c r="O500" s="75"/>
      <c r="P500" s="75"/>
      <c r="Q500" s="151">
        <f t="shared" si="52"/>
        <v>-53924.040000000037</v>
      </c>
      <c r="R500" s="78">
        <f t="shared" si="53"/>
        <v>582.11593891869575</v>
      </c>
    </row>
    <row r="501" spans="1:18">
      <c r="A501" s="76">
        <v>11</v>
      </c>
      <c r="B501" s="75" t="s">
        <v>349</v>
      </c>
      <c r="C501" s="75" t="s">
        <v>730</v>
      </c>
      <c r="D501" s="75" t="s">
        <v>440</v>
      </c>
      <c r="E501" s="75" t="s">
        <v>731</v>
      </c>
      <c r="F501" s="75" t="s">
        <v>480</v>
      </c>
      <c r="G501" s="75" t="s">
        <v>742</v>
      </c>
      <c r="H501" s="80">
        <v>5177</v>
      </c>
      <c r="I501" s="76">
        <v>4</v>
      </c>
      <c r="J501" s="153">
        <f>'เลย '!F61</f>
        <v>862909.67</v>
      </c>
      <c r="K501" s="159">
        <f>SUM('เลย '!AJ61)</f>
        <v>1030736.3200000001</v>
      </c>
      <c r="L501" s="81">
        <f>'เลย '!AK61</f>
        <v>3294150.8100000005</v>
      </c>
      <c r="M501" s="81">
        <f>'เลย '!AL61</f>
        <v>3245439.4</v>
      </c>
      <c r="N501" s="75"/>
      <c r="O501" s="75"/>
      <c r="P501" s="75"/>
      <c r="Q501" s="151">
        <f t="shared" si="52"/>
        <v>48711.410000000615</v>
      </c>
      <c r="R501" s="78">
        <f t="shared" si="53"/>
        <v>636.30496619663904</v>
      </c>
    </row>
    <row r="502" spans="1:18">
      <c r="A502" s="76">
        <v>12</v>
      </c>
      <c r="B502" s="75" t="s">
        <v>349</v>
      </c>
      <c r="C502" s="75" t="s">
        <v>730</v>
      </c>
      <c r="D502" s="75" t="s">
        <v>440</v>
      </c>
      <c r="E502" s="75" t="s">
        <v>731</v>
      </c>
      <c r="F502" s="75" t="s">
        <v>480</v>
      </c>
      <c r="G502" s="75" t="s">
        <v>743</v>
      </c>
      <c r="H502" s="80">
        <v>3373</v>
      </c>
      <c r="I502" s="76">
        <v>3</v>
      </c>
      <c r="J502" s="153">
        <f>'เลย '!F62</f>
        <v>249572.5</v>
      </c>
      <c r="K502" s="159">
        <f>SUM('เลย '!AJ62)</f>
        <v>287524</v>
      </c>
      <c r="L502" s="81">
        <f>'เลย '!AK62</f>
        <v>2254889.19</v>
      </c>
      <c r="M502" s="81">
        <f>'เลย '!AL62</f>
        <v>2192908.64</v>
      </c>
      <c r="N502" s="75"/>
      <c r="O502" s="75"/>
      <c r="P502" s="75"/>
      <c r="Q502" s="151">
        <f t="shared" si="52"/>
        <v>61980.549999999814</v>
      </c>
      <c r="R502" s="78">
        <f t="shared" si="53"/>
        <v>668.51147050103759</v>
      </c>
    </row>
    <row r="503" spans="1:18">
      <c r="A503" s="76">
        <v>13</v>
      </c>
      <c r="B503" s="75" t="s">
        <v>349</v>
      </c>
      <c r="C503" s="75" t="s">
        <v>730</v>
      </c>
      <c r="D503" s="75" t="s">
        <v>440</v>
      </c>
      <c r="E503" s="75" t="s">
        <v>731</v>
      </c>
      <c r="F503" s="75" t="s">
        <v>480</v>
      </c>
      <c r="G503" s="75" t="s">
        <v>744</v>
      </c>
      <c r="H503" s="80">
        <v>2100</v>
      </c>
      <c r="I503" s="76">
        <v>2</v>
      </c>
      <c r="J503" s="153">
        <f>'เลย '!F63</f>
        <v>229984.18</v>
      </c>
      <c r="K503" s="159">
        <f>SUM('เลย '!AJ63)</f>
        <v>359213.45</v>
      </c>
      <c r="L503" s="81">
        <f>'เลย '!AK63</f>
        <v>1768349.95</v>
      </c>
      <c r="M503" s="81">
        <f>'เลย '!AL63</f>
        <v>1654637.1600000001</v>
      </c>
      <c r="N503" s="75"/>
      <c r="O503" s="75"/>
      <c r="P503" s="75"/>
      <c r="Q503" s="151">
        <f t="shared" si="52"/>
        <v>113712.7899999998</v>
      </c>
      <c r="R503" s="78">
        <f t="shared" si="53"/>
        <v>842.07140476190477</v>
      </c>
    </row>
    <row r="504" spans="1:18">
      <c r="A504" s="76">
        <v>14</v>
      </c>
      <c r="B504" s="75" t="s">
        <v>349</v>
      </c>
      <c r="C504" s="75" t="s">
        <v>730</v>
      </c>
      <c r="D504" s="75" t="s">
        <v>440</v>
      </c>
      <c r="E504" s="75" t="s">
        <v>731</v>
      </c>
      <c r="F504" s="75" t="s">
        <v>480</v>
      </c>
      <c r="G504" s="75" t="s">
        <v>745</v>
      </c>
      <c r="H504" s="80">
        <v>4881</v>
      </c>
      <c r="I504" s="76">
        <v>4</v>
      </c>
      <c r="J504" s="153">
        <f>'เลย '!F64</f>
        <v>207252.68</v>
      </c>
      <c r="K504" s="159">
        <f>SUM('เลย '!AJ64)</f>
        <v>226003.20000000001</v>
      </c>
      <c r="L504" s="81">
        <f>'เลย '!AK64</f>
        <v>1159140.2</v>
      </c>
      <c r="M504" s="81">
        <f>'เลย '!AL64</f>
        <v>1298925.0699999998</v>
      </c>
      <c r="N504" s="75"/>
      <c r="O504" s="75"/>
      <c r="P504" s="75"/>
      <c r="Q504" s="151">
        <f t="shared" si="52"/>
        <v>-139784.86999999988</v>
      </c>
      <c r="R504" s="78">
        <f t="shared" si="53"/>
        <v>237.48006556033599</v>
      </c>
    </row>
    <row r="505" spans="1:18" s="21" customFormat="1">
      <c r="A505" s="139">
        <v>5</v>
      </c>
      <c r="B505" s="140" t="s">
        <v>349</v>
      </c>
      <c r="C505" s="140"/>
      <c r="D505" s="140"/>
      <c r="E505" s="140" t="s">
        <v>376</v>
      </c>
      <c r="F505" s="140"/>
      <c r="G505" s="140" t="s">
        <v>746</v>
      </c>
      <c r="H505" s="142">
        <f>SUM(H491:H504)</f>
        <v>37889</v>
      </c>
      <c r="I505" s="139"/>
      <c r="J505" s="142">
        <f>SUM(J491:J504)</f>
        <v>4592408.959999999</v>
      </c>
      <c r="K505" s="160">
        <f>SUM(K491:K504)</f>
        <v>5456783</v>
      </c>
      <c r="L505" s="142">
        <f t="shared" ref="L505:M505" si="57">SUM(L491:L504)</f>
        <v>25253496.109999996</v>
      </c>
      <c r="M505" s="142">
        <f t="shared" si="57"/>
        <v>25821688.68</v>
      </c>
      <c r="N505" s="140">
        <v>13</v>
      </c>
      <c r="O505" s="140">
        <v>13</v>
      </c>
      <c r="P505" s="140">
        <f>N505-O505</f>
        <v>0</v>
      </c>
      <c r="Q505" s="152">
        <f t="shared" si="52"/>
        <v>-568192.57000000402</v>
      </c>
      <c r="R505" s="150">
        <f>L505/H505</f>
        <v>666.5126055055556</v>
      </c>
    </row>
    <row r="506" spans="1:18">
      <c r="A506" s="76">
        <v>1</v>
      </c>
      <c r="B506" s="75" t="s">
        <v>349</v>
      </c>
      <c r="C506" s="75" t="s">
        <v>747</v>
      </c>
      <c r="D506" s="75" t="s">
        <v>401</v>
      </c>
      <c r="E506" s="75" t="s">
        <v>748</v>
      </c>
      <c r="F506" s="75" t="s">
        <v>510</v>
      </c>
      <c r="G506" s="75" t="s">
        <v>749</v>
      </c>
      <c r="H506" s="80"/>
      <c r="I506" s="76"/>
      <c r="J506" s="153"/>
      <c r="K506" s="159"/>
      <c r="L506" s="81"/>
      <c r="M506" s="81"/>
      <c r="N506" s="75"/>
      <c r="O506" s="75"/>
      <c r="P506" s="75"/>
    </row>
    <row r="507" spans="1:18">
      <c r="A507" s="76">
        <v>2</v>
      </c>
      <c r="B507" s="75" t="s">
        <v>349</v>
      </c>
      <c r="C507" s="75" t="s">
        <v>747</v>
      </c>
      <c r="D507" s="75" t="s">
        <v>401</v>
      </c>
      <c r="E507" s="75" t="s">
        <v>748</v>
      </c>
      <c r="F507" s="75" t="s">
        <v>480</v>
      </c>
      <c r="G507" s="75" t="s">
        <v>750</v>
      </c>
      <c r="H507" s="80">
        <v>1307</v>
      </c>
      <c r="I507" s="76">
        <v>1</v>
      </c>
      <c r="J507" s="153">
        <f>'เลย '!F65</f>
        <v>398952.92</v>
      </c>
      <c r="K507" s="159">
        <f>SUM('เลย '!AJ65)</f>
        <v>397524.66</v>
      </c>
      <c r="L507" s="81">
        <f>'เลย '!AK65</f>
        <v>1858790.72</v>
      </c>
      <c r="M507" s="81">
        <f>'เลย '!AL65</f>
        <v>1986961.79</v>
      </c>
      <c r="N507" s="75"/>
      <c r="O507" s="75"/>
      <c r="P507" s="75"/>
      <c r="Q507" s="151">
        <f t="shared" si="52"/>
        <v>-128171.07000000007</v>
      </c>
      <c r="R507" s="78">
        <f t="shared" si="53"/>
        <v>1422.181117061974</v>
      </c>
    </row>
    <row r="508" spans="1:18">
      <c r="A508" s="76">
        <v>3</v>
      </c>
      <c r="B508" s="75" t="s">
        <v>349</v>
      </c>
      <c r="C508" s="75" t="s">
        <v>747</v>
      </c>
      <c r="D508" s="75" t="s">
        <v>401</v>
      </c>
      <c r="E508" s="75" t="s">
        <v>748</v>
      </c>
      <c r="F508" s="75" t="s">
        <v>480</v>
      </c>
      <c r="G508" s="75" t="s">
        <v>751</v>
      </c>
      <c r="H508" s="80">
        <v>1403</v>
      </c>
      <c r="I508" s="76">
        <v>1</v>
      </c>
      <c r="J508" s="153">
        <f>'เลย '!F66</f>
        <v>491516.03</v>
      </c>
      <c r="K508" s="159">
        <f>SUM('เลย '!AJ66)</f>
        <v>510250.57</v>
      </c>
      <c r="L508" s="81">
        <f>'เลย '!AK66</f>
        <v>1894425.95</v>
      </c>
      <c r="M508" s="81">
        <f>'เลย '!AL66</f>
        <v>1858810.2900000003</v>
      </c>
      <c r="N508" s="75"/>
      <c r="O508" s="75"/>
      <c r="P508" s="75"/>
      <c r="Q508" s="151">
        <f t="shared" si="52"/>
        <v>35615.659999999683</v>
      </c>
      <c r="R508" s="78">
        <f t="shared" si="53"/>
        <v>1350.2679615110478</v>
      </c>
    </row>
    <row r="509" spans="1:18">
      <c r="A509" s="76">
        <v>4</v>
      </c>
      <c r="B509" s="75" t="s">
        <v>349</v>
      </c>
      <c r="C509" s="75" t="s">
        <v>747</v>
      </c>
      <c r="D509" s="75" t="s">
        <v>401</v>
      </c>
      <c r="E509" s="75" t="s">
        <v>748</v>
      </c>
      <c r="F509" s="75" t="s">
        <v>480</v>
      </c>
      <c r="G509" s="75" t="s">
        <v>752</v>
      </c>
      <c r="H509" s="80">
        <v>2602</v>
      </c>
      <c r="I509" s="76">
        <v>2</v>
      </c>
      <c r="J509" s="153">
        <f>'เลย '!F67</f>
        <v>498468.32</v>
      </c>
      <c r="K509" s="159">
        <f>SUM('เลย '!AJ67)</f>
        <v>554004.34</v>
      </c>
      <c r="L509" s="81">
        <f>'เลย '!AK67</f>
        <v>1994492.6</v>
      </c>
      <c r="M509" s="81">
        <f>'เลย '!AL67</f>
        <v>2005781.6900000002</v>
      </c>
      <c r="N509" s="75"/>
      <c r="O509" s="75"/>
      <c r="P509" s="75"/>
      <c r="Q509" s="151">
        <f t="shared" si="52"/>
        <v>-11289.090000000084</v>
      </c>
      <c r="R509" s="78">
        <f t="shared" si="53"/>
        <v>766.52290545734058</v>
      </c>
    </row>
    <row r="510" spans="1:18">
      <c r="A510" s="76">
        <v>5</v>
      </c>
      <c r="B510" s="75" t="s">
        <v>349</v>
      </c>
      <c r="C510" s="75" t="s">
        <v>747</v>
      </c>
      <c r="D510" s="75" t="s">
        <v>401</v>
      </c>
      <c r="E510" s="75" t="s">
        <v>748</v>
      </c>
      <c r="F510" s="75" t="s">
        <v>480</v>
      </c>
      <c r="G510" s="75" t="s">
        <v>753</v>
      </c>
      <c r="H510" s="80">
        <v>1205</v>
      </c>
      <c r="I510" s="76">
        <v>1</v>
      </c>
      <c r="J510" s="153">
        <f>'เลย '!F68</f>
        <v>472056.07</v>
      </c>
      <c r="K510" s="159">
        <f>SUM('เลย '!AJ68)</f>
        <v>452877.88</v>
      </c>
      <c r="L510" s="81">
        <f>'เลย '!AK68</f>
        <v>2029793.07</v>
      </c>
      <c r="M510" s="81">
        <f>'เลย '!AL68</f>
        <v>2252224.34</v>
      </c>
      <c r="N510" s="75"/>
      <c r="O510" s="75"/>
      <c r="P510" s="75"/>
      <c r="Q510" s="151">
        <f t="shared" si="52"/>
        <v>-222431.26999999979</v>
      </c>
      <c r="R510" s="78">
        <f t="shared" si="53"/>
        <v>1684.4755767634856</v>
      </c>
    </row>
    <row r="511" spans="1:18">
      <c r="A511" s="76">
        <v>6</v>
      </c>
      <c r="B511" s="75" t="s">
        <v>349</v>
      </c>
      <c r="C511" s="75" t="s">
        <v>747</v>
      </c>
      <c r="D511" s="75" t="s">
        <v>401</v>
      </c>
      <c r="E511" s="75" t="s">
        <v>748</v>
      </c>
      <c r="F511" s="75" t="s">
        <v>480</v>
      </c>
      <c r="G511" s="75" t="s">
        <v>754</v>
      </c>
      <c r="H511" s="80">
        <v>909</v>
      </c>
      <c r="I511" s="76">
        <v>1</v>
      </c>
      <c r="J511" s="153">
        <f>'เลย '!F69</f>
        <v>309781.55</v>
      </c>
      <c r="K511" s="159">
        <f>SUM('เลย '!AJ69)</f>
        <v>311286.01999999996</v>
      </c>
      <c r="L511" s="81">
        <f>'เลย '!AK69</f>
        <v>1010473.3799999999</v>
      </c>
      <c r="M511" s="81">
        <f>'เลย '!AL69</f>
        <v>1015253.8400000001</v>
      </c>
      <c r="N511" s="75"/>
      <c r="O511" s="75"/>
      <c r="P511" s="75"/>
      <c r="Q511" s="151">
        <f t="shared" si="52"/>
        <v>-4780.4600000001956</v>
      </c>
      <c r="R511" s="78">
        <f t="shared" si="53"/>
        <v>1111.6318811881188</v>
      </c>
    </row>
    <row r="512" spans="1:18" s="21" customFormat="1">
      <c r="A512" s="139">
        <v>6</v>
      </c>
      <c r="B512" s="140" t="s">
        <v>349</v>
      </c>
      <c r="C512" s="140"/>
      <c r="D512" s="140"/>
      <c r="E512" s="140" t="s">
        <v>376</v>
      </c>
      <c r="F512" s="140"/>
      <c r="G512" s="140" t="s">
        <v>755</v>
      </c>
      <c r="H512" s="142">
        <f>SUM(H506:H511)</f>
        <v>7426</v>
      </c>
      <c r="I512" s="139"/>
      <c r="J512" s="142">
        <f>SUM(J506:J511)</f>
        <v>2170774.89</v>
      </c>
      <c r="K512" s="160">
        <f>SUM(K506:K511)</f>
        <v>2225943.4699999997</v>
      </c>
      <c r="L512" s="142">
        <f t="shared" ref="L512:M512" si="58">SUM(L507:L511)</f>
        <v>8787975.7199999988</v>
      </c>
      <c r="M512" s="142">
        <f t="shared" si="58"/>
        <v>9119031.9500000011</v>
      </c>
      <c r="N512" s="140">
        <v>5</v>
      </c>
      <c r="O512" s="140">
        <v>5</v>
      </c>
      <c r="P512" s="140">
        <f>N512-O512</f>
        <v>0</v>
      </c>
      <c r="Q512" s="152">
        <f t="shared" si="52"/>
        <v>-331056.23000000231</v>
      </c>
      <c r="R512" s="150">
        <f>L512/H512</f>
        <v>1183.4063722057633</v>
      </c>
    </row>
    <row r="513" spans="1:18">
      <c r="A513" s="76">
        <v>1</v>
      </c>
      <c r="B513" s="75" t="s">
        <v>349</v>
      </c>
      <c r="C513" s="75" t="s">
        <v>756</v>
      </c>
      <c r="D513" s="75" t="s">
        <v>408</v>
      </c>
      <c r="E513" s="75" t="s">
        <v>757</v>
      </c>
      <c r="F513" s="75" t="s">
        <v>510</v>
      </c>
      <c r="G513" s="75" t="s">
        <v>758</v>
      </c>
      <c r="H513" s="80"/>
      <c r="I513" s="76"/>
      <c r="J513" s="153"/>
      <c r="K513" s="159"/>
      <c r="L513" s="81"/>
      <c r="M513" s="81"/>
      <c r="N513" s="75"/>
      <c r="O513" s="75"/>
      <c r="P513" s="75"/>
    </row>
    <row r="514" spans="1:18">
      <c r="A514" s="76">
        <v>2</v>
      </c>
      <c r="B514" s="75" t="s">
        <v>349</v>
      </c>
      <c r="C514" s="75" t="s">
        <v>756</v>
      </c>
      <c r="D514" s="75" t="s">
        <v>408</v>
      </c>
      <c r="E514" s="75" t="s">
        <v>757</v>
      </c>
      <c r="F514" s="75" t="s">
        <v>480</v>
      </c>
      <c r="G514" s="75" t="s">
        <v>759</v>
      </c>
      <c r="H514" s="80">
        <v>2174</v>
      </c>
      <c r="I514" s="76">
        <v>2</v>
      </c>
      <c r="J514" s="153">
        <f>'เลย '!F70</f>
        <v>8726.9500000000007</v>
      </c>
      <c r="K514" s="159">
        <f>SUM('เลย '!AJ70)</f>
        <v>36657.410000000003</v>
      </c>
      <c r="L514" s="81">
        <f>'เลย '!AK70</f>
        <v>1986658.95</v>
      </c>
      <c r="M514" s="81">
        <f>'เลย '!AL70</f>
        <v>1957943.8199999998</v>
      </c>
      <c r="N514" s="75"/>
      <c r="O514" s="75"/>
      <c r="P514" s="75"/>
      <c r="Q514" s="151">
        <f t="shared" si="52"/>
        <v>28715.130000000121</v>
      </c>
      <c r="R514" s="78">
        <f t="shared" si="53"/>
        <v>913.82656393744253</v>
      </c>
    </row>
    <row r="515" spans="1:18">
      <c r="A515" s="76">
        <v>3</v>
      </c>
      <c r="B515" s="75" t="s">
        <v>349</v>
      </c>
      <c r="C515" s="75" t="s">
        <v>756</v>
      </c>
      <c r="D515" s="75" t="s">
        <v>408</v>
      </c>
      <c r="E515" s="75" t="s">
        <v>757</v>
      </c>
      <c r="F515" s="75" t="s">
        <v>480</v>
      </c>
      <c r="G515" s="75" t="s">
        <v>760</v>
      </c>
      <c r="H515" s="80">
        <v>3992</v>
      </c>
      <c r="I515" s="76">
        <v>3</v>
      </c>
      <c r="J515" s="153">
        <f>'เลย '!F71</f>
        <v>625715.98</v>
      </c>
      <c r="K515" s="159">
        <f>SUM('เลย '!AJ71)</f>
        <v>956537.36</v>
      </c>
      <c r="L515" s="81">
        <f>'เลย '!AK71</f>
        <v>3459774.51</v>
      </c>
      <c r="M515" s="81">
        <f>'เลย '!AL71</f>
        <v>3109439.55</v>
      </c>
      <c r="N515" s="75"/>
      <c r="O515" s="75"/>
      <c r="P515" s="75"/>
      <c r="Q515" s="151">
        <f t="shared" si="52"/>
        <v>350334.95999999996</v>
      </c>
      <c r="R515" s="78">
        <f t="shared" si="53"/>
        <v>866.67698146292582</v>
      </c>
    </row>
    <row r="516" spans="1:18">
      <c r="A516" s="76">
        <v>4</v>
      </c>
      <c r="B516" s="75" t="s">
        <v>349</v>
      </c>
      <c r="C516" s="75" t="s">
        <v>756</v>
      </c>
      <c r="D516" s="75" t="s">
        <v>408</v>
      </c>
      <c r="E516" s="75" t="s">
        <v>757</v>
      </c>
      <c r="F516" s="75" t="s">
        <v>480</v>
      </c>
      <c r="G516" s="75" t="s">
        <v>761</v>
      </c>
      <c r="H516" s="80">
        <v>1495</v>
      </c>
      <c r="I516" s="76">
        <v>1</v>
      </c>
      <c r="J516" s="153">
        <f>'เลย '!F72</f>
        <v>2481.71</v>
      </c>
      <c r="K516" s="159">
        <f>SUM('เลย '!AJ72)</f>
        <v>25248.63</v>
      </c>
      <c r="L516" s="81">
        <f>'เลย '!AK72</f>
        <v>1656862.81</v>
      </c>
      <c r="M516" s="81">
        <f>'เลย '!AL72</f>
        <v>1829565.42</v>
      </c>
      <c r="N516" s="75"/>
      <c r="O516" s="75"/>
      <c r="P516" s="75"/>
      <c r="Q516" s="151">
        <f t="shared" si="52"/>
        <v>-172702.60999999987</v>
      </c>
      <c r="R516" s="78">
        <f t="shared" si="53"/>
        <v>1108.2694381270903</v>
      </c>
    </row>
    <row r="517" spans="1:18">
      <c r="A517" s="76">
        <v>5</v>
      </c>
      <c r="B517" s="75" t="s">
        <v>349</v>
      </c>
      <c r="C517" s="75" t="s">
        <v>756</v>
      </c>
      <c r="D517" s="75" t="s">
        <v>408</v>
      </c>
      <c r="E517" s="75" t="s">
        <v>757</v>
      </c>
      <c r="F517" s="75" t="s">
        <v>480</v>
      </c>
      <c r="G517" s="75" t="s">
        <v>762</v>
      </c>
      <c r="H517" s="80">
        <v>1450</v>
      </c>
      <c r="I517" s="76">
        <v>1</v>
      </c>
      <c r="J517" s="153">
        <f>'เลย '!F73</f>
        <v>121571.53</v>
      </c>
      <c r="K517" s="159">
        <f>SUM('เลย '!AJ73)</f>
        <v>171948.79</v>
      </c>
      <c r="L517" s="81">
        <f>'เลย '!AK73</f>
        <v>1918403.56</v>
      </c>
      <c r="M517" s="81">
        <f>'เลย '!AL73</f>
        <v>2034604.19</v>
      </c>
      <c r="N517" s="75"/>
      <c r="O517" s="75"/>
      <c r="P517" s="75"/>
      <c r="Q517" s="151">
        <f t="shared" si="52"/>
        <v>-116200.62999999989</v>
      </c>
      <c r="R517" s="78">
        <f t="shared" si="53"/>
        <v>1323.0369379310346</v>
      </c>
    </row>
    <row r="518" spans="1:18">
      <c r="A518" s="76">
        <v>6</v>
      </c>
      <c r="B518" s="75" t="s">
        <v>349</v>
      </c>
      <c r="C518" s="75" t="s">
        <v>756</v>
      </c>
      <c r="D518" s="75" t="s">
        <v>408</v>
      </c>
      <c r="E518" s="75" t="s">
        <v>757</v>
      </c>
      <c r="F518" s="75" t="s">
        <v>480</v>
      </c>
      <c r="G518" s="75" t="s">
        <v>763</v>
      </c>
      <c r="H518" s="80">
        <v>1869</v>
      </c>
      <c r="I518" s="76">
        <v>2</v>
      </c>
      <c r="J518" s="153">
        <f>'เลย '!F74</f>
        <v>268859.84999999998</v>
      </c>
      <c r="K518" s="159">
        <f>SUM('เลย '!AJ74)</f>
        <v>288530.13999999996</v>
      </c>
      <c r="L518" s="81">
        <f>'เลย '!AK74</f>
        <v>2085262.17</v>
      </c>
      <c r="M518" s="81">
        <f>'เลย '!AL74</f>
        <v>2033835.4799999997</v>
      </c>
      <c r="N518" s="75"/>
      <c r="O518" s="75"/>
      <c r="P518" s="75"/>
      <c r="Q518" s="151">
        <f t="shared" si="52"/>
        <v>51426.690000000177</v>
      </c>
      <c r="R518" s="78">
        <f t="shared" si="53"/>
        <v>1115.7100963081862</v>
      </c>
    </row>
    <row r="519" spans="1:18">
      <c r="A519" s="76">
        <v>7</v>
      </c>
      <c r="B519" s="75" t="s">
        <v>349</v>
      </c>
      <c r="C519" s="75" t="s">
        <v>756</v>
      </c>
      <c r="D519" s="75" t="s">
        <v>408</v>
      </c>
      <c r="E519" s="75" t="s">
        <v>757</v>
      </c>
      <c r="F519" s="75" t="s">
        <v>480</v>
      </c>
      <c r="G519" s="75" t="s">
        <v>764</v>
      </c>
      <c r="H519" s="80">
        <v>2414</v>
      </c>
      <c r="I519" s="76">
        <v>2</v>
      </c>
      <c r="J519" s="153">
        <f>'เลย '!F75</f>
        <v>164850.92000000001</v>
      </c>
      <c r="K519" s="159">
        <f>SUM('เลย '!AJ75)</f>
        <v>306101.38000000006</v>
      </c>
      <c r="L519" s="81">
        <f>'เลย '!AK75</f>
        <v>2565810.38</v>
      </c>
      <c r="M519" s="81">
        <f>'เลย '!AL75</f>
        <v>2596550.2400000002</v>
      </c>
      <c r="N519" s="75"/>
      <c r="O519" s="75"/>
      <c r="P519" s="75"/>
      <c r="Q519" s="151">
        <f t="shared" ref="Q519:Q582" si="59">L519-M519</f>
        <v>-30739.860000000335</v>
      </c>
      <c r="R519" s="78">
        <f t="shared" ref="R519:R581" si="60">L519/H519</f>
        <v>1062.8874813587406</v>
      </c>
    </row>
    <row r="520" spans="1:18" s="21" customFormat="1">
      <c r="A520" s="139">
        <v>7</v>
      </c>
      <c r="B520" s="140" t="s">
        <v>349</v>
      </c>
      <c r="C520" s="140"/>
      <c r="D520" s="140"/>
      <c r="E520" s="140" t="s">
        <v>376</v>
      </c>
      <c r="F520" s="140"/>
      <c r="G520" s="140" t="s">
        <v>765</v>
      </c>
      <c r="H520" s="142">
        <f>SUM(H513:H519)</f>
        <v>13394</v>
      </c>
      <c r="I520" s="139"/>
      <c r="J520" s="142">
        <f>SUM(J513:J519)</f>
        <v>1192206.94</v>
      </c>
      <c r="K520" s="160">
        <f>SUM(K513:K519)</f>
        <v>1785023.71</v>
      </c>
      <c r="L520" s="142">
        <f t="shared" ref="L520:M520" si="61">SUM(L513:L519)</f>
        <v>13672772.379999999</v>
      </c>
      <c r="M520" s="142">
        <f t="shared" si="61"/>
        <v>13561938.699999999</v>
      </c>
      <c r="N520" s="140">
        <v>6</v>
      </c>
      <c r="O520" s="140">
        <v>6</v>
      </c>
      <c r="P520" s="140">
        <f>N520-O520</f>
        <v>0</v>
      </c>
      <c r="Q520" s="152">
        <f t="shared" si="59"/>
        <v>110833.6799999997</v>
      </c>
      <c r="R520" s="150">
        <f>L520/H520</f>
        <v>1020.813228311184</v>
      </c>
    </row>
    <row r="521" spans="1:18">
      <c r="A521" s="76">
        <v>1</v>
      </c>
      <c r="B521" s="75" t="s">
        <v>349</v>
      </c>
      <c r="C521" s="75" t="s">
        <v>766</v>
      </c>
      <c r="D521" s="75" t="s">
        <v>415</v>
      </c>
      <c r="E521" s="75" t="s">
        <v>767</v>
      </c>
      <c r="F521" s="75" t="s">
        <v>510</v>
      </c>
      <c r="G521" s="75" t="s">
        <v>768</v>
      </c>
      <c r="H521" s="80"/>
      <c r="I521" s="76"/>
      <c r="J521" s="153"/>
      <c r="K521" s="159"/>
      <c r="L521" s="81"/>
      <c r="M521" s="81"/>
      <c r="N521" s="75"/>
      <c r="O521" s="75"/>
      <c r="P521" s="75"/>
    </row>
    <row r="522" spans="1:18">
      <c r="A522" s="76">
        <v>2</v>
      </c>
      <c r="B522" s="75" t="s">
        <v>349</v>
      </c>
      <c r="C522" s="75" t="s">
        <v>766</v>
      </c>
      <c r="D522" s="75" t="s">
        <v>415</v>
      </c>
      <c r="E522" s="75" t="s">
        <v>767</v>
      </c>
      <c r="F522" s="75" t="s">
        <v>480</v>
      </c>
      <c r="G522" s="75" t="s">
        <v>769</v>
      </c>
      <c r="H522" s="80">
        <v>1730</v>
      </c>
      <c r="I522" s="76">
        <v>2</v>
      </c>
      <c r="J522" s="153">
        <f>'เลย '!F76</f>
        <v>140860.31</v>
      </c>
      <c r="K522" s="159">
        <f>SUM('เลย '!AJ76)</f>
        <v>143340.04</v>
      </c>
      <c r="L522" s="81">
        <f>'เลย '!AK76</f>
        <v>1615306.93</v>
      </c>
      <c r="M522" s="81">
        <f>'เลย '!AL76</f>
        <v>1724946.82</v>
      </c>
      <c r="N522" s="75"/>
      <c r="O522" s="75"/>
      <c r="P522" s="75"/>
      <c r="Q522" s="151">
        <f t="shared" si="59"/>
        <v>-109639.89000000013</v>
      </c>
      <c r="R522" s="78">
        <f t="shared" si="60"/>
        <v>933.70342774566473</v>
      </c>
    </row>
    <row r="523" spans="1:18">
      <c r="A523" s="76">
        <v>3</v>
      </c>
      <c r="B523" s="75" t="s">
        <v>349</v>
      </c>
      <c r="C523" s="75" t="s">
        <v>766</v>
      </c>
      <c r="D523" s="75" t="s">
        <v>415</v>
      </c>
      <c r="E523" s="75" t="s">
        <v>767</v>
      </c>
      <c r="F523" s="75" t="s">
        <v>480</v>
      </c>
      <c r="G523" s="75" t="s">
        <v>770</v>
      </c>
      <c r="H523" s="80">
        <v>2378</v>
      </c>
      <c r="I523" s="76">
        <v>2</v>
      </c>
      <c r="J523" s="153">
        <f>'เลย '!F77</f>
        <v>469011.54</v>
      </c>
      <c r="K523" s="159">
        <f>SUM('เลย '!AJ77)</f>
        <v>458345.8</v>
      </c>
      <c r="L523" s="81">
        <f>'เลย '!AK77</f>
        <v>2858420.51</v>
      </c>
      <c r="M523" s="81">
        <f>'เลย '!AL77</f>
        <v>2830369.69</v>
      </c>
      <c r="N523" s="75"/>
      <c r="O523" s="75"/>
      <c r="P523" s="75"/>
      <c r="Q523" s="151">
        <f t="shared" si="59"/>
        <v>28050.819999999832</v>
      </c>
      <c r="R523" s="78">
        <f t="shared" si="60"/>
        <v>1202.0271278385196</v>
      </c>
    </row>
    <row r="524" spans="1:18">
      <c r="A524" s="76">
        <v>4</v>
      </c>
      <c r="B524" s="75" t="s">
        <v>349</v>
      </c>
      <c r="C524" s="75" t="s">
        <v>766</v>
      </c>
      <c r="D524" s="75" t="s">
        <v>415</v>
      </c>
      <c r="E524" s="75" t="s">
        <v>767</v>
      </c>
      <c r="F524" s="75" t="s">
        <v>480</v>
      </c>
      <c r="G524" s="75" t="s">
        <v>771</v>
      </c>
      <c r="H524" s="80">
        <v>2982</v>
      </c>
      <c r="I524" s="76">
        <v>2</v>
      </c>
      <c r="J524" s="153">
        <f>'เลย '!F78</f>
        <v>390088.51</v>
      </c>
      <c r="K524" s="159">
        <f>SUM('เลย '!AJ78)</f>
        <v>261447.63</v>
      </c>
      <c r="L524" s="81">
        <f>'เลย '!AK78</f>
        <v>1732943.7999999998</v>
      </c>
      <c r="M524" s="81">
        <f>'เลย '!AL78</f>
        <v>1946040.3200000001</v>
      </c>
      <c r="N524" s="75"/>
      <c r="O524" s="75"/>
      <c r="P524" s="75"/>
      <c r="Q524" s="151">
        <f t="shared" si="59"/>
        <v>-213096.52000000025</v>
      </c>
      <c r="R524" s="78">
        <f t="shared" si="60"/>
        <v>581.13474178403749</v>
      </c>
    </row>
    <row r="525" spans="1:18">
      <c r="A525" s="76">
        <v>5</v>
      </c>
      <c r="B525" s="75" t="s">
        <v>349</v>
      </c>
      <c r="C525" s="75" t="s">
        <v>766</v>
      </c>
      <c r="D525" s="75" t="s">
        <v>415</v>
      </c>
      <c r="E525" s="75" t="s">
        <v>767</v>
      </c>
      <c r="F525" s="75" t="s">
        <v>480</v>
      </c>
      <c r="G525" s="75" t="s">
        <v>772</v>
      </c>
      <c r="H525" s="80">
        <v>2602</v>
      </c>
      <c r="I525" s="76">
        <v>2</v>
      </c>
      <c r="J525" s="153">
        <f>'เลย '!F79</f>
        <v>461821.2</v>
      </c>
      <c r="K525" s="159">
        <f>SUM('เลย '!AJ79)</f>
        <v>475228.78</v>
      </c>
      <c r="L525" s="81">
        <f>'เลย '!AK79</f>
        <v>1824679.76</v>
      </c>
      <c r="M525" s="81">
        <f>'เลย '!AL79</f>
        <v>1940010.6199999999</v>
      </c>
      <c r="N525" s="75"/>
      <c r="O525" s="75"/>
      <c r="P525" s="75"/>
      <c r="Q525" s="151">
        <f t="shared" si="59"/>
        <v>-115330.85999999987</v>
      </c>
      <c r="R525" s="78">
        <f t="shared" si="60"/>
        <v>701.26047655649506</v>
      </c>
    </row>
    <row r="526" spans="1:18">
      <c r="A526" s="76">
        <v>6</v>
      </c>
      <c r="B526" s="75" t="s">
        <v>349</v>
      </c>
      <c r="C526" s="75" t="s">
        <v>766</v>
      </c>
      <c r="D526" s="75" t="s">
        <v>415</v>
      </c>
      <c r="E526" s="75" t="s">
        <v>767</v>
      </c>
      <c r="F526" s="75" t="s">
        <v>480</v>
      </c>
      <c r="G526" s="75" t="s">
        <v>773</v>
      </c>
      <c r="H526" s="80">
        <v>4361</v>
      </c>
      <c r="I526" s="76">
        <v>3</v>
      </c>
      <c r="J526" s="153">
        <f>'เลย '!F80</f>
        <v>632815.09</v>
      </c>
      <c r="K526" s="159">
        <f>SUM('เลย '!AJ80)</f>
        <v>613210.00999999989</v>
      </c>
      <c r="L526" s="81">
        <f>'เลย '!AK80</f>
        <v>2622055.54</v>
      </c>
      <c r="M526" s="81">
        <f>'เลย '!AL80</f>
        <v>2371101.71</v>
      </c>
      <c r="N526" s="75"/>
      <c r="O526" s="75"/>
      <c r="P526" s="75"/>
      <c r="Q526" s="151">
        <f t="shared" si="59"/>
        <v>250953.83000000007</v>
      </c>
      <c r="R526" s="78">
        <f t="shared" si="60"/>
        <v>601.25098371933041</v>
      </c>
    </row>
    <row r="527" spans="1:18">
      <c r="A527" s="76">
        <v>7</v>
      </c>
      <c r="B527" s="75" t="s">
        <v>349</v>
      </c>
      <c r="C527" s="75" t="s">
        <v>766</v>
      </c>
      <c r="D527" s="75" t="s">
        <v>415</v>
      </c>
      <c r="E527" s="75" t="s">
        <v>767</v>
      </c>
      <c r="F527" s="75" t="s">
        <v>480</v>
      </c>
      <c r="G527" s="75" t="s">
        <v>774</v>
      </c>
      <c r="H527" s="80">
        <v>2692</v>
      </c>
      <c r="I527" s="76">
        <v>2</v>
      </c>
      <c r="J527" s="153">
        <f>'เลย '!F81</f>
        <v>353856.31</v>
      </c>
      <c r="K527" s="159">
        <f>SUM('เลย '!AJ81)</f>
        <v>290978.81</v>
      </c>
      <c r="L527" s="81">
        <f>'เลย '!AK81</f>
        <v>2210586.4500000002</v>
      </c>
      <c r="M527" s="81">
        <f>'เลย '!AL81</f>
        <v>2119432.83</v>
      </c>
      <c r="N527" s="75"/>
      <c r="O527" s="75"/>
      <c r="P527" s="75"/>
      <c r="Q527" s="151">
        <f t="shared" si="59"/>
        <v>91153.620000000112</v>
      </c>
      <c r="R527" s="78">
        <f t="shared" si="60"/>
        <v>821.16881500742954</v>
      </c>
    </row>
    <row r="528" spans="1:18">
      <c r="A528" s="76">
        <v>8</v>
      </c>
      <c r="B528" s="75" t="s">
        <v>349</v>
      </c>
      <c r="C528" s="75" t="s">
        <v>766</v>
      </c>
      <c r="D528" s="75" t="s">
        <v>415</v>
      </c>
      <c r="E528" s="75" t="s">
        <v>767</v>
      </c>
      <c r="F528" s="75" t="s">
        <v>480</v>
      </c>
      <c r="G528" s="75" t="s">
        <v>775</v>
      </c>
      <c r="H528" s="80">
        <v>718</v>
      </c>
      <c r="I528" s="76">
        <v>1</v>
      </c>
      <c r="J528" s="153">
        <f>'เลย '!F82</f>
        <v>307256.95</v>
      </c>
      <c r="K528" s="159">
        <f>SUM('เลย '!AJ82)</f>
        <v>331161.71000000002</v>
      </c>
      <c r="L528" s="81">
        <f>'เลย '!AK82</f>
        <v>1274573.53</v>
      </c>
      <c r="M528" s="81">
        <f>'เลย '!AL82</f>
        <v>1298848.6100000001</v>
      </c>
      <c r="N528" s="75"/>
      <c r="O528" s="75"/>
      <c r="P528" s="75"/>
      <c r="Q528" s="151">
        <f t="shared" si="59"/>
        <v>-24275.080000000075</v>
      </c>
      <c r="R528" s="78">
        <f t="shared" si="60"/>
        <v>1775.1720473537605</v>
      </c>
    </row>
    <row r="529" spans="1:18">
      <c r="A529" s="76">
        <v>9</v>
      </c>
      <c r="B529" s="75" t="s">
        <v>349</v>
      </c>
      <c r="C529" s="75" t="s">
        <v>766</v>
      </c>
      <c r="D529" s="75" t="s">
        <v>415</v>
      </c>
      <c r="E529" s="75" t="s">
        <v>767</v>
      </c>
      <c r="F529" s="75" t="s">
        <v>480</v>
      </c>
      <c r="G529" s="75" t="s">
        <v>776</v>
      </c>
      <c r="H529" s="80">
        <v>699</v>
      </c>
      <c r="I529" s="76">
        <v>1</v>
      </c>
      <c r="J529" s="153">
        <f>'เลย '!F83</f>
        <v>387676.49</v>
      </c>
      <c r="K529" s="159">
        <f>SUM('เลย '!AJ83)</f>
        <v>394251</v>
      </c>
      <c r="L529" s="81">
        <f>'เลย '!AK83</f>
        <v>1520350.47</v>
      </c>
      <c r="M529" s="81">
        <f>'เลย '!AL83</f>
        <v>1457011.56</v>
      </c>
      <c r="N529" s="75"/>
      <c r="O529" s="75"/>
      <c r="P529" s="75"/>
      <c r="Q529" s="151">
        <f t="shared" si="59"/>
        <v>63338.909999999916</v>
      </c>
      <c r="R529" s="78">
        <f t="shared" si="60"/>
        <v>2175.0364377682404</v>
      </c>
    </row>
    <row r="530" spans="1:18">
      <c r="A530" s="76">
        <v>10</v>
      </c>
      <c r="B530" s="75" t="s">
        <v>349</v>
      </c>
      <c r="C530" s="75" t="s">
        <v>766</v>
      </c>
      <c r="D530" s="75" t="s">
        <v>415</v>
      </c>
      <c r="E530" s="75" t="s">
        <v>767</v>
      </c>
      <c r="F530" s="75" t="s">
        <v>480</v>
      </c>
      <c r="G530" s="75" t="s">
        <v>777</v>
      </c>
      <c r="H530" s="80">
        <v>768</v>
      </c>
      <c r="I530" s="76">
        <v>1</v>
      </c>
      <c r="J530" s="153">
        <f>'เลย '!F84</f>
        <v>356810.93</v>
      </c>
      <c r="K530" s="159">
        <f>SUM('เลย '!AJ84)</f>
        <v>345660.61</v>
      </c>
      <c r="L530" s="81">
        <f>'เลย '!AK84</f>
        <v>1429305.8900000001</v>
      </c>
      <c r="M530" s="81">
        <f>'เลย '!AL84</f>
        <v>1514237.17</v>
      </c>
      <c r="N530" s="75"/>
      <c r="O530" s="75"/>
      <c r="P530" s="75"/>
      <c r="Q530" s="151">
        <f t="shared" si="59"/>
        <v>-84931.279999999795</v>
      </c>
      <c r="R530" s="78">
        <f t="shared" si="60"/>
        <v>1861.0753776041668</v>
      </c>
    </row>
    <row r="531" spans="1:18" s="21" customFormat="1">
      <c r="A531" s="139">
        <v>8</v>
      </c>
      <c r="B531" s="140" t="s">
        <v>349</v>
      </c>
      <c r="C531" s="140"/>
      <c r="D531" s="140"/>
      <c r="E531" s="140" t="s">
        <v>376</v>
      </c>
      <c r="F531" s="140"/>
      <c r="G531" s="140" t="s">
        <v>778</v>
      </c>
      <c r="H531" s="142">
        <f>SUM(H522:H530)</f>
        <v>18930</v>
      </c>
      <c r="I531" s="139"/>
      <c r="J531" s="142">
        <f>SUM(J522:J530)</f>
        <v>3500197.3300000005</v>
      </c>
      <c r="K531" s="160">
        <f>SUM(K522:K530)</f>
        <v>3313624.3899999997</v>
      </c>
      <c r="L531" s="142">
        <f t="shared" ref="L531:M531" si="62">SUM(L522:L530)</f>
        <v>17088222.879999999</v>
      </c>
      <c r="M531" s="142">
        <f t="shared" si="62"/>
        <v>17201999.329999998</v>
      </c>
      <c r="N531" s="140">
        <v>9</v>
      </c>
      <c r="O531" s="140">
        <v>9</v>
      </c>
      <c r="P531" s="140">
        <f>N531-O531</f>
        <v>0</v>
      </c>
      <c r="Q531" s="152">
        <f t="shared" si="59"/>
        <v>-113776.44999999925</v>
      </c>
      <c r="R531" s="150">
        <f>L531/H531</f>
        <v>902.70591019545691</v>
      </c>
    </row>
    <row r="532" spans="1:18">
      <c r="A532" s="76">
        <v>1</v>
      </c>
      <c r="B532" s="75" t="s">
        <v>349</v>
      </c>
      <c r="C532" s="75" t="s">
        <v>779</v>
      </c>
      <c r="D532" s="75" t="s">
        <v>422</v>
      </c>
      <c r="E532" s="75" t="s">
        <v>780</v>
      </c>
      <c r="F532" s="75" t="s">
        <v>510</v>
      </c>
      <c r="G532" s="75" t="s">
        <v>781</v>
      </c>
      <c r="H532" s="80"/>
      <c r="I532" s="76"/>
      <c r="J532" s="153"/>
      <c r="K532" s="159"/>
      <c r="L532" s="81"/>
      <c r="M532" s="81"/>
      <c r="N532" s="75"/>
      <c r="O532" s="75"/>
      <c r="P532" s="75"/>
    </row>
    <row r="533" spans="1:18">
      <c r="A533" s="76">
        <v>2</v>
      </c>
      <c r="B533" s="75" t="s">
        <v>349</v>
      </c>
      <c r="C533" s="75" t="s">
        <v>779</v>
      </c>
      <c r="D533" s="75" t="s">
        <v>422</v>
      </c>
      <c r="E533" s="75" t="s">
        <v>780</v>
      </c>
      <c r="F533" s="75" t="s">
        <v>480</v>
      </c>
      <c r="G533" s="75" t="s">
        <v>782</v>
      </c>
      <c r="H533" s="80">
        <v>3815</v>
      </c>
      <c r="I533" s="76">
        <v>3</v>
      </c>
      <c r="J533" s="153">
        <f>'เลย '!F85</f>
        <v>366004.93</v>
      </c>
      <c r="K533" s="159">
        <f>SUM('เลย '!AJ85)</f>
        <v>402621.33</v>
      </c>
      <c r="L533" s="81">
        <f>'เลย '!AK85</f>
        <v>1844391.0999999999</v>
      </c>
      <c r="M533" s="81">
        <f>'เลย '!AL85</f>
        <v>1781967.4100000001</v>
      </c>
      <c r="N533" s="75"/>
      <c r="O533" s="75"/>
      <c r="P533" s="75"/>
      <c r="Q533" s="151">
        <f t="shared" si="59"/>
        <v>62423.689999999711</v>
      </c>
      <c r="R533" s="78">
        <f t="shared" si="60"/>
        <v>483.45769331585842</v>
      </c>
    </row>
    <row r="534" spans="1:18">
      <c r="A534" s="76">
        <v>3</v>
      </c>
      <c r="B534" s="75" t="s">
        <v>349</v>
      </c>
      <c r="C534" s="75" t="s">
        <v>779</v>
      </c>
      <c r="D534" s="75" t="s">
        <v>422</v>
      </c>
      <c r="E534" s="75" t="s">
        <v>780</v>
      </c>
      <c r="F534" s="75" t="s">
        <v>480</v>
      </c>
      <c r="G534" s="75" t="s">
        <v>783</v>
      </c>
      <c r="H534" s="80">
        <v>7508</v>
      </c>
      <c r="I534" s="76">
        <v>5</v>
      </c>
      <c r="J534" s="153">
        <f>'เลย '!F86</f>
        <v>735710.25</v>
      </c>
      <c r="K534" s="159">
        <f>SUM('เลย '!AJ86)</f>
        <v>625881.25</v>
      </c>
      <c r="L534" s="81">
        <f>'เลย '!AK86</f>
        <v>3722758.3100000005</v>
      </c>
      <c r="M534" s="81">
        <f>'เลย '!AL86</f>
        <v>3630746.98</v>
      </c>
      <c r="N534" s="75"/>
      <c r="O534" s="75"/>
      <c r="P534" s="75"/>
      <c r="Q534" s="151">
        <f t="shared" si="59"/>
        <v>92011.33000000054</v>
      </c>
      <c r="R534" s="78">
        <f t="shared" si="60"/>
        <v>495.83887986148113</v>
      </c>
    </row>
    <row r="535" spans="1:18">
      <c r="A535" s="76">
        <v>4</v>
      </c>
      <c r="B535" s="75" t="s">
        <v>349</v>
      </c>
      <c r="C535" s="75" t="s">
        <v>779</v>
      </c>
      <c r="D535" s="75" t="s">
        <v>422</v>
      </c>
      <c r="E535" s="75" t="s">
        <v>780</v>
      </c>
      <c r="F535" s="75" t="s">
        <v>480</v>
      </c>
      <c r="G535" s="75" t="s">
        <v>784</v>
      </c>
      <c r="H535" s="80">
        <v>7132</v>
      </c>
      <c r="I535" s="76">
        <v>5</v>
      </c>
      <c r="J535" s="153">
        <f>'เลย '!F87</f>
        <v>405069.11</v>
      </c>
      <c r="K535" s="159">
        <f>SUM('เลย '!AJ87)</f>
        <v>529985.82000000007</v>
      </c>
      <c r="L535" s="81">
        <f>'เลย '!AK87</f>
        <v>4463372.92</v>
      </c>
      <c r="M535" s="81">
        <f>'เลย '!AL87</f>
        <v>4334023.76</v>
      </c>
      <c r="N535" s="75"/>
      <c r="O535" s="75"/>
      <c r="P535" s="75"/>
      <c r="Q535" s="151">
        <f t="shared" si="59"/>
        <v>129349.16000000015</v>
      </c>
      <c r="R535" s="78">
        <f t="shared" si="60"/>
        <v>625.82346045989902</v>
      </c>
    </row>
    <row r="536" spans="1:18">
      <c r="A536" s="76">
        <v>5</v>
      </c>
      <c r="B536" s="75" t="s">
        <v>349</v>
      </c>
      <c r="C536" s="75" t="s">
        <v>779</v>
      </c>
      <c r="D536" s="75" t="s">
        <v>422</v>
      </c>
      <c r="E536" s="75" t="s">
        <v>780</v>
      </c>
      <c r="F536" s="75" t="s">
        <v>480</v>
      </c>
      <c r="G536" s="75" t="s">
        <v>785</v>
      </c>
      <c r="H536" s="80">
        <v>4586</v>
      </c>
      <c r="I536" s="76">
        <v>4</v>
      </c>
      <c r="J536" s="153">
        <f>'เลย '!F88</f>
        <v>394248.95</v>
      </c>
      <c r="K536" s="159">
        <f>SUM('เลย '!AJ88)</f>
        <v>414998.62</v>
      </c>
      <c r="L536" s="81">
        <f>'เลย '!AK88</f>
        <v>1844043.4300000002</v>
      </c>
      <c r="M536" s="81">
        <f>'เลย '!AL88</f>
        <v>1732974.05</v>
      </c>
      <c r="N536" s="75"/>
      <c r="O536" s="75"/>
      <c r="P536" s="75"/>
      <c r="Q536" s="151">
        <f t="shared" si="59"/>
        <v>111069.38000000012</v>
      </c>
      <c r="R536" s="78">
        <f t="shared" si="60"/>
        <v>402.1027976450066</v>
      </c>
    </row>
    <row r="537" spans="1:18">
      <c r="A537" s="76">
        <v>6</v>
      </c>
      <c r="B537" s="75" t="s">
        <v>349</v>
      </c>
      <c r="C537" s="75" t="s">
        <v>779</v>
      </c>
      <c r="D537" s="75" t="s">
        <v>422</v>
      </c>
      <c r="E537" s="75" t="s">
        <v>780</v>
      </c>
      <c r="F537" s="75" t="s">
        <v>480</v>
      </c>
      <c r="G537" s="75" t="s">
        <v>786</v>
      </c>
      <c r="H537" s="80">
        <v>3953</v>
      </c>
      <c r="I537" s="76">
        <v>3</v>
      </c>
      <c r="J537" s="153">
        <f>'เลย '!F89</f>
        <v>265983.05</v>
      </c>
      <c r="K537" s="159">
        <f>SUM('เลย '!AJ89)</f>
        <v>529951.65999999992</v>
      </c>
      <c r="L537" s="81">
        <f>'เลย '!AK89</f>
        <v>2165713.2599999998</v>
      </c>
      <c r="M537" s="81">
        <f>'เลย '!AL89</f>
        <v>2273968.17</v>
      </c>
      <c r="N537" s="75"/>
      <c r="O537" s="75"/>
      <c r="P537" s="75"/>
      <c r="Q537" s="151">
        <f t="shared" si="59"/>
        <v>-108254.91000000015</v>
      </c>
      <c r="R537" s="78">
        <f t="shared" si="60"/>
        <v>547.86573741462178</v>
      </c>
    </row>
    <row r="538" spans="1:18">
      <c r="A538" s="76">
        <v>7</v>
      </c>
      <c r="B538" s="75" t="s">
        <v>349</v>
      </c>
      <c r="C538" s="75" t="s">
        <v>779</v>
      </c>
      <c r="D538" s="75" t="s">
        <v>422</v>
      </c>
      <c r="E538" s="75" t="s">
        <v>780</v>
      </c>
      <c r="F538" s="75" t="s">
        <v>480</v>
      </c>
      <c r="G538" s="75" t="s">
        <v>787</v>
      </c>
      <c r="H538" s="80">
        <v>1775</v>
      </c>
      <c r="I538" s="76">
        <v>2</v>
      </c>
      <c r="J538" s="153">
        <f>'เลย '!F90</f>
        <v>217432.29</v>
      </c>
      <c r="K538" s="159">
        <f>SUM('เลย '!AJ90)</f>
        <v>220989.15000000002</v>
      </c>
      <c r="L538" s="81">
        <f>'เลย '!AK90</f>
        <v>1239262.6299999999</v>
      </c>
      <c r="M538" s="81">
        <f>'เลย '!AL90</f>
        <v>1175918.1400000001</v>
      </c>
      <c r="N538" s="75"/>
      <c r="O538" s="75"/>
      <c r="P538" s="75"/>
      <c r="Q538" s="151">
        <f t="shared" si="59"/>
        <v>63344.489999999758</v>
      </c>
      <c r="R538" s="78">
        <f t="shared" si="60"/>
        <v>698.17612957746474</v>
      </c>
    </row>
    <row r="539" spans="1:18">
      <c r="A539" s="76">
        <v>8</v>
      </c>
      <c r="B539" s="75" t="s">
        <v>349</v>
      </c>
      <c r="C539" s="75" t="s">
        <v>779</v>
      </c>
      <c r="D539" s="75" t="s">
        <v>422</v>
      </c>
      <c r="E539" s="75" t="s">
        <v>780</v>
      </c>
      <c r="F539" s="75" t="s">
        <v>480</v>
      </c>
      <c r="G539" s="75" t="s">
        <v>788</v>
      </c>
      <c r="H539" s="80">
        <v>5971</v>
      </c>
      <c r="I539" s="76">
        <v>4</v>
      </c>
      <c r="J539" s="153">
        <f>'เลย '!F91</f>
        <v>464285.06</v>
      </c>
      <c r="K539" s="159">
        <f>SUM('เลย '!AJ91)</f>
        <v>388675.18999999994</v>
      </c>
      <c r="L539" s="81">
        <f>'เลย '!AK91</f>
        <v>3633105.9</v>
      </c>
      <c r="M539" s="81">
        <f>'เลย '!AL91</f>
        <v>3473892.7800000003</v>
      </c>
      <c r="N539" s="75"/>
      <c r="O539" s="75"/>
      <c r="P539" s="75"/>
      <c r="Q539" s="151">
        <f t="shared" si="59"/>
        <v>159213.11999999965</v>
      </c>
      <c r="R539" s="78">
        <f t="shared" si="60"/>
        <v>608.45853290906041</v>
      </c>
    </row>
    <row r="540" spans="1:18">
      <c r="A540" s="76">
        <v>9</v>
      </c>
      <c r="B540" s="75" t="s">
        <v>349</v>
      </c>
      <c r="C540" s="75" t="s">
        <v>779</v>
      </c>
      <c r="D540" s="75" t="s">
        <v>422</v>
      </c>
      <c r="E540" s="75" t="s">
        <v>780</v>
      </c>
      <c r="F540" s="75" t="s">
        <v>480</v>
      </c>
      <c r="G540" s="75" t="s">
        <v>789</v>
      </c>
      <c r="H540" s="80">
        <v>1682</v>
      </c>
      <c r="I540" s="76">
        <v>2</v>
      </c>
      <c r="J540" s="153">
        <f>'เลย '!F92</f>
        <v>191324.16</v>
      </c>
      <c r="K540" s="159">
        <f>SUM('เลย '!AJ92)</f>
        <v>184710.85</v>
      </c>
      <c r="L540" s="81">
        <f>'เลย '!AK92</f>
        <v>1652878.3199999998</v>
      </c>
      <c r="M540" s="81">
        <f>'เลย '!AL92</f>
        <v>1748225.44</v>
      </c>
      <c r="N540" s="75"/>
      <c r="O540" s="75"/>
      <c r="P540" s="75"/>
      <c r="Q540" s="151">
        <f t="shared" si="59"/>
        <v>-95347.120000000112</v>
      </c>
      <c r="R540" s="78">
        <f t="shared" si="60"/>
        <v>982.68627824019018</v>
      </c>
    </row>
    <row r="541" spans="1:18">
      <c r="A541" s="76">
        <v>10</v>
      </c>
      <c r="B541" s="75" t="s">
        <v>349</v>
      </c>
      <c r="C541" s="75" t="s">
        <v>779</v>
      </c>
      <c r="D541" s="75" t="s">
        <v>422</v>
      </c>
      <c r="E541" s="75" t="s">
        <v>780</v>
      </c>
      <c r="F541" s="75" t="s">
        <v>480</v>
      </c>
      <c r="G541" s="75" t="s">
        <v>790</v>
      </c>
      <c r="H541" s="80">
        <v>3610</v>
      </c>
      <c r="I541" s="76">
        <v>3</v>
      </c>
      <c r="J541" s="153">
        <f>'เลย '!F93</f>
        <v>328821.40999999997</v>
      </c>
      <c r="K541" s="159">
        <f>SUM('เลย '!AJ93)</f>
        <v>323735.75999999995</v>
      </c>
      <c r="L541" s="81">
        <f>'เลย '!AK93</f>
        <v>1126220.6800000002</v>
      </c>
      <c r="M541" s="81">
        <f>'เลย '!AL93</f>
        <v>1391496.1500000001</v>
      </c>
      <c r="N541" s="75"/>
      <c r="O541" s="75"/>
      <c r="P541" s="75"/>
      <c r="Q541" s="151">
        <f t="shared" si="59"/>
        <v>-265275.46999999997</v>
      </c>
      <c r="R541" s="78">
        <f t="shared" si="60"/>
        <v>311.97248753462611</v>
      </c>
    </row>
    <row r="542" spans="1:18">
      <c r="A542" s="76">
        <v>11</v>
      </c>
      <c r="B542" s="75" t="s">
        <v>349</v>
      </c>
      <c r="C542" s="75" t="s">
        <v>779</v>
      </c>
      <c r="D542" s="75" t="s">
        <v>422</v>
      </c>
      <c r="E542" s="75" t="s">
        <v>780</v>
      </c>
      <c r="F542" s="75" t="s">
        <v>480</v>
      </c>
      <c r="G542" s="75" t="s">
        <v>791</v>
      </c>
      <c r="H542" s="80">
        <v>3334</v>
      </c>
      <c r="I542" s="76">
        <v>3</v>
      </c>
      <c r="J542" s="153">
        <f>'เลย '!F94</f>
        <v>208090.59</v>
      </c>
      <c r="K542" s="159">
        <f>SUM('เลย '!AJ94)</f>
        <v>349464.69</v>
      </c>
      <c r="L542" s="81">
        <f>'เลย '!AK94</f>
        <v>1825068.8</v>
      </c>
      <c r="M542" s="81">
        <f>'เลย '!AL94</f>
        <v>1842677.82</v>
      </c>
      <c r="N542" s="75"/>
      <c r="O542" s="75"/>
      <c r="P542" s="75"/>
      <c r="Q542" s="151">
        <f t="shared" si="59"/>
        <v>-17609.020000000019</v>
      </c>
      <c r="R542" s="78">
        <f t="shared" si="60"/>
        <v>547.41115776844629</v>
      </c>
    </row>
    <row r="543" spans="1:18">
      <c r="A543" s="76">
        <v>12</v>
      </c>
      <c r="B543" s="75" t="s">
        <v>349</v>
      </c>
      <c r="C543" s="75" t="s">
        <v>779</v>
      </c>
      <c r="D543" s="75" t="s">
        <v>422</v>
      </c>
      <c r="E543" s="75" t="s">
        <v>780</v>
      </c>
      <c r="F543" s="75" t="s">
        <v>480</v>
      </c>
      <c r="G543" s="75" t="s">
        <v>792</v>
      </c>
      <c r="H543" s="80">
        <v>3092</v>
      </c>
      <c r="I543" s="76">
        <v>3</v>
      </c>
      <c r="J543" s="153">
        <f>'เลย '!F95</f>
        <v>454957.28</v>
      </c>
      <c r="K543" s="159">
        <f>SUM('เลย '!AJ95)</f>
        <v>420237.38</v>
      </c>
      <c r="L543" s="81">
        <f>'เลย '!AK95</f>
        <v>1816099.98</v>
      </c>
      <c r="M543" s="81">
        <f>'เลย '!AL95</f>
        <v>2072637.02</v>
      </c>
      <c r="N543" s="75"/>
      <c r="O543" s="75"/>
      <c r="P543" s="75"/>
      <c r="Q543" s="151">
        <f t="shared" si="59"/>
        <v>-256537.04000000004</v>
      </c>
      <c r="R543" s="78">
        <f t="shared" si="60"/>
        <v>587.35445666235444</v>
      </c>
    </row>
    <row r="544" spans="1:18">
      <c r="A544" s="76">
        <v>13</v>
      </c>
      <c r="B544" s="75" t="s">
        <v>349</v>
      </c>
      <c r="C544" s="75" t="s">
        <v>779</v>
      </c>
      <c r="D544" s="75" t="s">
        <v>422</v>
      </c>
      <c r="E544" s="75" t="s">
        <v>780</v>
      </c>
      <c r="F544" s="75" t="s">
        <v>480</v>
      </c>
      <c r="G544" s="75" t="s">
        <v>793</v>
      </c>
      <c r="H544" s="80">
        <v>4180</v>
      </c>
      <c r="I544" s="76">
        <v>3</v>
      </c>
      <c r="J544" s="153">
        <f>'เลย '!F96</f>
        <v>283551.31</v>
      </c>
      <c r="K544" s="159">
        <f>SUM('เลย '!AJ96)</f>
        <v>198109.76</v>
      </c>
      <c r="L544" s="81">
        <f>'เลย '!AK96</f>
        <v>1104194.72</v>
      </c>
      <c r="M544" s="81">
        <f>'เลย '!AL96</f>
        <v>1485812.76</v>
      </c>
      <c r="N544" s="75"/>
      <c r="O544" s="75"/>
      <c r="P544" s="75"/>
      <c r="Q544" s="151">
        <f t="shared" si="59"/>
        <v>-381618.04000000004</v>
      </c>
      <c r="R544" s="78">
        <f t="shared" si="60"/>
        <v>264.16141626794257</v>
      </c>
    </row>
    <row r="545" spans="1:18">
      <c r="A545" s="76">
        <v>14</v>
      </c>
      <c r="B545" s="75" t="s">
        <v>349</v>
      </c>
      <c r="C545" s="75" t="s">
        <v>779</v>
      </c>
      <c r="D545" s="75" t="s">
        <v>422</v>
      </c>
      <c r="E545" s="75" t="s">
        <v>780</v>
      </c>
      <c r="F545" s="75" t="s">
        <v>480</v>
      </c>
      <c r="G545" s="75" t="s">
        <v>794</v>
      </c>
      <c r="H545" s="80">
        <v>5871</v>
      </c>
      <c r="I545" s="76">
        <v>4</v>
      </c>
      <c r="J545" s="153">
        <f>'เลย '!F97</f>
        <v>404206.87</v>
      </c>
      <c r="K545" s="159">
        <f>SUM('เลย '!AJ97)</f>
        <v>425540.93</v>
      </c>
      <c r="L545" s="81">
        <f>'เลย '!AK97</f>
        <v>2124269.7599999998</v>
      </c>
      <c r="M545" s="81">
        <f>'เลย '!AL97</f>
        <v>1970891.5</v>
      </c>
      <c r="N545" s="75"/>
      <c r="O545" s="75"/>
      <c r="P545" s="75"/>
      <c r="Q545" s="151">
        <f t="shared" si="59"/>
        <v>153378.25999999978</v>
      </c>
      <c r="R545" s="78">
        <f t="shared" si="60"/>
        <v>361.82417986714353</v>
      </c>
    </row>
    <row r="546" spans="1:18">
      <c r="A546" s="76">
        <v>15</v>
      </c>
      <c r="B546" s="75" t="s">
        <v>349</v>
      </c>
      <c r="C546" s="75" t="s">
        <v>779</v>
      </c>
      <c r="D546" s="75" t="s">
        <v>422</v>
      </c>
      <c r="E546" s="75" t="s">
        <v>780</v>
      </c>
      <c r="F546" s="75" t="s">
        <v>480</v>
      </c>
      <c r="G546" s="75" t="s">
        <v>795</v>
      </c>
      <c r="H546" s="80">
        <v>3758</v>
      </c>
      <c r="I546" s="76">
        <v>3</v>
      </c>
      <c r="J546" s="153">
        <f>'เลย '!F98</f>
        <v>301473.81</v>
      </c>
      <c r="K546" s="159">
        <f>SUM('เลย '!AJ98)</f>
        <v>314818.53000000003</v>
      </c>
      <c r="L546" s="81">
        <f>'เลย '!AK98</f>
        <v>3079655.34</v>
      </c>
      <c r="M546" s="81">
        <f>'เลย '!AL98</f>
        <v>2723388.47</v>
      </c>
      <c r="N546" s="75"/>
      <c r="O546" s="75"/>
      <c r="P546" s="75"/>
      <c r="Q546" s="151">
        <f t="shared" si="59"/>
        <v>356266.86999999965</v>
      </c>
      <c r="R546" s="78">
        <f t="shared" si="60"/>
        <v>819.49317189994679</v>
      </c>
    </row>
    <row r="547" spans="1:18">
      <c r="A547" s="76">
        <v>16</v>
      </c>
      <c r="B547" s="75" t="s">
        <v>349</v>
      </c>
      <c r="C547" s="75" t="s">
        <v>779</v>
      </c>
      <c r="D547" s="75" t="s">
        <v>422</v>
      </c>
      <c r="E547" s="75" t="s">
        <v>780</v>
      </c>
      <c r="F547" s="75" t="s">
        <v>480</v>
      </c>
      <c r="G547" s="75" t="s">
        <v>796</v>
      </c>
      <c r="H547" s="80">
        <v>8167</v>
      </c>
      <c r="I547" s="76">
        <v>5</v>
      </c>
      <c r="J547" s="153">
        <f>'เลย '!F99</f>
        <v>668862.22</v>
      </c>
      <c r="K547" s="159">
        <f>SUM('เลย '!AJ99)</f>
        <v>787788.72</v>
      </c>
      <c r="L547" s="81">
        <f>'เลย '!AK99</f>
        <v>4571721.8499999996</v>
      </c>
      <c r="M547" s="81">
        <f>'เลย '!AL99</f>
        <v>3644108.8699999996</v>
      </c>
      <c r="N547" s="75"/>
      <c r="O547" s="75"/>
      <c r="P547" s="75"/>
      <c r="Q547" s="151">
        <f t="shared" si="59"/>
        <v>927612.98</v>
      </c>
      <c r="R547" s="78">
        <f t="shared" si="60"/>
        <v>559.77982735398552</v>
      </c>
    </row>
    <row r="548" spans="1:18">
      <c r="A548" s="76">
        <v>17</v>
      </c>
      <c r="B548" s="75" t="s">
        <v>349</v>
      </c>
      <c r="C548" s="75" t="s">
        <v>779</v>
      </c>
      <c r="D548" s="75" t="s">
        <v>422</v>
      </c>
      <c r="E548" s="75" t="s">
        <v>780</v>
      </c>
      <c r="F548" s="75" t="s">
        <v>480</v>
      </c>
      <c r="G548" s="75" t="s">
        <v>797</v>
      </c>
      <c r="H548" s="80">
        <v>3187</v>
      </c>
      <c r="I548" s="76">
        <v>3</v>
      </c>
      <c r="J548" s="153">
        <f>'เลย '!F100</f>
        <v>199244.45</v>
      </c>
      <c r="K548" s="159">
        <f>SUM('เลย '!AJ100)</f>
        <v>194681.07</v>
      </c>
      <c r="L548" s="81">
        <f>'เลย '!AK100</f>
        <v>1962109.3599999999</v>
      </c>
      <c r="M548" s="81">
        <f>'เลย '!AL100</f>
        <v>1695698.58</v>
      </c>
      <c r="N548" s="75"/>
      <c r="O548" s="75"/>
      <c r="P548" s="75"/>
      <c r="Q548" s="151">
        <f t="shared" si="59"/>
        <v>266410.7799999998</v>
      </c>
      <c r="R548" s="78">
        <f t="shared" si="60"/>
        <v>615.66029494822715</v>
      </c>
    </row>
    <row r="549" spans="1:18">
      <c r="A549" s="76">
        <v>18</v>
      </c>
      <c r="B549" s="75" t="s">
        <v>349</v>
      </c>
      <c r="C549" s="75" t="s">
        <v>779</v>
      </c>
      <c r="D549" s="75" t="s">
        <v>422</v>
      </c>
      <c r="E549" s="75" t="s">
        <v>780</v>
      </c>
      <c r="F549" s="75" t="s">
        <v>480</v>
      </c>
      <c r="G549" s="75" t="s">
        <v>798</v>
      </c>
      <c r="H549" s="80">
        <v>4472</v>
      </c>
      <c r="I549" s="76">
        <v>3</v>
      </c>
      <c r="J549" s="153">
        <f>'เลย '!F101</f>
        <v>391515.99</v>
      </c>
      <c r="K549" s="159">
        <f>SUM('เลย '!AJ101)</f>
        <v>261331.32</v>
      </c>
      <c r="L549" s="81">
        <f>'เลย '!AK101</f>
        <v>3029033.48</v>
      </c>
      <c r="M549" s="81">
        <f>'เลย '!AL101</f>
        <v>3114540.6799999997</v>
      </c>
      <c r="N549" s="75"/>
      <c r="O549" s="75"/>
      <c r="P549" s="75"/>
      <c r="Q549" s="151">
        <f t="shared" si="59"/>
        <v>-85507.199999999721</v>
      </c>
      <c r="R549" s="78">
        <f t="shared" si="60"/>
        <v>677.33306797853311</v>
      </c>
    </row>
    <row r="550" spans="1:18" s="21" customFormat="1">
      <c r="A550" s="139">
        <v>9</v>
      </c>
      <c r="B550" s="140" t="s">
        <v>349</v>
      </c>
      <c r="C550" s="140"/>
      <c r="D550" s="140"/>
      <c r="E550" s="140" t="s">
        <v>376</v>
      </c>
      <c r="F550" s="140"/>
      <c r="G550" s="140" t="s">
        <v>799</v>
      </c>
      <c r="H550" s="142">
        <f>SUM(H532:H549)</f>
        <v>76093</v>
      </c>
      <c r="I550" s="139"/>
      <c r="J550" s="142">
        <f>SUM(J532:J549)</f>
        <v>6280781.7299999995</v>
      </c>
      <c r="K550" s="160">
        <f>SUM(K532:K549)</f>
        <v>6573522.0299999993</v>
      </c>
      <c r="L550" s="142">
        <f t="shared" ref="L550:M550" si="63">SUM(L532:L549)</f>
        <v>41203899.839999989</v>
      </c>
      <c r="M550" s="142">
        <f t="shared" si="63"/>
        <v>40092968.579999998</v>
      </c>
      <c r="N550" s="140">
        <v>17</v>
      </c>
      <c r="O550" s="140">
        <v>17</v>
      </c>
      <c r="P550" s="140">
        <f>N550-O550</f>
        <v>0</v>
      </c>
      <c r="Q550" s="152">
        <f t="shared" si="59"/>
        <v>1110931.2599999905</v>
      </c>
      <c r="R550" s="150">
        <f>L550/H550</f>
        <v>541.49395923409497</v>
      </c>
    </row>
    <row r="551" spans="1:18">
      <c r="A551" s="76">
        <v>1</v>
      </c>
      <c r="B551" s="75" t="s">
        <v>349</v>
      </c>
      <c r="C551" s="75" t="s">
        <v>800</v>
      </c>
      <c r="D551" s="75" t="s">
        <v>427</v>
      </c>
      <c r="E551" s="75" t="s">
        <v>801</v>
      </c>
      <c r="F551" s="75" t="s">
        <v>510</v>
      </c>
      <c r="G551" s="75" t="s">
        <v>802</v>
      </c>
      <c r="H551" s="80"/>
      <c r="I551" s="76"/>
      <c r="J551" s="153"/>
      <c r="K551" s="159"/>
      <c r="L551" s="81"/>
      <c r="M551" s="81"/>
      <c r="N551" s="75"/>
      <c r="O551" s="75"/>
      <c r="P551" s="75"/>
    </row>
    <row r="552" spans="1:18">
      <c r="A552" s="76">
        <v>2</v>
      </c>
      <c r="B552" s="75" t="s">
        <v>349</v>
      </c>
      <c r="C552" s="75" t="s">
        <v>800</v>
      </c>
      <c r="D552" s="75" t="s">
        <v>427</v>
      </c>
      <c r="E552" s="75" t="s">
        <v>801</v>
      </c>
      <c r="F552" s="75" t="s">
        <v>480</v>
      </c>
      <c r="G552" s="75" t="s">
        <v>803</v>
      </c>
      <c r="H552" s="80">
        <v>2684</v>
      </c>
      <c r="I552" s="76">
        <v>2</v>
      </c>
      <c r="J552" s="153">
        <f>'เลย '!F102</f>
        <v>131356.17000000001</v>
      </c>
      <c r="K552" s="159">
        <f>SUM('เลย '!AJ102)</f>
        <v>158650.96</v>
      </c>
      <c r="L552" s="81">
        <f>'เลย '!AK102</f>
        <v>2223921.62</v>
      </c>
      <c r="M552" s="81">
        <f>'เลย '!AL102</f>
        <v>2339651.9</v>
      </c>
      <c r="N552" s="75"/>
      <c r="O552" s="75"/>
      <c r="P552" s="75"/>
      <c r="Q552" s="151">
        <f t="shared" si="59"/>
        <v>-115730.2799999998</v>
      </c>
      <c r="R552" s="78">
        <f t="shared" si="60"/>
        <v>828.58480625931452</v>
      </c>
    </row>
    <row r="553" spans="1:18">
      <c r="A553" s="76">
        <v>3</v>
      </c>
      <c r="B553" s="75" t="s">
        <v>349</v>
      </c>
      <c r="C553" s="75" t="s">
        <v>800</v>
      </c>
      <c r="D553" s="75" t="s">
        <v>427</v>
      </c>
      <c r="E553" s="75" t="s">
        <v>801</v>
      </c>
      <c r="F553" s="75" t="s">
        <v>480</v>
      </c>
      <c r="G553" s="75" t="s">
        <v>804</v>
      </c>
      <c r="H553" s="80">
        <v>5109</v>
      </c>
      <c r="I553" s="76">
        <v>4</v>
      </c>
      <c r="J553" s="153">
        <f>'เลย '!F103</f>
        <v>142114.34</v>
      </c>
      <c r="K553" s="159">
        <f>SUM('เลย '!AJ103)</f>
        <v>309896.87</v>
      </c>
      <c r="L553" s="81">
        <f>'เลย '!AK103</f>
        <v>1591529.2</v>
      </c>
      <c r="M553" s="81">
        <f>'เลย '!AL103</f>
        <v>1659511.69</v>
      </c>
      <c r="N553" s="75"/>
      <c r="O553" s="75"/>
      <c r="P553" s="75"/>
      <c r="Q553" s="151">
        <f t="shared" si="59"/>
        <v>-67982.489999999991</v>
      </c>
      <c r="R553" s="78">
        <f t="shared" si="60"/>
        <v>311.51481698962613</v>
      </c>
    </row>
    <row r="554" spans="1:18">
      <c r="A554" s="76">
        <v>4</v>
      </c>
      <c r="B554" s="75" t="s">
        <v>349</v>
      </c>
      <c r="C554" s="75" t="s">
        <v>800</v>
      </c>
      <c r="D554" s="75" t="s">
        <v>427</v>
      </c>
      <c r="E554" s="75" t="s">
        <v>801</v>
      </c>
      <c r="F554" s="75" t="s">
        <v>480</v>
      </c>
      <c r="G554" s="75" t="s">
        <v>805</v>
      </c>
      <c r="H554" s="80">
        <v>3045</v>
      </c>
      <c r="I554" s="76">
        <v>3</v>
      </c>
      <c r="J554" s="153">
        <f>'เลย '!F104</f>
        <v>265904.09999999998</v>
      </c>
      <c r="K554" s="159">
        <f>SUM('เลย '!AJ104)</f>
        <v>322588.75999999995</v>
      </c>
      <c r="L554" s="81">
        <f>'เลย '!AK104</f>
        <v>2470472.3099999996</v>
      </c>
      <c r="M554" s="81">
        <f>'เลย '!AL104</f>
        <v>2633031.11</v>
      </c>
      <c r="N554" s="75"/>
      <c r="O554" s="75"/>
      <c r="P554" s="75"/>
      <c r="Q554" s="151">
        <f t="shared" si="59"/>
        <v>-162558.80000000028</v>
      </c>
      <c r="R554" s="78">
        <f t="shared" si="60"/>
        <v>811.32095566502448</v>
      </c>
    </row>
    <row r="555" spans="1:18">
      <c r="A555" s="76">
        <v>5</v>
      </c>
      <c r="B555" s="75" t="s">
        <v>349</v>
      </c>
      <c r="C555" s="75" t="s">
        <v>800</v>
      </c>
      <c r="D555" s="75" t="s">
        <v>427</v>
      </c>
      <c r="E555" s="75" t="s">
        <v>801</v>
      </c>
      <c r="F555" s="75" t="s">
        <v>480</v>
      </c>
      <c r="G555" s="75" t="s">
        <v>806</v>
      </c>
      <c r="H555" s="80">
        <v>3246</v>
      </c>
      <c r="I555" s="76">
        <v>3</v>
      </c>
      <c r="J555" s="153">
        <f>'เลย '!F105</f>
        <v>228764.19</v>
      </c>
      <c r="K555" s="159">
        <f>SUM('เลย '!AJ105)</f>
        <v>253266.19999999998</v>
      </c>
      <c r="L555" s="81">
        <f>'เลย '!AK105</f>
        <v>1769560.49</v>
      </c>
      <c r="M555" s="81">
        <f>'เลย '!AL105</f>
        <v>1774160.59</v>
      </c>
      <c r="N555" s="75"/>
      <c r="O555" s="75"/>
      <c r="P555" s="75"/>
      <c r="Q555" s="151">
        <f t="shared" si="59"/>
        <v>-4600.1000000000931</v>
      </c>
      <c r="R555" s="78">
        <f t="shared" si="60"/>
        <v>545.15110597658656</v>
      </c>
    </row>
    <row r="556" spans="1:18">
      <c r="A556" s="76">
        <v>6</v>
      </c>
      <c r="B556" s="75" t="s">
        <v>349</v>
      </c>
      <c r="C556" s="75" t="s">
        <v>800</v>
      </c>
      <c r="D556" s="75" t="s">
        <v>427</v>
      </c>
      <c r="E556" s="75" t="s">
        <v>801</v>
      </c>
      <c r="F556" s="75" t="s">
        <v>480</v>
      </c>
      <c r="G556" s="75" t="s">
        <v>807</v>
      </c>
      <c r="H556" s="80">
        <v>4195</v>
      </c>
      <c r="I556" s="76">
        <v>3</v>
      </c>
      <c r="J556" s="153">
        <f>'เลย '!F106</f>
        <v>135760.60999999999</v>
      </c>
      <c r="K556" s="159">
        <f>SUM('เลย '!AJ106)</f>
        <v>189761.15999999997</v>
      </c>
      <c r="L556" s="81">
        <f>'เลย '!AK106</f>
        <v>2343063.2400000002</v>
      </c>
      <c r="M556" s="81">
        <f>'เลย '!AL106</f>
        <v>2233030.9</v>
      </c>
      <c r="N556" s="75"/>
      <c r="O556" s="75"/>
      <c r="P556" s="75"/>
      <c r="Q556" s="151">
        <f t="shared" si="59"/>
        <v>110032.34000000032</v>
      </c>
      <c r="R556" s="78">
        <f t="shared" si="60"/>
        <v>558.53712514898689</v>
      </c>
    </row>
    <row r="557" spans="1:18" s="21" customFormat="1">
      <c r="A557" s="139">
        <v>10</v>
      </c>
      <c r="B557" s="140" t="s">
        <v>349</v>
      </c>
      <c r="C557" s="140"/>
      <c r="D557" s="140"/>
      <c r="E557" s="140" t="s">
        <v>376</v>
      </c>
      <c r="F557" s="140"/>
      <c r="G557" s="140" t="s">
        <v>808</v>
      </c>
      <c r="H557" s="142">
        <f>SUM(H551:H556)</f>
        <v>18279</v>
      </c>
      <c r="I557" s="139"/>
      <c r="J557" s="142">
        <f>SUM(J551:J556)</f>
        <v>903899.41</v>
      </c>
      <c r="K557" s="160">
        <f>SUM(K551:K556)</f>
        <v>1234163.9499999997</v>
      </c>
      <c r="L557" s="142">
        <f t="shared" ref="L557:M557" si="64">SUM(L551:L556)</f>
        <v>10398546.859999999</v>
      </c>
      <c r="M557" s="142">
        <f t="shared" si="64"/>
        <v>10639386.189999999</v>
      </c>
      <c r="N557" s="140">
        <v>5</v>
      </c>
      <c r="O557" s="140">
        <v>5</v>
      </c>
      <c r="P557" s="140">
        <f>N557-O557</f>
        <v>0</v>
      </c>
      <c r="Q557" s="152">
        <f t="shared" si="59"/>
        <v>-240839.33000000007</v>
      </c>
      <c r="R557" s="150">
        <f>L557/H557</f>
        <v>568.87941681711254</v>
      </c>
    </row>
    <row r="558" spans="1:18">
      <c r="A558" s="76">
        <v>1</v>
      </c>
      <c r="B558" s="75" t="s">
        <v>349</v>
      </c>
      <c r="C558" s="75" t="s">
        <v>809</v>
      </c>
      <c r="D558" s="75" t="s">
        <v>432</v>
      </c>
      <c r="E558" s="75" t="s">
        <v>810</v>
      </c>
      <c r="F558" s="75" t="s">
        <v>510</v>
      </c>
      <c r="G558" s="75" t="s">
        <v>811</v>
      </c>
      <c r="H558" s="80"/>
      <c r="I558" s="76"/>
      <c r="J558" s="153"/>
      <c r="K558" s="159"/>
      <c r="L558" s="81"/>
      <c r="M558" s="81"/>
      <c r="N558" s="75"/>
      <c r="O558" s="75"/>
      <c r="P558" s="75"/>
    </row>
    <row r="559" spans="1:18">
      <c r="A559" s="76">
        <v>2</v>
      </c>
      <c r="B559" s="75" t="s">
        <v>349</v>
      </c>
      <c r="C559" s="75" t="s">
        <v>809</v>
      </c>
      <c r="D559" s="75" t="s">
        <v>432</v>
      </c>
      <c r="E559" s="75" t="s">
        <v>810</v>
      </c>
      <c r="F559" s="75" t="s">
        <v>480</v>
      </c>
      <c r="G559" s="75" t="s">
        <v>812</v>
      </c>
      <c r="H559" s="80">
        <v>4535</v>
      </c>
      <c r="I559" s="76">
        <v>4</v>
      </c>
      <c r="J559" s="153">
        <f>'เลย '!F107</f>
        <v>352636.59</v>
      </c>
      <c r="K559" s="159">
        <f>SUM('เลย '!AJ107)</f>
        <v>541771.22</v>
      </c>
      <c r="L559" s="81">
        <f>'เลย '!AK107</f>
        <v>3565557.2700000005</v>
      </c>
      <c r="M559" s="81">
        <f>'เลย '!AL107</f>
        <v>3224645.1</v>
      </c>
      <c r="N559" s="75"/>
      <c r="O559" s="75"/>
      <c r="P559" s="75"/>
      <c r="Q559" s="151">
        <f t="shared" si="59"/>
        <v>340912.17000000039</v>
      </c>
      <c r="R559" s="78">
        <f t="shared" si="60"/>
        <v>786.23093054024264</v>
      </c>
    </row>
    <row r="560" spans="1:18">
      <c r="A560" s="76">
        <v>3</v>
      </c>
      <c r="B560" s="75" t="s">
        <v>349</v>
      </c>
      <c r="C560" s="75" t="s">
        <v>809</v>
      </c>
      <c r="D560" s="75" t="s">
        <v>432</v>
      </c>
      <c r="E560" s="75" t="s">
        <v>810</v>
      </c>
      <c r="F560" s="75" t="s">
        <v>480</v>
      </c>
      <c r="G560" s="75" t="s">
        <v>813</v>
      </c>
      <c r="H560" s="80">
        <v>1430</v>
      </c>
      <c r="I560" s="76">
        <v>1</v>
      </c>
      <c r="J560" s="153">
        <f>'เลย '!F108</f>
        <v>287240.53999999998</v>
      </c>
      <c r="K560" s="159">
        <f>SUM('เลย '!AJ108)</f>
        <v>343761.63999999996</v>
      </c>
      <c r="L560" s="81">
        <f>'เลย '!AK108</f>
        <v>1841800.71</v>
      </c>
      <c r="M560" s="81">
        <f>'เลย '!AL108</f>
        <v>1924487.46</v>
      </c>
      <c r="N560" s="75"/>
      <c r="O560" s="75"/>
      <c r="P560" s="75"/>
      <c r="Q560" s="151">
        <f t="shared" si="59"/>
        <v>-82686.75</v>
      </c>
      <c r="R560" s="78">
        <f t="shared" si="60"/>
        <v>1287.9725244755246</v>
      </c>
    </row>
    <row r="561" spans="1:18">
      <c r="A561" s="76">
        <v>4</v>
      </c>
      <c r="B561" s="75" t="s">
        <v>349</v>
      </c>
      <c r="C561" s="75" t="s">
        <v>809</v>
      </c>
      <c r="D561" s="75" t="s">
        <v>432</v>
      </c>
      <c r="E561" s="75" t="s">
        <v>810</v>
      </c>
      <c r="F561" s="75" t="s">
        <v>480</v>
      </c>
      <c r="G561" s="75" t="s">
        <v>814</v>
      </c>
      <c r="H561" s="80">
        <v>3990</v>
      </c>
      <c r="I561" s="76">
        <v>3</v>
      </c>
      <c r="J561" s="153">
        <f>'เลย '!F109</f>
        <v>469573.84</v>
      </c>
      <c r="K561" s="159">
        <f>SUM('เลย '!AJ109)</f>
        <v>547730.74</v>
      </c>
      <c r="L561" s="81">
        <f>'เลย '!AK109</f>
        <v>2164566.0499999998</v>
      </c>
      <c r="M561" s="81">
        <f>'เลย '!AL109</f>
        <v>2018020.15</v>
      </c>
      <c r="N561" s="75"/>
      <c r="O561" s="75"/>
      <c r="P561" s="75"/>
      <c r="Q561" s="151">
        <f t="shared" si="59"/>
        <v>146545.89999999991</v>
      </c>
      <c r="R561" s="78">
        <f t="shared" si="60"/>
        <v>542.49775689223054</v>
      </c>
    </row>
    <row r="562" spans="1:18">
      <c r="A562" s="76">
        <v>5</v>
      </c>
      <c r="B562" s="75" t="s">
        <v>349</v>
      </c>
      <c r="C562" s="75" t="s">
        <v>809</v>
      </c>
      <c r="D562" s="75" t="s">
        <v>432</v>
      </c>
      <c r="E562" s="75" t="s">
        <v>810</v>
      </c>
      <c r="F562" s="75" t="s">
        <v>480</v>
      </c>
      <c r="G562" s="75" t="s">
        <v>815</v>
      </c>
      <c r="H562" s="80">
        <v>3647</v>
      </c>
      <c r="I562" s="76">
        <v>3</v>
      </c>
      <c r="J562" s="153">
        <f>'เลย '!F110</f>
        <v>633332.47</v>
      </c>
      <c r="K562" s="159">
        <f>SUM('เลย '!AJ110)</f>
        <v>698310.76</v>
      </c>
      <c r="L562" s="81">
        <f>'เลย '!AK110</f>
        <v>2743051.99</v>
      </c>
      <c r="M562" s="81">
        <f>'เลย '!AL110</f>
        <v>2446659.5299999998</v>
      </c>
      <c r="N562" s="75"/>
      <c r="O562" s="75"/>
      <c r="P562" s="75"/>
      <c r="Q562" s="151">
        <f t="shared" si="59"/>
        <v>296392.46000000043</v>
      </c>
      <c r="R562" s="78">
        <f t="shared" si="60"/>
        <v>752.13928982725531</v>
      </c>
    </row>
    <row r="563" spans="1:18">
      <c r="A563" s="76">
        <v>6</v>
      </c>
      <c r="B563" s="75" t="s">
        <v>349</v>
      </c>
      <c r="C563" s="75" t="s">
        <v>809</v>
      </c>
      <c r="D563" s="75" t="s">
        <v>432</v>
      </c>
      <c r="E563" s="75" t="s">
        <v>810</v>
      </c>
      <c r="F563" s="75" t="s">
        <v>480</v>
      </c>
      <c r="G563" s="75" t="s">
        <v>816</v>
      </c>
      <c r="H563" s="80">
        <v>1733</v>
      </c>
      <c r="I563" s="76">
        <v>2</v>
      </c>
      <c r="J563" s="153">
        <f>'เลย '!F111</f>
        <v>241501.89</v>
      </c>
      <c r="K563" s="159">
        <f>SUM('เลย '!AJ111)</f>
        <v>285059.75000000006</v>
      </c>
      <c r="L563" s="81">
        <f>'เลย '!AK111</f>
        <v>1539569.87</v>
      </c>
      <c r="M563" s="81">
        <f>'เลย '!AL111</f>
        <v>1476038.76</v>
      </c>
      <c r="N563" s="75"/>
      <c r="O563" s="75"/>
      <c r="P563" s="75"/>
      <c r="Q563" s="151">
        <f t="shared" si="59"/>
        <v>63531.110000000102</v>
      </c>
      <c r="R563" s="78">
        <f t="shared" si="60"/>
        <v>888.38422965954999</v>
      </c>
    </row>
    <row r="564" spans="1:18" s="21" customFormat="1">
      <c r="A564" s="139">
        <v>11</v>
      </c>
      <c r="B564" s="140" t="s">
        <v>349</v>
      </c>
      <c r="C564" s="140"/>
      <c r="D564" s="140"/>
      <c r="E564" s="140" t="s">
        <v>376</v>
      </c>
      <c r="F564" s="140"/>
      <c r="G564" s="140" t="s">
        <v>817</v>
      </c>
      <c r="H564" s="142">
        <f>SUM(H558:H563)</f>
        <v>15335</v>
      </c>
      <c r="I564" s="139"/>
      <c r="J564" s="142">
        <f>SUM(J558:J563)</f>
        <v>1984285.33</v>
      </c>
      <c r="K564" s="160">
        <f>SUM(K558:K563)</f>
        <v>2416634.11</v>
      </c>
      <c r="L564" s="142">
        <f t="shared" ref="L564:M564" si="65">SUM(L558:L563)</f>
        <v>11854545.890000001</v>
      </c>
      <c r="M564" s="142">
        <f t="shared" si="65"/>
        <v>11089851</v>
      </c>
      <c r="N564" s="140">
        <v>5</v>
      </c>
      <c r="O564" s="140">
        <v>5</v>
      </c>
      <c r="P564" s="140">
        <f>N564-O564</f>
        <v>0</v>
      </c>
      <c r="Q564" s="152">
        <f t="shared" si="59"/>
        <v>764694.8900000006</v>
      </c>
      <c r="R564" s="150">
        <f>L564/H564</f>
        <v>773.03853211607441</v>
      </c>
    </row>
    <row r="565" spans="1:18">
      <c r="A565" s="76">
        <v>1</v>
      </c>
      <c r="B565" s="75" t="s">
        <v>349</v>
      </c>
      <c r="C565" s="75" t="s">
        <v>818</v>
      </c>
      <c r="D565" s="75" t="s">
        <v>436</v>
      </c>
      <c r="E565" s="75" t="s">
        <v>819</v>
      </c>
      <c r="F565" s="75" t="s">
        <v>510</v>
      </c>
      <c r="G565" s="75" t="s">
        <v>820</v>
      </c>
      <c r="H565" s="80"/>
      <c r="I565" s="76"/>
      <c r="J565" s="153"/>
      <c r="K565" s="159"/>
      <c r="L565" s="81"/>
      <c r="M565" s="81"/>
      <c r="N565" s="75"/>
      <c r="O565" s="75"/>
      <c r="P565" s="75"/>
    </row>
    <row r="566" spans="1:18">
      <c r="A566" s="76">
        <v>2</v>
      </c>
      <c r="B566" s="75" t="s">
        <v>349</v>
      </c>
      <c r="C566" s="75" t="s">
        <v>818</v>
      </c>
      <c r="D566" s="75" t="s">
        <v>436</v>
      </c>
      <c r="E566" s="75" t="s">
        <v>819</v>
      </c>
      <c r="F566" s="75" t="s">
        <v>480</v>
      </c>
      <c r="G566" s="75" t="s">
        <v>821</v>
      </c>
      <c r="H566" s="80">
        <v>5017</v>
      </c>
      <c r="I566" s="76">
        <v>4</v>
      </c>
      <c r="J566" s="153">
        <f>'เลย '!F112</f>
        <v>431865.01</v>
      </c>
      <c r="K566" s="159">
        <f>SUM('เลย '!AJ112)</f>
        <v>539662.76</v>
      </c>
      <c r="L566" s="81">
        <f>'เลย '!AK112</f>
        <v>6192838.9299999997</v>
      </c>
      <c r="M566" s="81">
        <f>'เลย '!AL112</f>
        <v>3184401.35</v>
      </c>
      <c r="N566" s="75"/>
      <c r="O566" s="75"/>
      <c r="P566" s="75"/>
      <c r="Q566" s="151">
        <f t="shared" si="59"/>
        <v>3008437.5799999996</v>
      </c>
      <c r="R566" s="78">
        <f t="shared" si="60"/>
        <v>1234.3709248554912</v>
      </c>
    </row>
    <row r="567" spans="1:18">
      <c r="A567" s="76">
        <v>3</v>
      </c>
      <c r="B567" s="75" t="s">
        <v>349</v>
      </c>
      <c r="C567" s="75" t="s">
        <v>818</v>
      </c>
      <c r="D567" s="75" t="s">
        <v>436</v>
      </c>
      <c r="E567" s="75" t="s">
        <v>819</v>
      </c>
      <c r="F567" s="75" t="s">
        <v>480</v>
      </c>
      <c r="G567" s="75" t="s">
        <v>822</v>
      </c>
      <c r="H567" s="80">
        <v>5358</v>
      </c>
      <c r="I567" s="76">
        <v>4</v>
      </c>
      <c r="J567" s="153">
        <f>'เลย '!F113</f>
        <v>391242.21</v>
      </c>
      <c r="K567" s="159">
        <f>SUM('เลย '!AJ113)</f>
        <v>330472.32000000001</v>
      </c>
      <c r="L567" s="81">
        <f>'เลย '!AK113</f>
        <v>2235314.46</v>
      </c>
      <c r="M567" s="81">
        <f>'เลย '!AL113</f>
        <v>2994322.4</v>
      </c>
      <c r="N567" s="75"/>
      <c r="O567" s="75"/>
      <c r="P567" s="75"/>
      <c r="Q567" s="151">
        <f t="shared" si="59"/>
        <v>-759007.94</v>
      </c>
      <c r="R567" s="78">
        <f t="shared" si="60"/>
        <v>417.19194848824185</v>
      </c>
    </row>
    <row r="568" spans="1:18">
      <c r="A568" s="76">
        <v>4</v>
      </c>
      <c r="B568" s="75" t="s">
        <v>349</v>
      </c>
      <c r="C568" s="75" t="s">
        <v>818</v>
      </c>
      <c r="D568" s="75" t="s">
        <v>436</v>
      </c>
      <c r="E568" s="75" t="s">
        <v>819</v>
      </c>
      <c r="F568" s="75" t="s">
        <v>480</v>
      </c>
      <c r="G568" s="75" t="s">
        <v>823</v>
      </c>
      <c r="H568" s="80">
        <v>2628</v>
      </c>
      <c r="I568" s="76">
        <v>2</v>
      </c>
      <c r="J568" s="153">
        <f>'เลย '!F114</f>
        <v>416297.54</v>
      </c>
      <c r="K568" s="159">
        <f>SUM('เลย '!AJ114)</f>
        <v>458621.33999999997</v>
      </c>
      <c r="L568" s="81">
        <f>'เลย '!AK114</f>
        <v>1807884.53</v>
      </c>
      <c r="M568" s="81">
        <f>'เลย '!AL114</f>
        <v>1841374.9400000002</v>
      </c>
      <c r="N568" s="75"/>
      <c r="O568" s="75"/>
      <c r="P568" s="75"/>
      <c r="Q568" s="151">
        <f t="shared" si="59"/>
        <v>-33490.410000000149</v>
      </c>
      <c r="R568" s="78">
        <f t="shared" si="60"/>
        <v>687.93170852359208</v>
      </c>
    </row>
    <row r="569" spans="1:18">
      <c r="A569" s="76">
        <v>5</v>
      </c>
      <c r="B569" s="75" t="s">
        <v>349</v>
      </c>
      <c r="C569" s="75" t="s">
        <v>818</v>
      </c>
      <c r="D569" s="75" t="s">
        <v>436</v>
      </c>
      <c r="E569" s="75" t="s">
        <v>819</v>
      </c>
      <c r="F569" s="75" t="s">
        <v>480</v>
      </c>
      <c r="G569" s="75" t="s">
        <v>824</v>
      </c>
      <c r="H569" s="80">
        <v>4567</v>
      </c>
      <c r="I569" s="76">
        <v>4</v>
      </c>
      <c r="J569" s="153">
        <f>'เลย '!F115</f>
        <v>312469.55</v>
      </c>
      <c r="K569" s="159">
        <f>SUM('เลย '!AJ115)</f>
        <v>395733.51</v>
      </c>
      <c r="L569" s="81">
        <f>'เลย '!AK115</f>
        <v>3401704.4699999997</v>
      </c>
      <c r="M569" s="81">
        <f>'เลย '!AL115</f>
        <v>3556037.0000000005</v>
      </c>
      <c r="N569" s="75"/>
      <c r="O569" s="75"/>
      <c r="P569" s="75"/>
      <c r="Q569" s="151">
        <f t="shared" si="59"/>
        <v>-154332.53000000073</v>
      </c>
      <c r="R569" s="78">
        <f t="shared" si="60"/>
        <v>744.84442084519378</v>
      </c>
    </row>
    <row r="570" spans="1:18">
      <c r="A570" s="76">
        <v>6</v>
      </c>
      <c r="B570" s="75" t="s">
        <v>349</v>
      </c>
      <c r="C570" s="75" t="s">
        <v>818</v>
      </c>
      <c r="D570" s="75" t="s">
        <v>436</v>
      </c>
      <c r="E570" s="75" t="s">
        <v>819</v>
      </c>
      <c r="F570" s="75" t="s">
        <v>480</v>
      </c>
      <c r="G570" s="75" t="s">
        <v>825</v>
      </c>
      <c r="H570" s="80">
        <v>1328</v>
      </c>
      <c r="I570" s="76">
        <v>1</v>
      </c>
      <c r="J570" s="153">
        <f>'เลย '!F116</f>
        <v>52800.94</v>
      </c>
      <c r="K570" s="159">
        <f>SUM('เลย '!AJ116)</f>
        <v>106760.28</v>
      </c>
      <c r="L570" s="81">
        <f>'เลย '!AK116</f>
        <v>8152314.6399999997</v>
      </c>
      <c r="M570" s="81">
        <f>'เลย '!AL116</f>
        <v>8377642.6100000003</v>
      </c>
      <c r="N570" s="75"/>
      <c r="O570" s="75"/>
      <c r="P570" s="75"/>
      <c r="Q570" s="151">
        <f t="shared" si="59"/>
        <v>-225327.97000000067</v>
      </c>
      <c r="R570" s="78">
        <f t="shared" si="60"/>
        <v>6138.7911445783129</v>
      </c>
    </row>
    <row r="571" spans="1:18">
      <c r="A571" s="76">
        <v>7</v>
      </c>
      <c r="B571" s="75" t="s">
        <v>349</v>
      </c>
      <c r="C571" s="75" t="s">
        <v>818</v>
      </c>
      <c r="D571" s="75" t="s">
        <v>436</v>
      </c>
      <c r="E571" s="75" t="s">
        <v>819</v>
      </c>
      <c r="F571" s="75" t="s">
        <v>480</v>
      </c>
      <c r="G571" s="75" t="s">
        <v>826</v>
      </c>
      <c r="H571" s="80">
        <v>4776</v>
      </c>
      <c r="I571" s="76">
        <v>4</v>
      </c>
      <c r="J571" s="153">
        <f>'เลย '!F117</f>
        <v>627226.51</v>
      </c>
      <c r="K571" s="159">
        <f>SUM('เลย '!AJ117)</f>
        <v>652850.22</v>
      </c>
      <c r="L571" s="81">
        <f>'เลย '!AK117</f>
        <v>3705758.2800000003</v>
      </c>
      <c r="M571" s="81">
        <f>'เลย '!AL117</f>
        <v>3738908.22</v>
      </c>
      <c r="N571" s="75"/>
      <c r="O571" s="75"/>
      <c r="P571" s="75"/>
      <c r="Q571" s="151">
        <f t="shared" si="59"/>
        <v>-33149.939999999944</v>
      </c>
      <c r="R571" s="78">
        <f t="shared" si="60"/>
        <v>775.91253768844228</v>
      </c>
    </row>
    <row r="572" spans="1:18" s="21" customFormat="1">
      <c r="A572" s="139">
        <v>12</v>
      </c>
      <c r="B572" s="140" t="s">
        <v>349</v>
      </c>
      <c r="C572" s="140"/>
      <c r="D572" s="140"/>
      <c r="E572" s="140" t="s">
        <v>376</v>
      </c>
      <c r="F572" s="140"/>
      <c r="G572" s="140" t="s">
        <v>827</v>
      </c>
      <c r="H572" s="142">
        <f>SUM(H565:H571)</f>
        <v>23674</v>
      </c>
      <c r="I572" s="139"/>
      <c r="J572" s="142">
        <f>SUM(J565:J571)</f>
        <v>2231901.7599999998</v>
      </c>
      <c r="K572" s="160">
        <f>SUM(K565:K571)</f>
        <v>2484100.4299999997</v>
      </c>
      <c r="L572" s="142">
        <f t="shared" ref="L572:M572" si="66">SUM(L565:L571)</f>
        <v>25495815.310000002</v>
      </c>
      <c r="M572" s="142">
        <f t="shared" si="66"/>
        <v>23692686.52</v>
      </c>
      <c r="N572" s="140">
        <v>6</v>
      </c>
      <c r="O572" s="140">
        <v>6</v>
      </c>
      <c r="P572" s="140">
        <f>N572-O572</f>
        <v>0</v>
      </c>
      <c r="Q572" s="152">
        <f t="shared" si="59"/>
        <v>1803128.7900000028</v>
      </c>
      <c r="R572" s="150">
        <f>L572/H572</f>
        <v>1076.9542667060912</v>
      </c>
    </row>
    <row r="573" spans="1:18">
      <c r="A573" s="76">
        <v>1</v>
      </c>
      <c r="B573" s="75" t="s">
        <v>349</v>
      </c>
      <c r="C573" s="75" t="s">
        <v>828</v>
      </c>
      <c r="D573" s="75" t="s">
        <v>443</v>
      </c>
      <c r="E573" s="75" t="s">
        <v>829</v>
      </c>
      <c r="F573" s="75" t="s">
        <v>510</v>
      </c>
      <c r="G573" s="75" t="s">
        <v>830</v>
      </c>
      <c r="H573" s="80"/>
      <c r="I573" s="76"/>
      <c r="J573" s="153"/>
      <c r="K573" s="159"/>
      <c r="L573" s="81"/>
      <c r="M573" s="81"/>
      <c r="N573" s="75"/>
      <c r="O573" s="75"/>
      <c r="P573" s="75"/>
    </row>
    <row r="574" spans="1:18">
      <c r="A574" s="76">
        <v>2</v>
      </c>
      <c r="B574" s="75" t="s">
        <v>349</v>
      </c>
      <c r="C574" s="75" t="s">
        <v>828</v>
      </c>
      <c r="D574" s="75" t="s">
        <v>443</v>
      </c>
      <c r="E574" s="75" t="s">
        <v>829</v>
      </c>
      <c r="F574" s="75" t="s">
        <v>480</v>
      </c>
      <c r="G574" s="75" t="s">
        <v>831</v>
      </c>
      <c r="H574" s="80">
        <v>3623</v>
      </c>
      <c r="I574" s="76">
        <v>3</v>
      </c>
      <c r="J574" s="153">
        <f>'เลย '!F118</f>
        <v>434470.8</v>
      </c>
      <c r="K574" s="159">
        <f>SUM('เลย '!AJ118)</f>
        <v>486573.38</v>
      </c>
      <c r="L574" s="81">
        <f>'เลย '!AK118</f>
        <v>2377445.7800000003</v>
      </c>
      <c r="M574" s="81">
        <f>'เลย '!AL118</f>
        <v>2295884.15</v>
      </c>
      <c r="N574" s="75"/>
      <c r="O574" s="75"/>
      <c r="P574" s="75"/>
      <c r="Q574" s="151">
        <f t="shared" si="59"/>
        <v>81561.630000000354</v>
      </c>
      <c r="R574" s="78">
        <f t="shared" si="60"/>
        <v>656.20915815622425</v>
      </c>
    </row>
    <row r="575" spans="1:18">
      <c r="A575" s="76">
        <v>3</v>
      </c>
      <c r="B575" s="75" t="s">
        <v>349</v>
      </c>
      <c r="C575" s="75" t="s">
        <v>828</v>
      </c>
      <c r="D575" s="75" t="s">
        <v>443</v>
      </c>
      <c r="E575" s="75" t="s">
        <v>829</v>
      </c>
      <c r="F575" s="75" t="s">
        <v>480</v>
      </c>
      <c r="G575" s="75" t="s">
        <v>832</v>
      </c>
      <c r="H575" s="80">
        <v>3433</v>
      </c>
      <c r="I575" s="76">
        <v>3</v>
      </c>
      <c r="J575" s="153">
        <f>'เลย '!F119</f>
        <v>445987.32</v>
      </c>
      <c r="K575" s="159">
        <f>SUM('เลย '!AJ119)</f>
        <v>510673.93000000011</v>
      </c>
      <c r="L575" s="81">
        <f>'เลย '!AK119</f>
        <v>2080692.23</v>
      </c>
      <c r="M575" s="81">
        <f>'เลย '!AL119</f>
        <v>1889239.38</v>
      </c>
      <c r="N575" s="75"/>
      <c r="O575" s="75"/>
      <c r="P575" s="75"/>
      <c r="Q575" s="151">
        <f t="shared" si="59"/>
        <v>191452.85000000009</v>
      </c>
      <c r="R575" s="78">
        <f t="shared" si="60"/>
        <v>606.08570637926016</v>
      </c>
    </row>
    <row r="576" spans="1:18">
      <c r="A576" s="76">
        <v>4</v>
      </c>
      <c r="B576" s="75" t="s">
        <v>349</v>
      </c>
      <c r="C576" s="75" t="s">
        <v>828</v>
      </c>
      <c r="D576" s="75" t="s">
        <v>443</v>
      </c>
      <c r="E576" s="75" t="s">
        <v>829</v>
      </c>
      <c r="F576" s="75" t="s">
        <v>480</v>
      </c>
      <c r="G576" s="75" t="s">
        <v>833</v>
      </c>
      <c r="H576" s="80">
        <v>3692</v>
      </c>
      <c r="I576" s="76">
        <v>3</v>
      </c>
      <c r="J576" s="153">
        <f>'เลย '!F120</f>
        <v>569492.19999999995</v>
      </c>
      <c r="K576" s="159">
        <f>SUM('เลย '!AJ120)</f>
        <v>537517.23999999987</v>
      </c>
      <c r="L576" s="81">
        <f>'เลย '!AK120</f>
        <v>2104722.6800000002</v>
      </c>
      <c r="M576" s="81">
        <f>'เลย '!AL120</f>
        <v>2190140.87</v>
      </c>
      <c r="N576" s="75"/>
      <c r="O576" s="75"/>
      <c r="P576" s="75"/>
      <c r="Q576" s="151">
        <f t="shared" si="59"/>
        <v>-85418.189999999944</v>
      </c>
      <c r="R576" s="78">
        <f t="shared" si="60"/>
        <v>570.07656554712901</v>
      </c>
    </row>
    <row r="577" spans="1:18">
      <c r="A577" s="76">
        <v>5</v>
      </c>
      <c r="B577" s="75" t="s">
        <v>349</v>
      </c>
      <c r="C577" s="75" t="s">
        <v>828</v>
      </c>
      <c r="D577" s="75" t="s">
        <v>443</v>
      </c>
      <c r="E577" s="75" t="s">
        <v>829</v>
      </c>
      <c r="F577" s="75" t="s">
        <v>480</v>
      </c>
      <c r="G577" s="75" t="s">
        <v>834</v>
      </c>
      <c r="H577" s="80">
        <v>4263</v>
      </c>
      <c r="I577" s="76">
        <v>3</v>
      </c>
      <c r="J577" s="153">
        <f>'เลย '!F121</f>
        <v>170504.76</v>
      </c>
      <c r="K577" s="159">
        <f>SUM('เลย '!AJ121)</f>
        <v>277031.02</v>
      </c>
      <c r="L577" s="81">
        <f>'เลย '!AK121</f>
        <v>2222186.9</v>
      </c>
      <c r="M577" s="81">
        <f>'เลย '!AL121</f>
        <v>2366631.3299999996</v>
      </c>
      <c r="N577" s="75"/>
      <c r="O577" s="75"/>
      <c r="P577" s="75"/>
      <c r="Q577" s="151">
        <f t="shared" si="59"/>
        <v>-144444.4299999997</v>
      </c>
      <c r="R577" s="78">
        <f t="shared" si="60"/>
        <v>521.27302369223548</v>
      </c>
    </row>
    <row r="578" spans="1:18">
      <c r="A578" s="76">
        <v>6</v>
      </c>
      <c r="B578" s="75" t="s">
        <v>349</v>
      </c>
      <c r="C578" s="75" t="s">
        <v>828</v>
      </c>
      <c r="D578" s="75" t="s">
        <v>443</v>
      </c>
      <c r="E578" s="75" t="s">
        <v>829</v>
      </c>
      <c r="F578" s="75" t="s">
        <v>480</v>
      </c>
      <c r="G578" s="75" t="s">
        <v>835</v>
      </c>
      <c r="H578" s="80">
        <v>1404</v>
      </c>
      <c r="I578" s="76">
        <v>1</v>
      </c>
      <c r="J578" s="153">
        <f>'เลย '!F122</f>
        <v>248244.24</v>
      </c>
      <c r="K578" s="159">
        <f>SUM('เลย '!AJ122)</f>
        <v>320207.28999999998</v>
      </c>
      <c r="L578" s="81">
        <f>'เลย '!AK122</f>
        <v>1699393.36</v>
      </c>
      <c r="M578" s="81">
        <f>'เลย '!AL122</f>
        <v>1429672.6099999999</v>
      </c>
      <c r="N578" s="75"/>
      <c r="O578" s="75"/>
      <c r="P578" s="75"/>
      <c r="Q578" s="151">
        <f t="shared" si="59"/>
        <v>269720.75000000023</v>
      </c>
      <c r="R578" s="78">
        <f t="shared" si="60"/>
        <v>1210.3941310541311</v>
      </c>
    </row>
    <row r="579" spans="1:18">
      <c r="A579" s="76">
        <v>7</v>
      </c>
      <c r="B579" s="75" t="s">
        <v>349</v>
      </c>
      <c r="C579" s="75" t="s">
        <v>828</v>
      </c>
      <c r="D579" s="75" t="s">
        <v>443</v>
      </c>
      <c r="E579" s="75" t="s">
        <v>829</v>
      </c>
      <c r="F579" s="75" t="s">
        <v>480</v>
      </c>
      <c r="G579" s="75" t="s">
        <v>836</v>
      </c>
      <c r="H579" s="80">
        <v>2290</v>
      </c>
      <c r="I579" s="76">
        <v>2</v>
      </c>
      <c r="J579" s="153">
        <f>'เลย '!F123</f>
        <v>372794.79</v>
      </c>
      <c r="K579" s="159">
        <f>SUM('เลย '!AJ123)</f>
        <v>257321.76</v>
      </c>
      <c r="L579" s="81">
        <f>'เลย '!AK123</f>
        <v>1947474.43</v>
      </c>
      <c r="M579" s="81">
        <f>'เลย '!AL123</f>
        <v>2137327.4899999998</v>
      </c>
      <c r="N579" s="75"/>
      <c r="O579" s="75"/>
      <c r="P579" s="75"/>
      <c r="Q579" s="151">
        <f t="shared" si="59"/>
        <v>-189853.05999999982</v>
      </c>
      <c r="R579" s="78">
        <f t="shared" si="60"/>
        <v>850.42551528384274</v>
      </c>
    </row>
    <row r="580" spans="1:18">
      <c r="A580" s="76">
        <v>8</v>
      </c>
      <c r="B580" s="75" t="s">
        <v>349</v>
      </c>
      <c r="C580" s="75" t="s">
        <v>828</v>
      </c>
      <c r="D580" s="75" t="s">
        <v>443</v>
      </c>
      <c r="E580" s="75" t="s">
        <v>829</v>
      </c>
      <c r="F580" s="75" t="s">
        <v>480</v>
      </c>
      <c r="G580" s="75" t="s">
        <v>837</v>
      </c>
      <c r="H580" s="80">
        <v>3061</v>
      </c>
      <c r="I580" s="76">
        <v>3</v>
      </c>
      <c r="J580" s="153">
        <f>'เลย '!F124</f>
        <v>329229.61</v>
      </c>
      <c r="K580" s="159">
        <f>SUM('เลย '!AJ124)</f>
        <v>388462.31</v>
      </c>
      <c r="L580" s="81">
        <f>'เลย '!AK124</f>
        <v>2213343.5</v>
      </c>
      <c r="M580" s="81">
        <f>'เลย '!AL124</f>
        <v>2231178.27</v>
      </c>
      <c r="N580" s="75"/>
      <c r="O580" s="75"/>
      <c r="P580" s="75"/>
      <c r="Q580" s="151">
        <f t="shared" si="59"/>
        <v>-17834.770000000019</v>
      </c>
      <c r="R580" s="78">
        <f t="shared" si="60"/>
        <v>723.078569095067</v>
      </c>
    </row>
    <row r="581" spans="1:18">
      <c r="A581" s="76">
        <v>9</v>
      </c>
      <c r="B581" s="75" t="s">
        <v>349</v>
      </c>
      <c r="C581" s="75" t="s">
        <v>828</v>
      </c>
      <c r="D581" s="75" t="s">
        <v>443</v>
      </c>
      <c r="E581" s="75" t="s">
        <v>829</v>
      </c>
      <c r="F581" s="75" t="s">
        <v>480</v>
      </c>
      <c r="G581" s="75" t="s">
        <v>838</v>
      </c>
      <c r="H581" s="80">
        <v>2521</v>
      </c>
      <c r="I581" s="76">
        <v>2</v>
      </c>
      <c r="J581" s="153">
        <f>'เลย '!F125</f>
        <v>143821.29</v>
      </c>
      <c r="K581" s="159">
        <f>SUM('เลย '!AJ125)</f>
        <v>167080.78000000003</v>
      </c>
      <c r="L581" s="81">
        <f>'เลย '!AK125</f>
        <v>2121281.94</v>
      </c>
      <c r="M581" s="81">
        <f>'เลย '!AL125</f>
        <v>2297336.6399999997</v>
      </c>
      <c r="N581" s="75"/>
      <c r="O581" s="75"/>
      <c r="P581" s="75"/>
      <c r="Q581" s="151">
        <f t="shared" si="59"/>
        <v>-176054.69999999972</v>
      </c>
      <c r="R581" s="78">
        <f t="shared" si="60"/>
        <v>841.44464101546998</v>
      </c>
    </row>
    <row r="582" spans="1:18" s="21" customFormat="1">
      <c r="A582" s="139">
        <v>13</v>
      </c>
      <c r="B582" s="140" t="s">
        <v>349</v>
      </c>
      <c r="C582" s="140"/>
      <c r="D582" s="140"/>
      <c r="E582" s="140" t="s">
        <v>376</v>
      </c>
      <c r="F582" s="140"/>
      <c r="G582" s="140" t="s">
        <v>839</v>
      </c>
      <c r="H582" s="142">
        <f>SUM(H573:H581)</f>
        <v>24287</v>
      </c>
      <c r="I582" s="139"/>
      <c r="J582" s="142">
        <f>SUM(J573:J581)</f>
        <v>2714545.01</v>
      </c>
      <c r="K582" s="160">
        <f>SUM(K573:K581)</f>
        <v>2944867.71</v>
      </c>
      <c r="L582" s="142">
        <f t="shared" ref="L582:M582" si="67">SUM(L573:L581)</f>
        <v>16766540.819999998</v>
      </c>
      <c r="M582" s="142">
        <f t="shared" si="67"/>
        <v>16837410.739999998</v>
      </c>
      <c r="N582" s="140">
        <v>8</v>
      </c>
      <c r="O582" s="140">
        <v>8</v>
      </c>
      <c r="P582" s="140">
        <f>N582-O582</f>
        <v>0</v>
      </c>
      <c r="Q582" s="152">
        <f t="shared" si="59"/>
        <v>-70869.919999999925</v>
      </c>
      <c r="R582" s="150">
        <f>L582/H582</f>
        <v>690.35042697739527</v>
      </c>
    </row>
    <row r="583" spans="1:18">
      <c r="A583" s="76">
        <v>1</v>
      </c>
      <c r="B583" s="75" t="s">
        <v>349</v>
      </c>
      <c r="C583" s="75" t="s">
        <v>840</v>
      </c>
      <c r="D583" s="75" t="s">
        <v>446</v>
      </c>
      <c r="E583" s="75" t="s">
        <v>841</v>
      </c>
      <c r="F583" s="75" t="s">
        <v>510</v>
      </c>
      <c r="G583" s="75" t="s">
        <v>842</v>
      </c>
      <c r="H583" s="80"/>
      <c r="I583" s="76"/>
      <c r="J583" s="153"/>
      <c r="K583" s="159"/>
      <c r="L583" s="81"/>
      <c r="M583" s="81"/>
      <c r="N583" s="75"/>
      <c r="O583" s="75"/>
      <c r="P583" s="75"/>
    </row>
    <row r="584" spans="1:18">
      <c r="A584" s="76">
        <v>2</v>
      </c>
      <c r="B584" s="75" t="s">
        <v>349</v>
      </c>
      <c r="C584" s="75" t="s">
        <v>840</v>
      </c>
      <c r="D584" s="75" t="s">
        <v>446</v>
      </c>
      <c r="E584" s="75" t="s">
        <v>841</v>
      </c>
      <c r="F584" s="75" t="s">
        <v>480</v>
      </c>
      <c r="G584" s="75" t="s">
        <v>843</v>
      </c>
      <c r="H584" s="80">
        <v>5126</v>
      </c>
      <c r="I584" s="76">
        <v>4</v>
      </c>
      <c r="J584" s="153">
        <f>'เลย '!F126</f>
        <v>530967.19999999995</v>
      </c>
      <c r="K584" s="159">
        <f>SUM('เลย '!AJ126)</f>
        <v>545173.24999999988</v>
      </c>
      <c r="L584" s="81">
        <f>'เลย '!AK126</f>
        <v>3266640.51</v>
      </c>
      <c r="M584" s="81">
        <f>'เลย '!AL126</f>
        <v>3407671.16</v>
      </c>
      <c r="N584" s="75"/>
      <c r="O584" s="75"/>
      <c r="P584" s="75"/>
      <c r="Q584" s="151">
        <f t="shared" ref="Q584:Q646" si="68">L584-M584</f>
        <v>-141030.65000000037</v>
      </c>
      <c r="R584" s="78">
        <f t="shared" ref="R584:R646" si="69">L584/H584</f>
        <v>637.26892508778769</v>
      </c>
    </row>
    <row r="585" spans="1:18">
      <c r="A585" s="76">
        <v>3</v>
      </c>
      <c r="B585" s="75" t="s">
        <v>349</v>
      </c>
      <c r="C585" s="75" t="s">
        <v>840</v>
      </c>
      <c r="D585" s="75" t="s">
        <v>446</v>
      </c>
      <c r="E585" s="75" t="s">
        <v>841</v>
      </c>
      <c r="F585" s="75" t="s">
        <v>480</v>
      </c>
      <c r="G585" s="75" t="s">
        <v>844</v>
      </c>
      <c r="H585" s="80">
        <v>2740</v>
      </c>
      <c r="I585" s="76">
        <v>2</v>
      </c>
      <c r="J585" s="153">
        <f>'เลย '!F127</f>
        <v>277714.27</v>
      </c>
      <c r="K585" s="159">
        <f>SUM('เลย '!AJ127)</f>
        <v>221036.30000000005</v>
      </c>
      <c r="L585" s="81">
        <f>'เลย '!AK127</f>
        <v>1961075.5299999998</v>
      </c>
      <c r="M585" s="81">
        <f>'เลย '!AL127</f>
        <v>2218970.7000000002</v>
      </c>
      <c r="N585" s="75"/>
      <c r="O585" s="75"/>
      <c r="P585" s="75"/>
      <c r="Q585" s="151">
        <f t="shared" si="68"/>
        <v>-257895.17000000039</v>
      </c>
      <c r="R585" s="78">
        <f t="shared" si="69"/>
        <v>715.72099635036489</v>
      </c>
    </row>
    <row r="586" spans="1:18">
      <c r="A586" s="76">
        <v>4</v>
      </c>
      <c r="B586" s="75" t="s">
        <v>349</v>
      </c>
      <c r="C586" s="75" t="s">
        <v>840</v>
      </c>
      <c r="D586" s="75" t="s">
        <v>446</v>
      </c>
      <c r="E586" s="75" t="s">
        <v>841</v>
      </c>
      <c r="F586" s="75" t="s">
        <v>480</v>
      </c>
      <c r="G586" s="75" t="s">
        <v>845</v>
      </c>
      <c r="H586" s="80">
        <v>5577</v>
      </c>
      <c r="I586" s="76">
        <v>4</v>
      </c>
      <c r="J586" s="153">
        <f>'เลย '!F128</f>
        <v>230679.55</v>
      </c>
      <c r="K586" s="159">
        <f>SUM('เลย '!AJ128)</f>
        <v>86333.290000000008</v>
      </c>
      <c r="L586" s="81">
        <f>'เลย '!AK128</f>
        <v>2973870.7199999997</v>
      </c>
      <c r="M586" s="81">
        <f>'เลย '!AL128</f>
        <v>3770195.53</v>
      </c>
      <c r="N586" s="75"/>
      <c r="O586" s="75"/>
      <c r="P586" s="75"/>
      <c r="Q586" s="151">
        <f t="shared" si="68"/>
        <v>-796324.81</v>
      </c>
      <c r="R586" s="78">
        <f t="shared" si="69"/>
        <v>533.23842926304462</v>
      </c>
    </row>
    <row r="587" spans="1:18">
      <c r="A587" s="76">
        <v>5</v>
      </c>
      <c r="B587" s="75" t="s">
        <v>349</v>
      </c>
      <c r="C587" s="75" t="s">
        <v>840</v>
      </c>
      <c r="D587" s="75" t="s">
        <v>446</v>
      </c>
      <c r="E587" s="75" t="s">
        <v>841</v>
      </c>
      <c r="F587" s="75" t="s">
        <v>480</v>
      </c>
      <c r="G587" s="75" t="s">
        <v>846</v>
      </c>
      <c r="H587" s="80">
        <v>2799</v>
      </c>
      <c r="I587" s="76">
        <v>2</v>
      </c>
      <c r="J587" s="153">
        <f>'เลย '!F129</f>
        <v>589568.43999999994</v>
      </c>
      <c r="K587" s="159">
        <f>SUM('เลย '!AJ129)</f>
        <v>542241.21</v>
      </c>
      <c r="L587" s="81">
        <f>'เลย '!AK129</f>
        <v>2107311.21</v>
      </c>
      <c r="M587" s="81">
        <f>'เลย '!AL129</f>
        <v>1880974.87</v>
      </c>
      <c r="N587" s="75"/>
      <c r="O587" s="75"/>
      <c r="P587" s="75"/>
      <c r="Q587" s="151">
        <f t="shared" si="68"/>
        <v>226336.33999999985</v>
      </c>
      <c r="R587" s="78">
        <f t="shared" si="69"/>
        <v>752.88003215434082</v>
      </c>
    </row>
    <row r="588" spans="1:18">
      <c r="A588" s="76">
        <v>6</v>
      </c>
      <c r="B588" s="75" t="s">
        <v>349</v>
      </c>
      <c r="C588" s="75" t="s">
        <v>840</v>
      </c>
      <c r="D588" s="75" t="s">
        <v>446</v>
      </c>
      <c r="E588" s="75" t="s">
        <v>841</v>
      </c>
      <c r="F588" s="75" t="s">
        <v>480</v>
      </c>
      <c r="G588" s="75" t="s">
        <v>847</v>
      </c>
      <c r="H588" s="80">
        <v>2595</v>
      </c>
      <c r="I588" s="76">
        <v>2</v>
      </c>
      <c r="J588" s="153">
        <f>'เลย '!F130</f>
        <v>353626.14</v>
      </c>
      <c r="K588" s="159">
        <f>SUM('เลย '!AJ130)</f>
        <v>335446.77</v>
      </c>
      <c r="L588" s="81">
        <f>'เลย '!AK130</f>
        <v>1710304.2999999998</v>
      </c>
      <c r="M588" s="81">
        <f>'เลย '!AL130</f>
        <v>1631184.3699999999</v>
      </c>
      <c r="N588" s="75"/>
      <c r="O588" s="75"/>
      <c r="P588" s="75"/>
      <c r="Q588" s="151">
        <f t="shared" si="68"/>
        <v>79119.929999999935</v>
      </c>
      <c r="R588" s="78">
        <f t="shared" si="69"/>
        <v>659.07680154142577</v>
      </c>
    </row>
    <row r="589" spans="1:18" s="21" customFormat="1">
      <c r="A589" s="139">
        <v>14</v>
      </c>
      <c r="B589" s="140" t="s">
        <v>349</v>
      </c>
      <c r="C589" s="140"/>
      <c r="D589" s="140"/>
      <c r="E589" s="140" t="s">
        <v>376</v>
      </c>
      <c r="F589" s="140"/>
      <c r="G589" s="140" t="s">
        <v>848</v>
      </c>
      <c r="H589" s="142">
        <f>SUM(H583:H588)</f>
        <v>18837</v>
      </c>
      <c r="I589" s="139"/>
      <c r="J589" s="142">
        <f>SUM(J583:J588)</f>
        <v>1982555.6</v>
      </c>
      <c r="K589" s="160">
        <f>SUM(K583:K588)</f>
        <v>1730230.8199999998</v>
      </c>
      <c r="L589" s="142">
        <f t="shared" ref="L589:M589" si="70">SUM(L583:L588)</f>
        <v>12019202.27</v>
      </c>
      <c r="M589" s="142">
        <f t="shared" si="70"/>
        <v>12908996.630000001</v>
      </c>
      <c r="N589" s="140">
        <v>5</v>
      </c>
      <c r="O589" s="140">
        <v>5</v>
      </c>
      <c r="P589" s="140">
        <f>N589-O589</f>
        <v>0</v>
      </c>
      <c r="Q589" s="152">
        <f t="shared" si="68"/>
        <v>-889794.36000000127</v>
      </c>
      <c r="R589" s="150">
        <f t="shared" si="69"/>
        <v>638.06350639698462</v>
      </c>
    </row>
    <row r="590" spans="1:18" s="21" customFormat="1" ht="19.5" thickBot="1">
      <c r="A590" s="28"/>
      <c r="B590" s="82" t="s">
        <v>349</v>
      </c>
      <c r="C590" s="82" t="s">
        <v>349</v>
      </c>
      <c r="D590" s="82" t="s">
        <v>349</v>
      </c>
      <c r="E590" s="82" t="s">
        <v>349</v>
      </c>
      <c r="F590" s="82"/>
      <c r="G590" s="82" t="s">
        <v>849</v>
      </c>
      <c r="H590" s="235">
        <f>H455+H462+H478+H490+H505+H512+H520+H531+H550+H557+H564+H572+H582+H589</f>
        <v>409442</v>
      </c>
      <c r="I590" s="28"/>
      <c r="J590" s="154">
        <f>J455+J462+J478+J490+J505+J512+J520+J531+J550+J557+J564+J572+J582+J589</f>
        <v>50113796.749999993</v>
      </c>
      <c r="K590" s="161">
        <f>K455+K462+K478+K490+K505+K512+K520+K531+K550+K557+K564+K572+K582+K589</f>
        <v>61742227.580000006</v>
      </c>
      <c r="L590" s="154">
        <f t="shared" ref="L590:M590" si="71">L455+L462+L478+L490+L505+L512+L520+L531+L550+L557+L564+L572+L582+L589</f>
        <v>304169746.0999999</v>
      </c>
      <c r="M590" s="154">
        <f t="shared" si="71"/>
        <v>302683882.24999994</v>
      </c>
      <c r="N590" s="82">
        <f>N455+N462+N478+N490+N505+N512+N520+N531+N550+N557+N564+N572+N582+N589</f>
        <v>127</v>
      </c>
      <c r="O590" s="82">
        <f>O455+O462+O478+O490+O505+O512+O520+O531+O550+O557+O564+O572+O582+O589</f>
        <v>127</v>
      </c>
      <c r="P590" s="82">
        <f>N590-O590</f>
        <v>0</v>
      </c>
      <c r="Q590" s="152">
        <f t="shared" si="68"/>
        <v>1485863.8499999642</v>
      </c>
      <c r="R590" s="150">
        <f t="shared" si="69"/>
        <v>742.8884826178064</v>
      </c>
    </row>
    <row r="591" spans="1:18" ht="20.25" thickTop="1" thickBot="1">
      <c r="A591" s="186"/>
      <c r="B591" s="187"/>
      <c r="C591" s="187"/>
      <c r="D591" s="187"/>
      <c r="E591" s="317" t="s">
        <v>850</v>
      </c>
      <c r="F591" s="318"/>
      <c r="G591" s="319"/>
      <c r="H591" s="188"/>
      <c r="I591" s="186"/>
      <c r="J591" s="180">
        <f>J590/O590</f>
        <v>394596.82480314956</v>
      </c>
      <c r="K591" s="181">
        <f>K590/O590</f>
        <v>486159.27228346461</v>
      </c>
      <c r="L591" s="180">
        <f>L590/O590</f>
        <v>2395037.3708661408</v>
      </c>
      <c r="M591" s="180">
        <f>M590/O590</f>
        <v>2383337.6555118104</v>
      </c>
      <c r="N591" s="189"/>
      <c r="O591" s="189"/>
      <c r="P591" s="189"/>
      <c r="Q591" s="151">
        <f t="shared" si="68"/>
        <v>11699.715354330372</v>
      </c>
    </row>
    <row r="592" spans="1:18" ht="19.5" thickTop="1">
      <c r="A592" s="83">
        <v>1</v>
      </c>
      <c r="B592" s="84" t="s">
        <v>351</v>
      </c>
      <c r="C592" s="84" t="s">
        <v>851</v>
      </c>
      <c r="D592" s="84" t="s">
        <v>852</v>
      </c>
      <c r="E592" s="84" t="s">
        <v>853</v>
      </c>
      <c r="F592" s="84" t="s">
        <v>477</v>
      </c>
      <c r="G592" s="84" t="s">
        <v>854</v>
      </c>
      <c r="H592" s="85"/>
      <c r="I592" s="83"/>
      <c r="J592" s="155"/>
      <c r="K592" s="162"/>
      <c r="L592" s="86"/>
      <c r="M592" s="86"/>
      <c r="N592" s="84"/>
      <c r="O592" s="84"/>
      <c r="P592" s="84"/>
    </row>
    <row r="593" spans="1:18">
      <c r="A593" s="76">
        <v>2</v>
      </c>
      <c r="B593" s="75" t="s">
        <v>351</v>
      </c>
      <c r="C593" s="75" t="s">
        <v>851</v>
      </c>
      <c r="D593" s="75" t="s">
        <v>852</v>
      </c>
      <c r="E593" s="75" t="s">
        <v>853</v>
      </c>
      <c r="F593" s="75" t="s">
        <v>480</v>
      </c>
      <c r="G593" s="75" t="s">
        <v>855</v>
      </c>
      <c r="H593" s="80">
        <v>4067</v>
      </c>
      <c r="I593" s="76">
        <v>3</v>
      </c>
      <c r="J593" s="153">
        <f>หนองคาย!F12</f>
        <v>378087.4</v>
      </c>
      <c r="K593" s="159">
        <f>หนองคาย!AH12</f>
        <v>409318.06000000006</v>
      </c>
      <c r="L593" s="81">
        <f>หนองคาย!AI12</f>
        <v>3649977.24</v>
      </c>
      <c r="M593" s="81">
        <f>หนองคาย!AJ12</f>
        <v>4122977.8600000003</v>
      </c>
      <c r="N593" s="75"/>
      <c r="O593" s="75"/>
      <c r="P593" s="75"/>
      <c r="Q593" s="151">
        <f t="shared" si="68"/>
        <v>-473000.62000000011</v>
      </c>
      <c r="R593" s="78">
        <f t="shared" si="69"/>
        <v>897.46182444061969</v>
      </c>
    </row>
    <row r="594" spans="1:18">
      <c r="A594" s="76">
        <v>3</v>
      </c>
      <c r="B594" s="75" t="s">
        <v>351</v>
      </c>
      <c r="C594" s="75" t="s">
        <v>851</v>
      </c>
      <c r="D594" s="75" t="s">
        <v>852</v>
      </c>
      <c r="E594" s="75" t="s">
        <v>853</v>
      </c>
      <c r="F594" s="75" t="s">
        <v>480</v>
      </c>
      <c r="G594" s="75" t="s">
        <v>856</v>
      </c>
      <c r="H594" s="80">
        <v>4180</v>
      </c>
      <c r="I594" s="76">
        <v>3</v>
      </c>
      <c r="J594" s="153">
        <f>หนองคาย!F13</f>
        <v>423095.59</v>
      </c>
      <c r="K594" s="159">
        <f>หนองคาย!AH13</f>
        <v>587214.57000000007</v>
      </c>
      <c r="L594" s="81">
        <f>หนองคาย!AI13</f>
        <v>3289446.1799999997</v>
      </c>
      <c r="M594" s="81">
        <f>หนองคาย!AJ13</f>
        <v>3322048.8800000004</v>
      </c>
      <c r="N594" s="75"/>
      <c r="O594" s="75"/>
      <c r="P594" s="75"/>
      <c r="Q594" s="151">
        <f t="shared" si="68"/>
        <v>-32602.700000000652</v>
      </c>
      <c r="R594" s="78">
        <f t="shared" si="69"/>
        <v>786.94884688995205</v>
      </c>
    </row>
    <row r="595" spans="1:18">
      <c r="A595" s="76">
        <v>4</v>
      </c>
      <c r="B595" s="75" t="s">
        <v>351</v>
      </c>
      <c r="C595" s="75" t="s">
        <v>851</v>
      </c>
      <c r="D595" s="75" t="s">
        <v>852</v>
      </c>
      <c r="E595" s="75" t="s">
        <v>853</v>
      </c>
      <c r="F595" s="75" t="s">
        <v>480</v>
      </c>
      <c r="G595" s="75" t="s">
        <v>857</v>
      </c>
      <c r="H595" s="80">
        <v>2901</v>
      </c>
      <c r="I595" s="76">
        <v>2</v>
      </c>
      <c r="J595" s="153">
        <f>หนองคาย!F14</f>
        <v>85062.99</v>
      </c>
      <c r="K595" s="159">
        <f>หนองคาย!AH14</f>
        <v>669919.49</v>
      </c>
      <c r="L595" s="81">
        <f>หนองคาย!AI14</f>
        <v>2863166.37</v>
      </c>
      <c r="M595" s="81">
        <f>หนองคาย!AJ14</f>
        <v>2860591.24</v>
      </c>
      <c r="N595" s="75"/>
      <c r="O595" s="75"/>
      <c r="P595" s="75"/>
      <c r="Q595" s="151">
        <f t="shared" si="68"/>
        <v>2575.1299999998882</v>
      </c>
      <c r="R595" s="78">
        <f t="shared" si="69"/>
        <v>986.95841778697002</v>
      </c>
    </row>
    <row r="596" spans="1:18">
      <c r="A596" s="76">
        <v>5</v>
      </c>
      <c r="B596" s="75" t="s">
        <v>351</v>
      </c>
      <c r="C596" s="75" t="s">
        <v>851</v>
      </c>
      <c r="D596" s="75" t="s">
        <v>852</v>
      </c>
      <c r="E596" s="75" t="s">
        <v>853</v>
      </c>
      <c r="F596" s="75" t="s">
        <v>480</v>
      </c>
      <c r="G596" s="75" t="s">
        <v>858</v>
      </c>
      <c r="H596" s="80">
        <v>4211</v>
      </c>
      <c r="I596" s="76">
        <v>3</v>
      </c>
      <c r="J596" s="153">
        <f>หนองคาย!F15</f>
        <v>445348.58</v>
      </c>
      <c r="K596" s="159">
        <f>หนองคาย!AH15</f>
        <v>453617.63</v>
      </c>
      <c r="L596" s="81">
        <f>หนองคาย!AI15</f>
        <v>3360722.18</v>
      </c>
      <c r="M596" s="81">
        <f>หนองคาย!AJ15</f>
        <v>3879576.87</v>
      </c>
      <c r="N596" s="75"/>
      <c r="O596" s="75"/>
      <c r="P596" s="75"/>
      <c r="Q596" s="151">
        <f t="shared" si="68"/>
        <v>-518854.68999999994</v>
      </c>
      <c r="R596" s="78">
        <f t="shared" si="69"/>
        <v>798.08173355497513</v>
      </c>
    </row>
    <row r="597" spans="1:18">
      <c r="A597" s="76">
        <v>6</v>
      </c>
      <c r="B597" s="75" t="s">
        <v>351</v>
      </c>
      <c r="C597" s="75" t="s">
        <v>851</v>
      </c>
      <c r="D597" s="75" t="s">
        <v>852</v>
      </c>
      <c r="E597" s="75" t="s">
        <v>853</v>
      </c>
      <c r="F597" s="75" t="s">
        <v>480</v>
      </c>
      <c r="G597" s="75" t="s">
        <v>859</v>
      </c>
      <c r="H597" s="80">
        <v>7101</v>
      </c>
      <c r="I597" s="76">
        <v>5</v>
      </c>
      <c r="J597" s="153">
        <f>หนองคาย!F16</f>
        <v>430635.29</v>
      </c>
      <c r="K597" s="159">
        <f>หนองคาย!AH16</f>
        <v>550611.48</v>
      </c>
      <c r="L597" s="81">
        <f>หนองคาย!AI16</f>
        <v>4347100.96</v>
      </c>
      <c r="M597" s="81">
        <f>หนองคาย!AJ16</f>
        <v>4976470.6999999993</v>
      </c>
      <c r="N597" s="75"/>
      <c r="O597" s="75"/>
      <c r="P597" s="75"/>
      <c r="Q597" s="151">
        <f t="shared" si="68"/>
        <v>-629369.73999999929</v>
      </c>
      <c r="R597" s="78">
        <f t="shared" si="69"/>
        <v>612.18151809604285</v>
      </c>
    </row>
    <row r="598" spans="1:18">
      <c r="A598" s="76">
        <v>7</v>
      </c>
      <c r="B598" s="75" t="s">
        <v>351</v>
      </c>
      <c r="C598" s="75" t="s">
        <v>851</v>
      </c>
      <c r="D598" s="75" t="s">
        <v>852</v>
      </c>
      <c r="E598" s="75" t="s">
        <v>853</v>
      </c>
      <c r="F598" s="75" t="s">
        <v>480</v>
      </c>
      <c r="G598" s="75" t="s">
        <v>860</v>
      </c>
      <c r="H598" s="80">
        <v>6117</v>
      </c>
      <c r="I598" s="76">
        <v>5</v>
      </c>
      <c r="J598" s="153">
        <f>หนองคาย!F17</f>
        <v>917344.41</v>
      </c>
      <c r="K598" s="159">
        <f>หนองคาย!AH17</f>
        <v>936457.64000000013</v>
      </c>
      <c r="L598" s="81">
        <f>หนองคาย!AI17</f>
        <v>3557257.81</v>
      </c>
      <c r="M598" s="81">
        <f>หนองคาย!AJ17</f>
        <v>3886827.4099999997</v>
      </c>
      <c r="N598" s="75"/>
      <c r="O598" s="75"/>
      <c r="P598" s="75"/>
      <c r="Q598" s="151">
        <f t="shared" si="68"/>
        <v>-329569.59999999963</v>
      </c>
      <c r="R598" s="78">
        <f t="shared" si="69"/>
        <v>581.53634297858423</v>
      </c>
    </row>
    <row r="599" spans="1:18">
      <c r="A599" s="76">
        <v>8</v>
      </c>
      <c r="B599" s="75" t="s">
        <v>351</v>
      </c>
      <c r="C599" s="75" t="s">
        <v>851</v>
      </c>
      <c r="D599" s="75" t="s">
        <v>852</v>
      </c>
      <c r="E599" s="75" t="s">
        <v>853</v>
      </c>
      <c r="F599" s="75" t="s">
        <v>480</v>
      </c>
      <c r="G599" s="75" t="s">
        <v>861</v>
      </c>
      <c r="H599" s="80">
        <v>2179</v>
      </c>
      <c r="I599" s="76">
        <v>2</v>
      </c>
      <c r="J599" s="153">
        <f>หนองคาย!F18</f>
        <v>300564.01</v>
      </c>
      <c r="K599" s="159">
        <f>หนองคาย!AH18</f>
        <v>327391.14</v>
      </c>
      <c r="L599" s="81">
        <f>หนองคาย!AI18</f>
        <v>2906475.33</v>
      </c>
      <c r="M599" s="81">
        <f>หนองคาย!AJ18</f>
        <v>3252675.08</v>
      </c>
      <c r="N599" s="75"/>
      <c r="O599" s="75"/>
      <c r="P599" s="75"/>
      <c r="Q599" s="151">
        <f t="shared" si="68"/>
        <v>-346199.75</v>
      </c>
      <c r="R599" s="78">
        <f t="shared" si="69"/>
        <v>1333.8574254245068</v>
      </c>
    </row>
    <row r="600" spans="1:18">
      <c r="A600" s="76">
        <v>9</v>
      </c>
      <c r="B600" s="75" t="s">
        <v>351</v>
      </c>
      <c r="C600" s="75" t="s">
        <v>851</v>
      </c>
      <c r="D600" s="75" t="s">
        <v>852</v>
      </c>
      <c r="E600" s="75" t="s">
        <v>853</v>
      </c>
      <c r="F600" s="75" t="s">
        <v>480</v>
      </c>
      <c r="G600" s="75" t="s">
        <v>862</v>
      </c>
      <c r="H600" s="80">
        <v>825</v>
      </c>
      <c r="I600" s="76">
        <v>1</v>
      </c>
      <c r="J600" s="153">
        <f>หนองคาย!F19</f>
        <v>174232.03</v>
      </c>
      <c r="K600" s="159">
        <f>หนองคาย!AH19</f>
        <v>226764.28</v>
      </c>
      <c r="L600" s="81">
        <f>หนองคาย!AI19</f>
        <v>2249354.2400000002</v>
      </c>
      <c r="M600" s="81">
        <f>หนองคาย!AJ19</f>
        <v>1900960.81</v>
      </c>
      <c r="N600" s="75"/>
      <c r="O600" s="75"/>
      <c r="P600" s="75"/>
      <c r="Q600" s="151">
        <f t="shared" si="68"/>
        <v>348393.43000000017</v>
      </c>
      <c r="R600" s="78">
        <f t="shared" si="69"/>
        <v>2726.4899878787883</v>
      </c>
    </row>
    <row r="601" spans="1:18">
      <c r="A601" s="76">
        <v>10</v>
      </c>
      <c r="B601" s="75" t="s">
        <v>351</v>
      </c>
      <c r="C601" s="75" t="s">
        <v>851</v>
      </c>
      <c r="D601" s="75" t="s">
        <v>852</v>
      </c>
      <c r="E601" s="75" t="s">
        <v>853</v>
      </c>
      <c r="F601" s="75" t="s">
        <v>480</v>
      </c>
      <c r="G601" s="75" t="s">
        <v>863</v>
      </c>
      <c r="H601" s="80">
        <v>5318</v>
      </c>
      <c r="I601" s="76">
        <v>4</v>
      </c>
      <c r="J601" s="153">
        <f>หนองคาย!F20</f>
        <v>236387.14</v>
      </c>
      <c r="K601" s="159">
        <f>หนองคาย!AH20</f>
        <v>326408.53000000003</v>
      </c>
      <c r="L601" s="81">
        <f>หนองคาย!AI20</f>
        <v>2804112.71</v>
      </c>
      <c r="M601" s="81">
        <f>หนองคาย!AJ20</f>
        <v>3354410.36</v>
      </c>
      <c r="N601" s="75"/>
      <c r="O601" s="75"/>
      <c r="P601" s="75"/>
      <c r="Q601" s="151">
        <f t="shared" si="68"/>
        <v>-550297.64999999991</v>
      </c>
      <c r="R601" s="78">
        <f t="shared" si="69"/>
        <v>527.28708349003387</v>
      </c>
    </row>
    <row r="602" spans="1:18">
      <c r="A602" s="76">
        <v>11</v>
      </c>
      <c r="B602" s="75" t="s">
        <v>351</v>
      </c>
      <c r="C602" s="75" t="s">
        <v>851</v>
      </c>
      <c r="D602" s="75" t="s">
        <v>852</v>
      </c>
      <c r="E602" s="75" t="s">
        <v>853</v>
      </c>
      <c r="F602" s="75" t="s">
        <v>480</v>
      </c>
      <c r="G602" s="75" t="s">
        <v>864</v>
      </c>
      <c r="H602" s="80">
        <v>5577</v>
      </c>
      <c r="I602" s="76">
        <v>4</v>
      </c>
      <c r="J602" s="153">
        <f>หนองคาย!F21</f>
        <v>743708.5</v>
      </c>
      <c r="K602" s="159">
        <f>หนองคาย!AH21</f>
        <v>879124.64</v>
      </c>
      <c r="L602" s="81">
        <f>หนองคาย!AI21</f>
        <v>3833078.92</v>
      </c>
      <c r="M602" s="81">
        <f>หนองคาย!AJ21</f>
        <v>4045606.32</v>
      </c>
      <c r="N602" s="75"/>
      <c r="O602" s="75"/>
      <c r="P602" s="75"/>
      <c r="Q602" s="151">
        <f t="shared" si="68"/>
        <v>-212527.39999999991</v>
      </c>
      <c r="R602" s="78">
        <f t="shared" si="69"/>
        <v>687.30122287968436</v>
      </c>
    </row>
    <row r="603" spans="1:18">
      <c r="A603" s="76">
        <v>12</v>
      </c>
      <c r="B603" s="75" t="s">
        <v>351</v>
      </c>
      <c r="C603" s="75" t="s">
        <v>851</v>
      </c>
      <c r="D603" s="75" t="s">
        <v>852</v>
      </c>
      <c r="E603" s="75" t="s">
        <v>853</v>
      </c>
      <c r="F603" s="75" t="s">
        <v>480</v>
      </c>
      <c r="G603" s="75" t="s">
        <v>865</v>
      </c>
      <c r="H603" s="80">
        <v>4807</v>
      </c>
      <c r="I603" s="76">
        <v>4</v>
      </c>
      <c r="J603" s="153">
        <f>หนองคาย!F22</f>
        <v>793602.53</v>
      </c>
      <c r="K603" s="159">
        <f>หนองคาย!AH22</f>
        <v>785979.03</v>
      </c>
      <c r="L603" s="81">
        <f>หนองคาย!AI22</f>
        <v>3829214.96</v>
      </c>
      <c r="M603" s="81">
        <f>หนองคาย!AJ22</f>
        <v>4348399.4000000004</v>
      </c>
      <c r="N603" s="75"/>
      <c r="O603" s="75"/>
      <c r="P603" s="75"/>
      <c r="Q603" s="151">
        <f t="shared" si="68"/>
        <v>-519184.44000000041</v>
      </c>
      <c r="R603" s="78">
        <f t="shared" si="69"/>
        <v>796.59142084460166</v>
      </c>
    </row>
    <row r="604" spans="1:18">
      <c r="A604" s="76">
        <v>13</v>
      </c>
      <c r="B604" s="75" t="s">
        <v>351</v>
      </c>
      <c r="C604" s="75" t="s">
        <v>851</v>
      </c>
      <c r="D604" s="75" t="s">
        <v>852</v>
      </c>
      <c r="E604" s="75" t="s">
        <v>853</v>
      </c>
      <c r="F604" s="75" t="s">
        <v>480</v>
      </c>
      <c r="G604" s="75" t="s">
        <v>866</v>
      </c>
      <c r="H604" s="80">
        <v>4653</v>
      </c>
      <c r="I604" s="76">
        <v>4</v>
      </c>
      <c r="J604" s="153">
        <f>หนองคาย!F23</f>
        <v>138473.65</v>
      </c>
      <c r="K604" s="159">
        <f>หนองคาย!AH23</f>
        <v>271485.06</v>
      </c>
      <c r="L604" s="81">
        <f>หนองคาย!AI23</f>
        <v>3248977.5599999996</v>
      </c>
      <c r="M604" s="81">
        <f>หนองคาย!AJ23</f>
        <v>3665491.91</v>
      </c>
      <c r="N604" s="75"/>
      <c r="O604" s="75"/>
      <c r="P604" s="75"/>
      <c r="Q604" s="151">
        <f t="shared" si="68"/>
        <v>-416514.35000000056</v>
      </c>
      <c r="R604" s="78">
        <f t="shared" si="69"/>
        <v>698.25436492585425</v>
      </c>
    </row>
    <row r="605" spans="1:18">
      <c r="A605" s="76">
        <v>14</v>
      </c>
      <c r="B605" s="75" t="s">
        <v>351</v>
      </c>
      <c r="C605" s="75" t="s">
        <v>851</v>
      </c>
      <c r="D605" s="75" t="s">
        <v>852</v>
      </c>
      <c r="E605" s="75" t="s">
        <v>853</v>
      </c>
      <c r="F605" s="75" t="s">
        <v>480</v>
      </c>
      <c r="G605" s="75" t="s">
        <v>867</v>
      </c>
      <c r="H605" s="80">
        <v>7694</v>
      </c>
      <c r="I605" s="76">
        <v>5</v>
      </c>
      <c r="J605" s="153">
        <f>หนองคาย!F24</f>
        <v>2895959.36</v>
      </c>
      <c r="K605" s="159">
        <f>หนองคาย!AH24</f>
        <v>2931471.05</v>
      </c>
      <c r="L605" s="81">
        <f>หนองคาย!AI24</f>
        <v>5797498.8700000001</v>
      </c>
      <c r="M605" s="81">
        <f>หนองคาย!AJ24</f>
        <v>6165575.6200000001</v>
      </c>
      <c r="N605" s="75"/>
      <c r="O605" s="75"/>
      <c r="P605" s="75"/>
      <c r="Q605" s="151">
        <f t="shared" si="68"/>
        <v>-368076.75</v>
      </c>
      <c r="R605" s="78">
        <f t="shared" si="69"/>
        <v>753.50908110215755</v>
      </c>
    </row>
    <row r="606" spans="1:18">
      <c r="A606" s="76">
        <v>15</v>
      </c>
      <c r="B606" s="75" t="s">
        <v>351</v>
      </c>
      <c r="C606" s="75" t="s">
        <v>851</v>
      </c>
      <c r="D606" s="75" t="s">
        <v>852</v>
      </c>
      <c r="E606" s="75" t="s">
        <v>853</v>
      </c>
      <c r="F606" s="75" t="s">
        <v>480</v>
      </c>
      <c r="G606" s="75" t="s">
        <v>868</v>
      </c>
      <c r="H606" s="80">
        <v>6880</v>
      </c>
      <c r="I606" s="76">
        <v>5</v>
      </c>
      <c r="J606" s="153">
        <f>หนองคาย!F25</f>
        <v>396250.66</v>
      </c>
      <c r="K606" s="159">
        <f>หนองคาย!AH25</f>
        <v>647549.49999999988</v>
      </c>
      <c r="L606" s="81">
        <f>หนองคาย!AI25</f>
        <v>4184502.54</v>
      </c>
      <c r="M606" s="81">
        <f>หนองคาย!AJ25</f>
        <v>4496820.16</v>
      </c>
      <c r="N606" s="75"/>
      <c r="O606" s="75"/>
      <c r="P606" s="75"/>
      <c r="Q606" s="151">
        <f t="shared" si="68"/>
        <v>-312317.62000000011</v>
      </c>
      <c r="R606" s="78">
        <f t="shared" si="69"/>
        <v>608.21257848837206</v>
      </c>
    </row>
    <row r="607" spans="1:18">
      <c r="A607" s="76">
        <v>16</v>
      </c>
      <c r="B607" s="75" t="s">
        <v>351</v>
      </c>
      <c r="C607" s="75" t="s">
        <v>851</v>
      </c>
      <c r="D607" s="75" t="s">
        <v>852</v>
      </c>
      <c r="E607" s="75" t="s">
        <v>853</v>
      </c>
      <c r="F607" s="75" t="s">
        <v>480</v>
      </c>
      <c r="G607" s="75" t="s">
        <v>869</v>
      </c>
      <c r="H607" s="80">
        <v>4509</v>
      </c>
      <c r="I607" s="76">
        <v>4</v>
      </c>
      <c r="J607" s="153">
        <f>หนองคาย!F26</f>
        <v>329467.7</v>
      </c>
      <c r="K607" s="159">
        <f>หนองคาย!AH26</f>
        <v>379724.53</v>
      </c>
      <c r="L607" s="81">
        <f>หนองคาย!AI26</f>
        <v>2576190.2000000002</v>
      </c>
      <c r="M607" s="81">
        <f>หนองคาย!AJ26</f>
        <v>3251676.04</v>
      </c>
      <c r="N607" s="75"/>
      <c r="O607" s="75"/>
      <c r="P607" s="75"/>
      <c r="Q607" s="151">
        <f t="shared" si="68"/>
        <v>-675485.83999999985</v>
      </c>
      <c r="R607" s="78">
        <f t="shared" si="69"/>
        <v>571.34402306498123</v>
      </c>
    </row>
    <row r="608" spans="1:18">
      <c r="A608" s="76">
        <v>17</v>
      </c>
      <c r="B608" s="75" t="s">
        <v>351</v>
      </c>
      <c r="C608" s="75" t="s">
        <v>851</v>
      </c>
      <c r="D608" s="75" t="s">
        <v>852</v>
      </c>
      <c r="E608" s="75" t="s">
        <v>853</v>
      </c>
      <c r="F608" s="75" t="s">
        <v>480</v>
      </c>
      <c r="G608" s="75" t="s">
        <v>870</v>
      </c>
      <c r="H608" s="80">
        <v>2953</v>
      </c>
      <c r="I608" s="76">
        <v>2</v>
      </c>
      <c r="J608" s="153">
        <f>หนองคาย!F27</f>
        <v>601042.71</v>
      </c>
      <c r="K608" s="159">
        <f>หนองคาย!AH27</f>
        <v>651825.30999999994</v>
      </c>
      <c r="L608" s="81">
        <f>หนองคาย!AI27</f>
        <v>2993836.5</v>
      </c>
      <c r="M608" s="81">
        <f>หนองคาย!AJ27</f>
        <v>3234119.2399999998</v>
      </c>
      <c r="N608" s="75"/>
      <c r="O608" s="75"/>
      <c r="P608" s="75"/>
      <c r="Q608" s="151">
        <f t="shared" si="68"/>
        <v>-240282.73999999976</v>
      </c>
      <c r="R608" s="78">
        <f t="shared" si="69"/>
        <v>1013.8288181510328</v>
      </c>
    </row>
    <row r="609" spans="1:18">
      <c r="A609" s="76">
        <v>18</v>
      </c>
      <c r="B609" s="75" t="s">
        <v>351</v>
      </c>
      <c r="C609" s="75" t="s">
        <v>851</v>
      </c>
      <c r="D609" s="75" t="s">
        <v>852</v>
      </c>
      <c r="E609" s="75" t="s">
        <v>853</v>
      </c>
      <c r="F609" s="75" t="s">
        <v>480</v>
      </c>
      <c r="G609" s="75" t="s">
        <v>871</v>
      </c>
      <c r="H609" s="80">
        <v>2600</v>
      </c>
      <c r="I609" s="76">
        <v>2</v>
      </c>
      <c r="J609" s="153">
        <f>หนองคาย!F28</f>
        <v>246444.42</v>
      </c>
      <c r="K609" s="159">
        <f>หนองคาย!AH28</f>
        <v>279382.67000000004</v>
      </c>
      <c r="L609" s="81">
        <f>หนองคาย!AI28</f>
        <v>2409831.5</v>
      </c>
      <c r="M609" s="81">
        <f>หนองคาย!AJ28</f>
        <v>2576340.41</v>
      </c>
      <c r="N609" s="75"/>
      <c r="O609" s="75"/>
      <c r="P609" s="75"/>
      <c r="Q609" s="151">
        <f t="shared" si="68"/>
        <v>-166508.91000000015</v>
      </c>
      <c r="R609" s="78">
        <f t="shared" si="69"/>
        <v>926.85826923076922</v>
      </c>
    </row>
    <row r="610" spans="1:18" s="21" customFormat="1">
      <c r="A610" s="139">
        <v>1</v>
      </c>
      <c r="B610" s="140" t="s">
        <v>351</v>
      </c>
      <c r="C610" s="140"/>
      <c r="D610" s="140"/>
      <c r="E610" s="140" t="s">
        <v>376</v>
      </c>
      <c r="F610" s="140"/>
      <c r="G610" s="140" t="s">
        <v>872</v>
      </c>
      <c r="H610" s="142">
        <f>SUM(H592:H609)</f>
        <v>76572</v>
      </c>
      <c r="I610" s="139"/>
      <c r="J610" s="142">
        <f>SUM(J592:J609)</f>
        <v>9535706.9700000007</v>
      </c>
      <c r="K610" s="160">
        <f>SUM(K593:K609)</f>
        <v>11314244.609999999</v>
      </c>
      <c r="L610" s="142">
        <f t="shared" ref="L610:M610" si="72">SUM(L593:L609)</f>
        <v>57900744.070000008</v>
      </c>
      <c r="M610" s="142">
        <f t="shared" si="72"/>
        <v>63340568.309999987</v>
      </c>
      <c r="N610" s="140">
        <v>17</v>
      </c>
      <c r="O610" s="140">
        <v>17</v>
      </c>
      <c r="P610" s="140">
        <f>N610-O610</f>
        <v>0</v>
      </c>
      <c r="Q610" s="152">
        <f t="shared" si="68"/>
        <v>-5439824.2399999797</v>
      </c>
      <c r="R610" s="150">
        <f>L610/H610</f>
        <v>756.16079075902428</v>
      </c>
    </row>
    <row r="611" spans="1:18">
      <c r="A611" s="76">
        <v>1</v>
      </c>
      <c r="B611" s="75" t="s">
        <v>351</v>
      </c>
      <c r="C611" s="75" t="s">
        <v>873</v>
      </c>
      <c r="D611" s="75" t="s">
        <v>403</v>
      </c>
      <c r="E611" s="75" t="s">
        <v>874</v>
      </c>
      <c r="F611" s="75" t="s">
        <v>629</v>
      </c>
      <c r="G611" s="75" t="s">
        <v>875</v>
      </c>
      <c r="H611" s="80"/>
      <c r="I611" s="76"/>
      <c r="J611" s="153"/>
      <c r="K611" s="159"/>
      <c r="L611" s="81"/>
      <c r="M611" s="81"/>
      <c r="N611" s="75"/>
      <c r="O611" s="75"/>
      <c r="P611" s="75"/>
    </row>
    <row r="612" spans="1:18">
      <c r="A612" s="76">
        <v>2</v>
      </c>
      <c r="B612" s="75" t="s">
        <v>351</v>
      </c>
      <c r="C612" s="75" t="s">
        <v>873</v>
      </c>
      <c r="D612" s="75" t="s">
        <v>403</v>
      </c>
      <c r="E612" s="75" t="s">
        <v>874</v>
      </c>
      <c r="F612" s="75" t="s">
        <v>480</v>
      </c>
      <c r="G612" s="75" t="s">
        <v>876</v>
      </c>
      <c r="H612" s="80">
        <v>3933</v>
      </c>
      <c r="I612" s="76">
        <v>3</v>
      </c>
      <c r="J612" s="153">
        <f>หนองคาย!F29</f>
        <v>321115.27</v>
      </c>
      <c r="K612" s="159">
        <f>หนองคาย!AH29</f>
        <v>554812.84</v>
      </c>
      <c r="L612" s="81">
        <f>หนองคาย!AI29</f>
        <v>3766775.54</v>
      </c>
      <c r="M612" s="81">
        <f>หนองคาย!AJ29</f>
        <v>3663617.9000000004</v>
      </c>
      <c r="N612" s="75"/>
      <c r="O612" s="75"/>
      <c r="P612" s="75"/>
      <c r="Q612" s="151">
        <f t="shared" si="68"/>
        <v>103157.63999999966</v>
      </c>
      <c r="R612" s="78">
        <f t="shared" si="69"/>
        <v>957.7359623696924</v>
      </c>
    </row>
    <row r="613" spans="1:18">
      <c r="A613" s="76">
        <v>3</v>
      </c>
      <c r="B613" s="75" t="s">
        <v>351</v>
      </c>
      <c r="C613" s="75" t="s">
        <v>873</v>
      </c>
      <c r="D613" s="75" t="s">
        <v>403</v>
      </c>
      <c r="E613" s="75" t="s">
        <v>874</v>
      </c>
      <c r="F613" s="75" t="s">
        <v>480</v>
      </c>
      <c r="G613" s="75" t="s">
        <v>877</v>
      </c>
      <c r="H613" s="80">
        <v>3233</v>
      </c>
      <c r="I613" s="76">
        <v>3</v>
      </c>
      <c r="J613" s="153">
        <f>หนองคาย!F30</f>
        <v>411887.45</v>
      </c>
      <c r="K613" s="159">
        <f>หนองคาย!AH30</f>
        <v>608836.28000000014</v>
      </c>
      <c r="L613" s="81">
        <f>หนองคาย!AI30</f>
        <v>3263351.38</v>
      </c>
      <c r="M613" s="81">
        <f>หนองคาย!AJ30</f>
        <v>4130671.2399999998</v>
      </c>
      <c r="N613" s="75"/>
      <c r="O613" s="75"/>
      <c r="P613" s="75"/>
      <c r="Q613" s="151">
        <f t="shared" si="68"/>
        <v>-867319.85999999987</v>
      </c>
      <c r="R613" s="78">
        <f t="shared" si="69"/>
        <v>1009.3879925765542</v>
      </c>
    </row>
    <row r="614" spans="1:18">
      <c r="A614" s="76">
        <v>4</v>
      </c>
      <c r="B614" s="75" t="s">
        <v>351</v>
      </c>
      <c r="C614" s="75" t="s">
        <v>873</v>
      </c>
      <c r="D614" s="75" t="s">
        <v>403</v>
      </c>
      <c r="E614" s="75" t="s">
        <v>874</v>
      </c>
      <c r="F614" s="75" t="s">
        <v>480</v>
      </c>
      <c r="G614" s="75" t="s">
        <v>878</v>
      </c>
      <c r="H614" s="80">
        <v>7144</v>
      </c>
      <c r="I614" s="76">
        <v>5</v>
      </c>
      <c r="J614" s="153">
        <f>หนองคาย!F31</f>
        <v>1038211.45</v>
      </c>
      <c r="K614" s="159">
        <f>หนองคาย!AH31</f>
        <v>1287082.94</v>
      </c>
      <c r="L614" s="81">
        <f>หนองคาย!AI31</f>
        <v>4358893.3900000006</v>
      </c>
      <c r="M614" s="81">
        <f>หนองคาย!AJ31</f>
        <v>4126299.3899999997</v>
      </c>
      <c r="N614" s="75"/>
      <c r="O614" s="75"/>
      <c r="P614" s="75"/>
      <c r="Q614" s="151">
        <f t="shared" si="68"/>
        <v>232594.00000000093</v>
      </c>
      <c r="R614" s="78">
        <f t="shared" si="69"/>
        <v>610.14745100783887</v>
      </c>
    </row>
    <row r="615" spans="1:18">
      <c r="A615" s="76">
        <v>5</v>
      </c>
      <c r="B615" s="75" t="s">
        <v>351</v>
      </c>
      <c r="C615" s="75" t="s">
        <v>873</v>
      </c>
      <c r="D615" s="75" t="s">
        <v>403</v>
      </c>
      <c r="E615" s="75" t="s">
        <v>874</v>
      </c>
      <c r="F615" s="75" t="s">
        <v>480</v>
      </c>
      <c r="G615" s="75" t="s">
        <v>879</v>
      </c>
      <c r="H615" s="80">
        <v>4737</v>
      </c>
      <c r="I615" s="76">
        <v>4</v>
      </c>
      <c r="J615" s="153">
        <f>หนองคาย!F32</f>
        <v>614033.28</v>
      </c>
      <c r="K615" s="159">
        <f>หนองคาย!AH32</f>
        <v>712267.90999999992</v>
      </c>
      <c r="L615" s="81">
        <f>หนองคาย!AI32</f>
        <v>3681730.0300000003</v>
      </c>
      <c r="M615" s="81">
        <f>หนองคาย!AJ32</f>
        <v>3362451.8299999996</v>
      </c>
      <c r="N615" s="75"/>
      <c r="O615" s="75"/>
      <c r="P615" s="75"/>
      <c r="Q615" s="151">
        <f t="shared" si="68"/>
        <v>319278.20000000065</v>
      </c>
      <c r="R615" s="78">
        <f t="shared" si="69"/>
        <v>777.22820983744987</v>
      </c>
    </row>
    <row r="616" spans="1:18">
      <c r="A616" s="76">
        <v>6</v>
      </c>
      <c r="B616" s="75" t="s">
        <v>351</v>
      </c>
      <c r="C616" s="75" t="s">
        <v>873</v>
      </c>
      <c r="D616" s="75" t="s">
        <v>403</v>
      </c>
      <c r="E616" s="75" t="s">
        <v>874</v>
      </c>
      <c r="F616" s="75" t="s">
        <v>480</v>
      </c>
      <c r="G616" s="75" t="s">
        <v>880</v>
      </c>
      <c r="H616" s="80">
        <v>5986</v>
      </c>
      <c r="I616" s="76">
        <v>4</v>
      </c>
      <c r="J616" s="153">
        <f>หนองคาย!F33</f>
        <v>395405.79</v>
      </c>
      <c r="K616" s="159">
        <f>หนองคาย!AH33</f>
        <v>411175.41</v>
      </c>
      <c r="L616" s="81">
        <f>หนองคาย!AI33</f>
        <v>4726253.3800000008</v>
      </c>
      <c r="M616" s="81">
        <f>หนองคาย!AJ33</f>
        <v>4856417.1399999997</v>
      </c>
      <c r="N616" s="75"/>
      <c r="O616" s="75"/>
      <c r="P616" s="75"/>
      <c r="Q616" s="151">
        <f t="shared" si="68"/>
        <v>-130163.75999999885</v>
      </c>
      <c r="R616" s="78">
        <f t="shared" si="69"/>
        <v>789.55118275977293</v>
      </c>
    </row>
    <row r="617" spans="1:18">
      <c r="A617" s="76">
        <v>7</v>
      </c>
      <c r="B617" s="75" t="s">
        <v>351</v>
      </c>
      <c r="C617" s="75" t="s">
        <v>873</v>
      </c>
      <c r="D617" s="75" t="s">
        <v>403</v>
      </c>
      <c r="E617" s="75" t="s">
        <v>874</v>
      </c>
      <c r="F617" s="75" t="s">
        <v>480</v>
      </c>
      <c r="G617" s="75" t="s">
        <v>881</v>
      </c>
      <c r="H617" s="80">
        <v>4578</v>
      </c>
      <c r="I617" s="76">
        <v>4</v>
      </c>
      <c r="J617" s="153">
        <f>หนองคาย!F34</f>
        <v>878234.08</v>
      </c>
      <c r="K617" s="159">
        <f>หนองคาย!AH34</f>
        <v>922725.49999999988</v>
      </c>
      <c r="L617" s="81">
        <f>หนองคาย!AI34</f>
        <v>4839575.7300000004</v>
      </c>
      <c r="M617" s="81">
        <f>หนองคาย!AJ34</f>
        <v>4575340.74</v>
      </c>
      <c r="N617" s="75"/>
      <c r="O617" s="75"/>
      <c r="P617" s="75"/>
      <c r="Q617" s="151">
        <f t="shared" si="68"/>
        <v>264234.99000000022</v>
      </c>
      <c r="R617" s="78">
        <f t="shared" si="69"/>
        <v>1057.1375557011797</v>
      </c>
    </row>
    <row r="618" spans="1:18">
      <c r="A618" s="76">
        <v>8</v>
      </c>
      <c r="B618" s="75" t="s">
        <v>351</v>
      </c>
      <c r="C618" s="75" t="s">
        <v>873</v>
      </c>
      <c r="D618" s="75" t="s">
        <v>403</v>
      </c>
      <c r="E618" s="75" t="s">
        <v>874</v>
      </c>
      <c r="F618" s="75" t="s">
        <v>480</v>
      </c>
      <c r="G618" s="75" t="s">
        <v>882</v>
      </c>
      <c r="H618" s="80">
        <v>5820</v>
      </c>
      <c r="I618" s="76">
        <v>4</v>
      </c>
      <c r="J618" s="153">
        <f>หนองคาย!F35</f>
        <v>714675.39</v>
      </c>
      <c r="K618" s="159">
        <f>หนองคาย!AH35</f>
        <v>658138.16999999993</v>
      </c>
      <c r="L618" s="81">
        <f>หนองคาย!AI35</f>
        <v>3563706.92</v>
      </c>
      <c r="M618" s="81">
        <f>หนองคาย!AJ35</f>
        <v>3626271.87</v>
      </c>
      <c r="N618" s="75"/>
      <c r="O618" s="75"/>
      <c r="P618" s="75"/>
      <c r="Q618" s="151">
        <f t="shared" si="68"/>
        <v>-62564.950000000186</v>
      </c>
      <c r="R618" s="78">
        <f t="shared" si="69"/>
        <v>612.32077663230234</v>
      </c>
    </row>
    <row r="619" spans="1:18">
      <c r="A619" s="76">
        <v>9</v>
      </c>
      <c r="B619" s="75" t="s">
        <v>351</v>
      </c>
      <c r="C619" s="75" t="s">
        <v>873</v>
      </c>
      <c r="D619" s="75" t="s">
        <v>403</v>
      </c>
      <c r="E619" s="75" t="s">
        <v>874</v>
      </c>
      <c r="F619" s="75" t="s">
        <v>480</v>
      </c>
      <c r="G619" s="75" t="s">
        <v>883</v>
      </c>
      <c r="H619" s="80">
        <v>3351</v>
      </c>
      <c r="I619" s="76">
        <v>3</v>
      </c>
      <c r="J619" s="153">
        <f>หนองคาย!F36</f>
        <v>346580.74</v>
      </c>
      <c r="K619" s="159">
        <f>หนองคาย!AH36</f>
        <v>340106.32999999996</v>
      </c>
      <c r="L619" s="81">
        <f>หนองคาย!AI36</f>
        <v>4248825.18</v>
      </c>
      <c r="M619" s="81">
        <f>หนองคาย!AJ36</f>
        <v>4586007.0999999996</v>
      </c>
      <c r="N619" s="75"/>
      <c r="O619" s="75"/>
      <c r="P619" s="75"/>
      <c r="Q619" s="151">
        <f t="shared" si="68"/>
        <v>-337181.91999999993</v>
      </c>
      <c r="R619" s="78">
        <f t="shared" si="69"/>
        <v>1267.9275380483436</v>
      </c>
    </row>
    <row r="620" spans="1:18">
      <c r="A620" s="76">
        <v>10</v>
      </c>
      <c r="B620" s="75" t="s">
        <v>351</v>
      </c>
      <c r="C620" s="75" t="s">
        <v>873</v>
      </c>
      <c r="D620" s="75" t="s">
        <v>403</v>
      </c>
      <c r="E620" s="75" t="s">
        <v>874</v>
      </c>
      <c r="F620" s="75" t="s">
        <v>480</v>
      </c>
      <c r="G620" s="75" t="s">
        <v>884</v>
      </c>
      <c r="H620" s="80">
        <v>5037</v>
      </c>
      <c r="I620" s="76">
        <v>4</v>
      </c>
      <c r="J620" s="153">
        <f>หนองคาย!F37</f>
        <v>122860.18</v>
      </c>
      <c r="K620" s="159">
        <f>หนองคาย!AH37</f>
        <v>219212.57</v>
      </c>
      <c r="L620" s="81">
        <f>หนองคาย!AI37</f>
        <v>4836457.5999999996</v>
      </c>
      <c r="M620" s="81">
        <f>หนองคาย!AJ37</f>
        <v>4950590.49</v>
      </c>
      <c r="N620" s="75"/>
      <c r="O620" s="75"/>
      <c r="P620" s="75"/>
      <c r="Q620" s="151">
        <f t="shared" si="68"/>
        <v>-114132.8900000006</v>
      </c>
      <c r="R620" s="78">
        <f t="shared" si="69"/>
        <v>960.18614254516569</v>
      </c>
    </row>
    <row r="621" spans="1:18">
      <c r="A621" s="76">
        <v>11</v>
      </c>
      <c r="B621" s="75" t="s">
        <v>351</v>
      </c>
      <c r="C621" s="75" t="s">
        <v>873</v>
      </c>
      <c r="D621" s="75" t="s">
        <v>403</v>
      </c>
      <c r="E621" s="75" t="s">
        <v>874</v>
      </c>
      <c r="F621" s="75" t="s">
        <v>480</v>
      </c>
      <c r="G621" s="75" t="s">
        <v>885</v>
      </c>
      <c r="H621" s="80">
        <v>4638</v>
      </c>
      <c r="I621" s="76">
        <v>4</v>
      </c>
      <c r="J621" s="153">
        <f>หนองคาย!F38</f>
        <v>738402.84</v>
      </c>
      <c r="K621" s="159">
        <f>หนองคาย!AH38</f>
        <v>863085.87</v>
      </c>
      <c r="L621" s="81">
        <f>หนองคาย!AI38</f>
        <v>4516136.34</v>
      </c>
      <c r="M621" s="81">
        <f>หนองคาย!AJ38</f>
        <v>4478326.4600000009</v>
      </c>
      <c r="N621" s="75"/>
      <c r="O621" s="75"/>
      <c r="P621" s="75"/>
      <c r="Q621" s="151">
        <f t="shared" si="68"/>
        <v>37809.879999998957</v>
      </c>
      <c r="R621" s="78">
        <f t="shared" si="69"/>
        <v>973.72495472186279</v>
      </c>
    </row>
    <row r="622" spans="1:18" s="21" customFormat="1">
      <c r="A622" s="139">
        <v>2</v>
      </c>
      <c r="B622" s="140" t="s">
        <v>351</v>
      </c>
      <c r="C622" s="140"/>
      <c r="D622" s="140"/>
      <c r="E622" s="140" t="s">
        <v>376</v>
      </c>
      <c r="F622" s="140"/>
      <c r="G622" s="140" t="s">
        <v>886</v>
      </c>
      <c r="H622" s="142">
        <f>SUM(H611:H621)</f>
        <v>48457</v>
      </c>
      <c r="I622" s="139"/>
      <c r="J622" s="142">
        <f>SUM(J611:J621)</f>
        <v>5581406.4699999997</v>
      </c>
      <c r="K622" s="160">
        <f>SUM(K611:K621)</f>
        <v>6577443.8200000003</v>
      </c>
      <c r="L622" s="142">
        <f t="shared" ref="L622:M622" si="73">SUM(L611:L621)</f>
        <v>41801705.489999995</v>
      </c>
      <c r="M622" s="142">
        <f t="shared" si="73"/>
        <v>42355994.160000004</v>
      </c>
      <c r="N622" s="140">
        <v>10</v>
      </c>
      <c r="O622" s="140">
        <v>10</v>
      </c>
      <c r="P622" s="140">
        <f>N622-O622</f>
        <v>0</v>
      </c>
      <c r="Q622" s="152">
        <f t="shared" si="68"/>
        <v>-554288.67000000924</v>
      </c>
      <c r="R622" s="150">
        <f>L622/H622</f>
        <v>862.65566357801754</v>
      </c>
    </row>
    <row r="623" spans="1:18">
      <c r="A623" s="76">
        <v>1</v>
      </c>
      <c r="B623" s="75" t="s">
        <v>351</v>
      </c>
      <c r="C623" s="75" t="s">
        <v>887</v>
      </c>
      <c r="D623" s="75" t="s">
        <v>382</v>
      </c>
      <c r="E623" s="75" t="s">
        <v>888</v>
      </c>
      <c r="F623" s="75" t="s">
        <v>510</v>
      </c>
      <c r="G623" s="75" t="s">
        <v>889</v>
      </c>
      <c r="H623" s="80"/>
      <c r="I623" s="76"/>
      <c r="J623" s="153"/>
      <c r="K623" s="159"/>
      <c r="L623" s="81"/>
      <c r="M623" s="81"/>
      <c r="N623" s="75"/>
      <c r="O623" s="75"/>
      <c r="P623" s="75"/>
    </row>
    <row r="624" spans="1:18">
      <c r="A624" s="76">
        <v>2</v>
      </c>
      <c r="B624" s="75" t="s">
        <v>351</v>
      </c>
      <c r="C624" s="75" t="s">
        <v>887</v>
      </c>
      <c r="D624" s="75" t="s">
        <v>382</v>
      </c>
      <c r="E624" s="75" t="s">
        <v>888</v>
      </c>
      <c r="F624" s="75" t="s">
        <v>480</v>
      </c>
      <c r="G624" s="75" t="s">
        <v>890</v>
      </c>
      <c r="H624" s="80">
        <v>2084</v>
      </c>
      <c r="I624" s="76">
        <v>2</v>
      </c>
      <c r="J624" s="153">
        <f>หนองคาย!F39</f>
        <v>844947.28</v>
      </c>
      <c r="K624" s="159">
        <f>หนองคาย!AH39</f>
        <v>390067.96000000008</v>
      </c>
      <c r="L624" s="81">
        <f>หนองคาย!AI39</f>
        <v>2831626.52</v>
      </c>
      <c r="M624" s="81">
        <f>หนองคาย!AJ39</f>
        <v>3179590.5700000003</v>
      </c>
      <c r="N624" s="75"/>
      <c r="O624" s="75"/>
      <c r="P624" s="75"/>
      <c r="Q624" s="151">
        <f t="shared" si="68"/>
        <v>-347964.05000000028</v>
      </c>
      <c r="R624" s="78">
        <f t="shared" si="69"/>
        <v>1358.7459309021112</v>
      </c>
    </row>
    <row r="625" spans="1:18">
      <c r="A625" s="76">
        <v>3</v>
      </c>
      <c r="B625" s="75" t="s">
        <v>351</v>
      </c>
      <c r="C625" s="75" t="s">
        <v>887</v>
      </c>
      <c r="D625" s="75" t="s">
        <v>382</v>
      </c>
      <c r="E625" s="75" t="s">
        <v>888</v>
      </c>
      <c r="F625" s="75" t="s">
        <v>480</v>
      </c>
      <c r="G625" s="75" t="s">
        <v>891</v>
      </c>
      <c r="H625" s="80">
        <v>1696</v>
      </c>
      <c r="I625" s="76">
        <v>2</v>
      </c>
      <c r="J625" s="153">
        <f>หนองคาย!F40</f>
        <v>153854.85999999999</v>
      </c>
      <c r="K625" s="159">
        <f>หนองคาย!AH40</f>
        <v>20761.989999999991</v>
      </c>
      <c r="L625" s="81">
        <f>หนองคาย!AI40</f>
        <v>3654003.02</v>
      </c>
      <c r="M625" s="81">
        <f>หนองคาย!AJ40</f>
        <v>3902139.04</v>
      </c>
      <c r="N625" s="75"/>
      <c r="O625" s="75"/>
      <c r="P625" s="75"/>
      <c r="Q625" s="151">
        <f t="shared" si="68"/>
        <v>-248136.02000000002</v>
      </c>
      <c r="R625" s="78">
        <f t="shared" si="69"/>
        <v>2154.4829127358489</v>
      </c>
    </row>
    <row r="626" spans="1:18">
      <c r="A626" s="76">
        <v>4</v>
      </c>
      <c r="B626" s="75" t="s">
        <v>351</v>
      </c>
      <c r="C626" s="75" t="s">
        <v>887</v>
      </c>
      <c r="D626" s="75" t="s">
        <v>382</v>
      </c>
      <c r="E626" s="75" t="s">
        <v>888</v>
      </c>
      <c r="F626" s="75" t="s">
        <v>480</v>
      </c>
      <c r="G626" s="75" t="s">
        <v>892</v>
      </c>
      <c r="H626" s="80">
        <v>2924</v>
      </c>
      <c r="I626" s="76">
        <v>2</v>
      </c>
      <c r="J626" s="153">
        <f>หนองคาย!F41</f>
        <v>908795.67</v>
      </c>
      <c r="K626" s="159">
        <f>หนองคาย!AH41</f>
        <v>937152.98</v>
      </c>
      <c r="L626" s="81">
        <f>หนองคาย!AI41</f>
        <v>3571857.59</v>
      </c>
      <c r="M626" s="81">
        <f>หนองคาย!AJ41</f>
        <v>3803012</v>
      </c>
      <c r="N626" s="75"/>
      <c r="O626" s="75"/>
      <c r="P626" s="75"/>
      <c r="Q626" s="151">
        <f t="shared" si="68"/>
        <v>-231154.41000000015</v>
      </c>
      <c r="R626" s="78">
        <f t="shared" si="69"/>
        <v>1221.565523255814</v>
      </c>
    </row>
    <row r="627" spans="1:18">
      <c r="A627" s="76">
        <v>5</v>
      </c>
      <c r="B627" s="75" t="s">
        <v>351</v>
      </c>
      <c r="C627" s="75" t="s">
        <v>887</v>
      </c>
      <c r="D627" s="75" t="s">
        <v>382</v>
      </c>
      <c r="E627" s="75" t="s">
        <v>888</v>
      </c>
      <c r="F627" s="75" t="s">
        <v>480</v>
      </c>
      <c r="G627" s="75" t="s">
        <v>893</v>
      </c>
      <c r="H627" s="80">
        <v>3938</v>
      </c>
      <c r="I627" s="76">
        <v>3</v>
      </c>
      <c r="J627" s="153">
        <f>หนองคาย!F42</f>
        <v>799189.92</v>
      </c>
      <c r="K627" s="159">
        <f>หนองคาย!AH42</f>
        <v>815271.92</v>
      </c>
      <c r="L627" s="81">
        <f>หนองคาย!AI42</f>
        <v>5443668.9199999999</v>
      </c>
      <c r="M627" s="81">
        <f>หนองคาย!AJ42</f>
        <v>5404324.3100000005</v>
      </c>
      <c r="N627" s="75"/>
      <c r="O627" s="75"/>
      <c r="P627" s="75"/>
      <c r="Q627" s="151">
        <f t="shared" si="68"/>
        <v>39344.609999999404</v>
      </c>
      <c r="R627" s="78">
        <f t="shared" si="69"/>
        <v>1382.3435551041136</v>
      </c>
    </row>
    <row r="628" spans="1:18">
      <c r="A628" s="76">
        <v>6</v>
      </c>
      <c r="B628" s="75" t="s">
        <v>351</v>
      </c>
      <c r="C628" s="75" t="s">
        <v>887</v>
      </c>
      <c r="D628" s="75" t="s">
        <v>382</v>
      </c>
      <c r="E628" s="75" t="s">
        <v>888</v>
      </c>
      <c r="F628" s="75" t="s">
        <v>480</v>
      </c>
      <c r="G628" s="75" t="s">
        <v>894</v>
      </c>
      <c r="H628" s="80">
        <v>3814</v>
      </c>
      <c r="I628" s="76">
        <v>3</v>
      </c>
      <c r="J628" s="153">
        <f>หนองคาย!F43</f>
        <v>357559.85</v>
      </c>
      <c r="K628" s="159">
        <f>หนองคาย!AH43</f>
        <v>373506</v>
      </c>
      <c r="L628" s="81">
        <f>หนองคาย!AI43</f>
        <v>4870675.21</v>
      </c>
      <c r="M628" s="81">
        <f>หนองคาย!AJ43</f>
        <v>4898873.55</v>
      </c>
      <c r="N628" s="75"/>
      <c r="O628" s="75"/>
      <c r="P628" s="75"/>
      <c r="Q628" s="151">
        <f t="shared" si="68"/>
        <v>-28198.339999999851</v>
      </c>
      <c r="R628" s="78">
        <f t="shared" si="69"/>
        <v>1277.0517068694285</v>
      </c>
    </row>
    <row r="629" spans="1:18">
      <c r="A629" s="76">
        <v>7</v>
      </c>
      <c r="B629" s="75" t="s">
        <v>351</v>
      </c>
      <c r="C629" s="75" t="s">
        <v>887</v>
      </c>
      <c r="D629" s="75" t="s">
        <v>382</v>
      </c>
      <c r="E629" s="75" t="s">
        <v>888</v>
      </c>
      <c r="F629" s="75" t="s">
        <v>480</v>
      </c>
      <c r="G629" s="75" t="s">
        <v>895</v>
      </c>
      <c r="H629" s="80">
        <v>963</v>
      </c>
      <c r="I629" s="76">
        <v>1</v>
      </c>
      <c r="J629" s="153">
        <f>หนองคาย!F44</f>
        <v>84205.74</v>
      </c>
      <c r="K629" s="159">
        <f>หนองคาย!AH44</f>
        <v>119889.73999999999</v>
      </c>
      <c r="L629" s="81">
        <f>หนองคาย!AI44</f>
        <v>2970647.3</v>
      </c>
      <c r="M629" s="81">
        <f>หนองคาย!AJ44</f>
        <v>3384580</v>
      </c>
      <c r="N629" s="75"/>
      <c r="O629" s="75"/>
      <c r="P629" s="75"/>
      <c r="Q629" s="151">
        <f t="shared" si="68"/>
        <v>-413932.70000000019</v>
      </c>
      <c r="R629" s="78">
        <f t="shared" si="69"/>
        <v>3084.7843198338524</v>
      </c>
    </row>
    <row r="630" spans="1:18">
      <c r="A630" s="76">
        <v>8</v>
      </c>
      <c r="B630" s="75" t="s">
        <v>351</v>
      </c>
      <c r="C630" s="75" t="s">
        <v>887</v>
      </c>
      <c r="D630" s="75" t="s">
        <v>382</v>
      </c>
      <c r="E630" s="75" t="s">
        <v>888</v>
      </c>
      <c r="F630" s="75" t="s">
        <v>480</v>
      </c>
      <c r="G630" s="75" t="s">
        <v>896</v>
      </c>
      <c r="H630" s="80">
        <v>4061</v>
      </c>
      <c r="I630" s="76">
        <v>3</v>
      </c>
      <c r="J630" s="153">
        <f>หนองคาย!F45</f>
        <v>225072.31</v>
      </c>
      <c r="K630" s="159">
        <f>หนองคาย!AH45</f>
        <v>203418.04</v>
      </c>
      <c r="L630" s="81">
        <f>หนองคาย!AI45</f>
        <v>2608644.92</v>
      </c>
      <c r="M630" s="81">
        <f>หนองคาย!AJ45</f>
        <v>2910588.95</v>
      </c>
      <c r="N630" s="75"/>
      <c r="O630" s="75"/>
      <c r="P630" s="75"/>
      <c r="Q630" s="151">
        <f t="shared" si="68"/>
        <v>-301944.03000000026</v>
      </c>
      <c r="R630" s="78">
        <f t="shared" si="69"/>
        <v>642.36516129032259</v>
      </c>
    </row>
    <row r="631" spans="1:18">
      <c r="A631" s="76">
        <v>9</v>
      </c>
      <c r="B631" s="75" t="s">
        <v>351</v>
      </c>
      <c r="C631" s="75" t="s">
        <v>887</v>
      </c>
      <c r="D631" s="75" t="s">
        <v>382</v>
      </c>
      <c r="E631" s="75" t="s">
        <v>888</v>
      </c>
      <c r="F631" s="75" t="s">
        <v>480</v>
      </c>
      <c r="G631" s="75" t="s">
        <v>897</v>
      </c>
      <c r="H631" s="80">
        <v>5071</v>
      </c>
      <c r="I631" s="76">
        <v>4</v>
      </c>
      <c r="J631" s="153">
        <f>หนองคาย!F46</f>
        <v>220411.7</v>
      </c>
      <c r="K631" s="159">
        <f>หนองคาย!AH46</f>
        <v>315791.02</v>
      </c>
      <c r="L631" s="81">
        <f>หนองคาย!AI46</f>
        <v>2176258.92</v>
      </c>
      <c r="M631" s="81">
        <f>หนองคาย!AJ46</f>
        <v>2561380.1200000006</v>
      </c>
      <c r="N631" s="75"/>
      <c r="O631" s="75"/>
      <c r="P631" s="75"/>
      <c r="Q631" s="151">
        <f t="shared" si="68"/>
        <v>-385121.20000000065</v>
      </c>
      <c r="R631" s="78">
        <f t="shared" si="69"/>
        <v>429.15774403470715</v>
      </c>
    </row>
    <row r="632" spans="1:18">
      <c r="A632" s="76">
        <v>10</v>
      </c>
      <c r="B632" s="75" t="s">
        <v>351</v>
      </c>
      <c r="C632" s="75" t="s">
        <v>887</v>
      </c>
      <c r="D632" s="75" t="s">
        <v>382</v>
      </c>
      <c r="E632" s="75" t="s">
        <v>888</v>
      </c>
      <c r="F632" s="75" t="s">
        <v>480</v>
      </c>
      <c r="G632" s="75" t="s">
        <v>898</v>
      </c>
      <c r="H632" s="80">
        <v>6089</v>
      </c>
      <c r="I632" s="76">
        <v>5</v>
      </c>
      <c r="J632" s="153">
        <f>หนองคาย!F47</f>
        <v>133181.71</v>
      </c>
      <c r="K632" s="159">
        <f>หนองคาย!AH47</f>
        <v>179143.84</v>
      </c>
      <c r="L632" s="81">
        <f>หนองคาย!AI47</f>
        <v>4228719.6100000003</v>
      </c>
      <c r="M632" s="81">
        <f>หนองคาย!AJ47</f>
        <v>4247654.43</v>
      </c>
      <c r="N632" s="75"/>
      <c r="O632" s="75"/>
      <c r="P632" s="75"/>
      <c r="Q632" s="151">
        <f t="shared" si="68"/>
        <v>-18934.819999999367</v>
      </c>
      <c r="R632" s="78">
        <f t="shared" si="69"/>
        <v>694.48507308260798</v>
      </c>
    </row>
    <row r="633" spans="1:18">
      <c r="A633" s="76">
        <v>11</v>
      </c>
      <c r="B633" s="75" t="s">
        <v>351</v>
      </c>
      <c r="C633" s="75" t="s">
        <v>887</v>
      </c>
      <c r="D633" s="75" t="s">
        <v>382</v>
      </c>
      <c r="E633" s="75" t="s">
        <v>888</v>
      </c>
      <c r="F633" s="75" t="s">
        <v>480</v>
      </c>
      <c r="G633" s="75" t="s">
        <v>899</v>
      </c>
      <c r="H633" s="80">
        <v>2577</v>
      </c>
      <c r="I633" s="76">
        <v>2</v>
      </c>
      <c r="J633" s="153">
        <f>หนองคาย!F48</f>
        <v>259687.38</v>
      </c>
      <c r="K633" s="159">
        <f>หนองคาย!AH48</f>
        <v>277231.38</v>
      </c>
      <c r="L633" s="81">
        <f>หนองคาย!AI48</f>
        <v>2337979.04</v>
      </c>
      <c r="M633" s="81">
        <f>หนองคาย!AJ48</f>
        <v>2681634.21</v>
      </c>
      <c r="N633" s="75"/>
      <c r="O633" s="75"/>
      <c r="P633" s="75"/>
      <c r="Q633" s="151">
        <f t="shared" si="68"/>
        <v>-343655.16999999993</v>
      </c>
      <c r="R633" s="78">
        <f t="shared" si="69"/>
        <v>907.24836631742335</v>
      </c>
    </row>
    <row r="634" spans="1:18">
      <c r="A634" s="76">
        <v>12</v>
      </c>
      <c r="B634" s="75" t="s">
        <v>351</v>
      </c>
      <c r="C634" s="75" t="s">
        <v>887</v>
      </c>
      <c r="D634" s="75" t="s">
        <v>382</v>
      </c>
      <c r="E634" s="75" t="s">
        <v>888</v>
      </c>
      <c r="F634" s="75" t="s">
        <v>480</v>
      </c>
      <c r="G634" s="75" t="s">
        <v>900</v>
      </c>
      <c r="H634" s="80">
        <v>5747</v>
      </c>
      <c r="I634" s="76">
        <v>4</v>
      </c>
      <c r="J634" s="153">
        <f>หนองคาย!F49</f>
        <v>160608.95000000001</v>
      </c>
      <c r="K634" s="159">
        <f>หนองคาย!AH49</f>
        <v>149991.90000000002</v>
      </c>
      <c r="L634" s="81">
        <f>หนองคาย!AI49</f>
        <v>4893665.4399999995</v>
      </c>
      <c r="M634" s="81">
        <f>หนองคาย!AJ49</f>
        <v>5206867.47</v>
      </c>
      <c r="N634" s="75"/>
      <c r="O634" s="75"/>
      <c r="P634" s="75"/>
      <c r="Q634" s="151">
        <f t="shared" si="68"/>
        <v>-313202.03000000026</v>
      </c>
      <c r="R634" s="78">
        <f t="shared" si="69"/>
        <v>851.51651992343818</v>
      </c>
    </row>
    <row r="635" spans="1:18">
      <c r="A635" s="76">
        <v>13</v>
      </c>
      <c r="B635" s="75" t="s">
        <v>351</v>
      </c>
      <c r="C635" s="75" t="s">
        <v>887</v>
      </c>
      <c r="D635" s="75" t="s">
        <v>382</v>
      </c>
      <c r="E635" s="75" t="s">
        <v>888</v>
      </c>
      <c r="F635" s="75" t="s">
        <v>480</v>
      </c>
      <c r="G635" s="75" t="s">
        <v>901</v>
      </c>
      <c r="H635" s="80">
        <v>3456</v>
      </c>
      <c r="I635" s="76">
        <v>3</v>
      </c>
      <c r="J635" s="153">
        <f>หนองคาย!F50</f>
        <v>187514.03</v>
      </c>
      <c r="K635" s="159">
        <f>หนองคาย!AH50</f>
        <v>60199.23000000001</v>
      </c>
      <c r="L635" s="81">
        <f>หนองคาย!AI50</f>
        <v>2846287.45</v>
      </c>
      <c r="M635" s="81">
        <f>หนองคาย!AJ50</f>
        <v>3455448.9799999995</v>
      </c>
      <c r="N635" s="75"/>
      <c r="O635" s="75"/>
      <c r="P635" s="75"/>
      <c r="Q635" s="151">
        <f t="shared" si="68"/>
        <v>-609161.52999999933</v>
      </c>
      <c r="R635" s="78">
        <f t="shared" si="69"/>
        <v>823.57854456018526</v>
      </c>
    </row>
    <row r="636" spans="1:18">
      <c r="A636" s="76">
        <v>14</v>
      </c>
      <c r="B636" s="75" t="s">
        <v>351</v>
      </c>
      <c r="C636" s="75" t="s">
        <v>887</v>
      </c>
      <c r="D636" s="75" t="s">
        <v>382</v>
      </c>
      <c r="E636" s="75" t="s">
        <v>888</v>
      </c>
      <c r="F636" s="75" t="s">
        <v>480</v>
      </c>
      <c r="G636" s="75" t="s">
        <v>902</v>
      </c>
      <c r="H636" s="80">
        <v>3817</v>
      </c>
      <c r="I636" s="76">
        <v>3</v>
      </c>
      <c r="J636" s="153">
        <f>หนองคาย!F51</f>
        <v>404835.98</v>
      </c>
      <c r="K636" s="159">
        <f>หนองคาย!AH51</f>
        <v>433930.85</v>
      </c>
      <c r="L636" s="81">
        <f>หนองคาย!AI51</f>
        <v>2777620.51</v>
      </c>
      <c r="M636" s="81">
        <f>หนองคาย!AJ51</f>
        <v>3061675.5700000003</v>
      </c>
      <c r="N636" s="75"/>
      <c r="O636" s="75"/>
      <c r="P636" s="75"/>
      <c r="Q636" s="151">
        <f t="shared" si="68"/>
        <v>-284055.06000000052</v>
      </c>
      <c r="R636" s="78">
        <f t="shared" si="69"/>
        <v>727.69727796698976</v>
      </c>
    </row>
    <row r="637" spans="1:18">
      <c r="A637" s="76">
        <v>15</v>
      </c>
      <c r="B637" s="75" t="s">
        <v>351</v>
      </c>
      <c r="C637" s="75" t="s">
        <v>887</v>
      </c>
      <c r="D637" s="75" t="s">
        <v>382</v>
      </c>
      <c r="E637" s="75" t="s">
        <v>888</v>
      </c>
      <c r="F637" s="75" t="s">
        <v>480</v>
      </c>
      <c r="G637" s="75" t="s">
        <v>903</v>
      </c>
      <c r="H637" s="80">
        <v>4343</v>
      </c>
      <c r="I637" s="76">
        <v>3</v>
      </c>
      <c r="J637" s="153">
        <f>หนองคาย!F52</f>
        <v>407937.21</v>
      </c>
      <c r="K637" s="159">
        <f>หนองคาย!AH52</f>
        <v>407830.53</v>
      </c>
      <c r="L637" s="81">
        <f>หนองคาย!AI52</f>
        <v>2349485.92</v>
      </c>
      <c r="M637" s="81">
        <f>หนองคาย!AJ52</f>
        <v>2736895.2800000003</v>
      </c>
      <c r="N637" s="75"/>
      <c r="O637" s="75"/>
      <c r="P637" s="75"/>
      <c r="Q637" s="151">
        <f t="shared" si="68"/>
        <v>-387409.36000000034</v>
      </c>
      <c r="R637" s="78">
        <f t="shared" si="69"/>
        <v>540.98225189960851</v>
      </c>
    </row>
    <row r="638" spans="1:18">
      <c r="A638" s="76">
        <v>16</v>
      </c>
      <c r="B638" s="75" t="s">
        <v>351</v>
      </c>
      <c r="C638" s="75" t="s">
        <v>887</v>
      </c>
      <c r="D638" s="75" t="s">
        <v>382</v>
      </c>
      <c r="E638" s="75" t="s">
        <v>888</v>
      </c>
      <c r="F638" s="75" t="s">
        <v>480</v>
      </c>
      <c r="G638" s="75" t="s">
        <v>904</v>
      </c>
      <c r="H638" s="80">
        <v>2653</v>
      </c>
      <c r="I638" s="76">
        <v>2</v>
      </c>
      <c r="J638" s="153">
        <f>หนองคาย!F53</f>
        <v>332613.32</v>
      </c>
      <c r="K638" s="165">
        <f>หนองคาย!AH53</f>
        <v>349235.85</v>
      </c>
      <c r="L638" s="104">
        <f>หนองคาย!AI53</f>
        <v>2484948.7599999998</v>
      </c>
      <c r="M638" s="104">
        <f>หนองคาย!AJ53</f>
        <v>2914035.99</v>
      </c>
      <c r="N638" s="75"/>
      <c r="O638" s="75"/>
      <c r="P638" s="75"/>
      <c r="Q638" s="151">
        <f t="shared" si="68"/>
        <v>-429087.23000000045</v>
      </c>
      <c r="R638" s="78">
        <f t="shared" si="69"/>
        <v>936.65614775725589</v>
      </c>
    </row>
    <row r="639" spans="1:18" s="21" customFormat="1">
      <c r="A639" s="139">
        <v>3</v>
      </c>
      <c r="B639" s="140" t="s">
        <v>351</v>
      </c>
      <c r="C639" s="140"/>
      <c r="D639" s="140"/>
      <c r="E639" s="140" t="s">
        <v>376</v>
      </c>
      <c r="F639" s="140"/>
      <c r="G639" s="140" t="s">
        <v>905</v>
      </c>
      <c r="H639" s="142">
        <f>SUM(H623:H638)</f>
        <v>53233</v>
      </c>
      <c r="I639" s="139"/>
      <c r="J639" s="142">
        <f>SUM(J623:J638)</f>
        <v>5480415.9100000011</v>
      </c>
      <c r="K639" s="160">
        <f>SUM(K623:K638)</f>
        <v>5033423.2299999995</v>
      </c>
      <c r="L639" s="142">
        <f t="shared" ref="L639:M639" si="74">SUM(L623:L638)</f>
        <v>50046089.129999995</v>
      </c>
      <c r="M639" s="142">
        <f t="shared" si="74"/>
        <v>54348700.469999999</v>
      </c>
      <c r="N639" s="140">
        <v>15</v>
      </c>
      <c r="O639" s="140">
        <v>15</v>
      </c>
      <c r="P639" s="140">
        <f>N639-O639</f>
        <v>0</v>
      </c>
      <c r="Q639" s="152">
        <f t="shared" si="68"/>
        <v>-4302611.3400000036</v>
      </c>
      <c r="R639" s="150">
        <f>L639/H639</f>
        <v>940.13279600999374</v>
      </c>
    </row>
    <row r="640" spans="1:18">
      <c r="A640" s="76">
        <v>1</v>
      </c>
      <c r="B640" s="75" t="s">
        <v>351</v>
      </c>
      <c r="C640" s="75" t="s">
        <v>906</v>
      </c>
      <c r="D640" s="75" t="s">
        <v>389</v>
      </c>
      <c r="E640" s="75" t="s">
        <v>907</v>
      </c>
      <c r="F640" s="75" t="s">
        <v>510</v>
      </c>
      <c r="G640" s="75" t="s">
        <v>908</v>
      </c>
      <c r="H640" s="80"/>
      <c r="I640" s="76"/>
      <c r="J640" s="153"/>
      <c r="K640" s="159"/>
      <c r="L640" s="81"/>
      <c r="M640" s="81"/>
      <c r="N640" s="75"/>
      <c r="O640" s="75"/>
      <c r="P640" s="75"/>
    </row>
    <row r="641" spans="1:18" s="105" customFormat="1">
      <c r="A641" s="91">
        <v>2</v>
      </c>
      <c r="B641" s="89" t="s">
        <v>351</v>
      </c>
      <c r="C641" s="89" t="s">
        <v>906</v>
      </c>
      <c r="D641" s="89" t="s">
        <v>389</v>
      </c>
      <c r="E641" s="89" t="s">
        <v>907</v>
      </c>
      <c r="F641" s="89" t="s">
        <v>480</v>
      </c>
      <c r="G641" s="89" t="s">
        <v>909</v>
      </c>
      <c r="H641" s="90">
        <v>2506</v>
      </c>
      <c r="I641" s="91">
        <v>2</v>
      </c>
      <c r="J641" s="81">
        <f>หนองคาย!F54</f>
        <v>173234.73</v>
      </c>
      <c r="K641" s="164">
        <f>หนองคาย!AH54</f>
        <v>131454.29</v>
      </c>
      <c r="L641" s="81">
        <f>หนองคาย!AI54</f>
        <v>1825716.82</v>
      </c>
      <c r="M641" s="81">
        <f>หนองคาย!AJ54</f>
        <v>2020820.77</v>
      </c>
      <c r="N641" s="89"/>
      <c r="O641" s="89"/>
      <c r="P641" s="89"/>
      <c r="Q641" s="151">
        <f t="shared" si="68"/>
        <v>-195103.94999999995</v>
      </c>
      <c r="R641" s="78">
        <f t="shared" si="69"/>
        <v>728.53823623304072</v>
      </c>
    </row>
    <row r="642" spans="1:18">
      <c r="A642" s="76">
        <v>3</v>
      </c>
      <c r="B642" s="75" t="s">
        <v>351</v>
      </c>
      <c r="C642" s="75" t="s">
        <v>906</v>
      </c>
      <c r="D642" s="75" t="s">
        <v>389</v>
      </c>
      <c r="E642" s="75" t="s">
        <v>907</v>
      </c>
      <c r="F642" s="75" t="s">
        <v>480</v>
      </c>
      <c r="G642" s="75" t="s">
        <v>910</v>
      </c>
      <c r="H642" s="80">
        <v>2046</v>
      </c>
      <c r="I642" s="76">
        <v>2</v>
      </c>
      <c r="J642" s="81">
        <f>หนองคาย!F55</f>
        <v>175111.98</v>
      </c>
      <c r="K642" s="159">
        <f>หนองคาย!AH55</f>
        <v>151064.79</v>
      </c>
      <c r="L642" s="81">
        <f>หนองคาย!AI55</f>
        <v>2093943.38</v>
      </c>
      <c r="M642" s="81">
        <f>หนองคาย!AJ55</f>
        <v>2228521.36</v>
      </c>
      <c r="N642" s="75"/>
      <c r="O642" s="75"/>
      <c r="P642" s="75"/>
      <c r="Q642" s="151">
        <f t="shared" si="68"/>
        <v>-134577.97999999998</v>
      </c>
      <c r="R642" s="78">
        <f t="shared" si="69"/>
        <v>1023.4327370478983</v>
      </c>
    </row>
    <row r="643" spans="1:18">
      <c r="A643" s="76">
        <v>4</v>
      </c>
      <c r="B643" s="75" t="s">
        <v>351</v>
      </c>
      <c r="C643" s="75" t="s">
        <v>906</v>
      </c>
      <c r="D643" s="75" t="s">
        <v>389</v>
      </c>
      <c r="E643" s="75" t="s">
        <v>907</v>
      </c>
      <c r="F643" s="75" t="s">
        <v>480</v>
      </c>
      <c r="G643" s="75" t="s">
        <v>911</v>
      </c>
      <c r="H643" s="80">
        <v>3477</v>
      </c>
      <c r="I643" s="76">
        <v>3</v>
      </c>
      <c r="J643" s="81">
        <f>หนองคาย!F56</f>
        <v>531925.03</v>
      </c>
      <c r="K643" s="159">
        <f>หนองคาย!AH56</f>
        <v>545248.97000000009</v>
      </c>
      <c r="L643" s="81">
        <f>หนองคาย!AI56</f>
        <v>2738592.26</v>
      </c>
      <c r="M643" s="81">
        <f>หนองคาย!AJ56</f>
        <v>2675397.4699999997</v>
      </c>
      <c r="N643" s="75"/>
      <c r="O643" s="75"/>
      <c r="P643" s="75"/>
      <c r="Q643" s="151">
        <f t="shared" si="68"/>
        <v>63194.790000000037</v>
      </c>
      <c r="R643" s="78">
        <f t="shared" si="69"/>
        <v>787.63079091170539</v>
      </c>
    </row>
    <row r="644" spans="1:18">
      <c r="A644" s="76">
        <v>5</v>
      </c>
      <c r="B644" s="75" t="s">
        <v>351</v>
      </c>
      <c r="C644" s="75" t="s">
        <v>906</v>
      </c>
      <c r="D644" s="75" t="s">
        <v>389</v>
      </c>
      <c r="E644" s="75" t="s">
        <v>907</v>
      </c>
      <c r="F644" s="75" t="s">
        <v>480</v>
      </c>
      <c r="G644" s="75" t="s">
        <v>912</v>
      </c>
      <c r="H644" s="80">
        <v>2555</v>
      </c>
      <c r="I644" s="76">
        <v>2</v>
      </c>
      <c r="J644" s="81">
        <f>หนองคาย!F57</f>
        <v>384258.18</v>
      </c>
      <c r="K644" s="159">
        <f>หนองคาย!AH57</f>
        <v>398035.52</v>
      </c>
      <c r="L644" s="81">
        <f>หนองคาย!AI57</f>
        <v>2516911.9300000002</v>
      </c>
      <c r="M644" s="81">
        <f>หนองคาย!AJ57</f>
        <v>2465388.3800000004</v>
      </c>
      <c r="N644" s="75"/>
      <c r="O644" s="75"/>
      <c r="P644" s="75"/>
      <c r="Q644" s="151">
        <f t="shared" si="68"/>
        <v>51523.549999999814</v>
      </c>
      <c r="R644" s="78">
        <f t="shared" si="69"/>
        <v>985.09273189823887</v>
      </c>
    </row>
    <row r="645" spans="1:18">
      <c r="A645" s="76">
        <v>6</v>
      </c>
      <c r="B645" s="75" t="s">
        <v>351</v>
      </c>
      <c r="C645" s="75" t="s">
        <v>906</v>
      </c>
      <c r="D645" s="75" t="s">
        <v>389</v>
      </c>
      <c r="E645" s="75" t="s">
        <v>907</v>
      </c>
      <c r="F645" s="75" t="s">
        <v>480</v>
      </c>
      <c r="G645" s="75" t="s">
        <v>913</v>
      </c>
      <c r="H645" s="80">
        <v>969</v>
      </c>
      <c r="I645" s="76">
        <v>1</v>
      </c>
      <c r="J645" s="81">
        <f>หนองคาย!F58</f>
        <v>316822.7</v>
      </c>
      <c r="K645" s="159">
        <f>หนองคาย!AH58</f>
        <v>323629.93000000005</v>
      </c>
      <c r="L645" s="81">
        <f>หนองคาย!AI58</f>
        <v>1553757.16</v>
      </c>
      <c r="M645" s="81">
        <f>หนองคาย!AJ58</f>
        <v>1407728.79</v>
      </c>
      <c r="N645" s="75"/>
      <c r="O645" s="75"/>
      <c r="P645" s="75"/>
      <c r="Q645" s="151">
        <f t="shared" si="68"/>
        <v>146028.36999999988</v>
      </c>
      <c r="R645" s="78">
        <f t="shared" si="69"/>
        <v>1603.4645614035087</v>
      </c>
    </row>
    <row r="646" spans="1:18">
      <c r="A646" s="76">
        <v>7</v>
      </c>
      <c r="B646" s="75" t="s">
        <v>351</v>
      </c>
      <c r="C646" s="75" t="s">
        <v>906</v>
      </c>
      <c r="D646" s="75" t="s">
        <v>389</v>
      </c>
      <c r="E646" s="75" t="s">
        <v>907</v>
      </c>
      <c r="F646" s="75" t="s">
        <v>480</v>
      </c>
      <c r="G646" s="75" t="s">
        <v>914</v>
      </c>
      <c r="H646" s="80">
        <v>2062</v>
      </c>
      <c r="I646" s="76">
        <v>2</v>
      </c>
      <c r="J646" s="81">
        <f>หนองคาย!F59</f>
        <v>433410.49</v>
      </c>
      <c r="K646" s="159">
        <f>หนองคาย!AH59</f>
        <v>494999.42</v>
      </c>
      <c r="L646" s="81">
        <f>หนองคาย!AI59</f>
        <v>2212962.12</v>
      </c>
      <c r="M646" s="81">
        <f>หนองคาย!AJ59</f>
        <v>2415313.39</v>
      </c>
      <c r="N646" s="75"/>
      <c r="O646" s="75"/>
      <c r="P646" s="75"/>
      <c r="Q646" s="151">
        <f t="shared" si="68"/>
        <v>-202351.27000000002</v>
      </c>
      <c r="R646" s="78">
        <f t="shared" si="69"/>
        <v>1073.2115033947625</v>
      </c>
    </row>
    <row r="647" spans="1:18" s="21" customFormat="1">
      <c r="A647" s="139">
        <v>4</v>
      </c>
      <c r="B647" s="140" t="s">
        <v>351</v>
      </c>
      <c r="C647" s="140"/>
      <c r="D647" s="140"/>
      <c r="E647" s="140" t="s">
        <v>376</v>
      </c>
      <c r="F647" s="140"/>
      <c r="G647" s="140" t="s">
        <v>915</v>
      </c>
      <c r="H647" s="142">
        <f>SUM(H640:H646)</f>
        <v>13615</v>
      </c>
      <c r="I647" s="139"/>
      <c r="J647" s="142">
        <f>SUM(J640:J646)</f>
        <v>2014763.1099999999</v>
      </c>
      <c r="K647" s="160">
        <f>SUM(K640:K646)</f>
        <v>2044432.92</v>
      </c>
      <c r="L647" s="142">
        <f t="shared" ref="L647:M647" si="75">SUM(L640:L646)</f>
        <v>12941883.670000002</v>
      </c>
      <c r="M647" s="142">
        <f t="shared" si="75"/>
        <v>13213170.16</v>
      </c>
      <c r="N647" s="140">
        <v>6</v>
      </c>
      <c r="O647" s="140">
        <v>6</v>
      </c>
      <c r="P647" s="140">
        <f>N647-O647</f>
        <v>0</v>
      </c>
      <c r="Q647" s="152">
        <f t="shared" ref="Q647:Q710" si="76">L647-M647</f>
        <v>-271286.48999999836</v>
      </c>
      <c r="R647" s="150">
        <f>L647/H647</f>
        <v>950.56068086669131</v>
      </c>
    </row>
    <row r="648" spans="1:18">
      <c r="A648" s="76">
        <v>1</v>
      </c>
      <c r="B648" s="75" t="s">
        <v>351</v>
      </c>
      <c r="C648" s="75" t="s">
        <v>916</v>
      </c>
      <c r="D648" s="75" t="s">
        <v>396</v>
      </c>
      <c r="E648" s="75" t="s">
        <v>917</v>
      </c>
      <c r="F648" s="75" t="s">
        <v>510</v>
      </c>
      <c r="G648" s="75" t="s">
        <v>918</v>
      </c>
      <c r="H648" s="80"/>
      <c r="I648" s="76"/>
      <c r="J648" s="153"/>
      <c r="K648" s="159"/>
      <c r="L648" s="81"/>
      <c r="M648" s="81"/>
      <c r="N648" s="75"/>
      <c r="O648" s="75"/>
      <c r="P648" s="75"/>
    </row>
    <row r="649" spans="1:18">
      <c r="A649" s="76">
        <v>2</v>
      </c>
      <c r="B649" s="75" t="s">
        <v>351</v>
      </c>
      <c r="C649" s="75" t="s">
        <v>916</v>
      </c>
      <c r="D649" s="75" t="s">
        <v>396</v>
      </c>
      <c r="E649" s="75" t="s">
        <v>917</v>
      </c>
      <c r="F649" s="75" t="s">
        <v>480</v>
      </c>
      <c r="G649" s="75" t="s">
        <v>919</v>
      </c>
      <c r="H649" s="80">
        <v>3193</v>
      </c>
      <c r="I649" s="76">
        <v>3</v>
      </c>
      <c r="J649" s="153">
        <f>หนองคาย!F60</f>
        <v>61248.85</v>
      </c>
      <c r="K649" s="159">
        <f>หนองคาย!AH60</f>
        <v>74265.7</v>
      </c>
      <c r="L649" s="81">
        <f>หนองคาย!AI60</f>
        <v>2390727.13</v>
      </c>
      <c r="M649" s="81">
        <f>หนองคาย!AJ60</f>
        <v>1764397</v>
      </c>
      <c r="N649" s="75"/>
      <c r="O649" s="75"/>
      <c r="P649" s="75"/>
      <c r="Q649" s="151">
        <f t="shared" si="76"/>
        <v>626330.12999999989</v>
      </c>
      <c r="R649" s="78">
        <f t="shared" ref="R649:R710" si="77">L649/H649</f>
        <v>748.74009708737856</v>
      </c>
    </row>
    <row r="650" spans="1:18">
      <c r="A650" s="76">
        <v>3</v>
      </c>
      <c r="B650" s="75" t="s">
        <v>351</v>
      </c>
      <c r="C650" s="75" t="s">
        <v>916</v>
      </c>
      <c r="D650" s="75" t="s">
        <v>396</v>
      </c>
      <c r="E650" s="75" t="s">
        <v>917</v>
      </c>
      <c r="F650" s="75" t="s">
        <v>480</v>
      </c>
      <c r="G650" s="75" t="s">
        <v>920</v>
      </c>
      <c r="H650" s="80">
        <v>4893</v>
      </c>
      <c r="I650" s="76">
        <v>4</v>
      </c>
      <c r="J650" s="153">
        <f>หนองคาย!F61</f>
        <v>47228.1</v>
      </c>
      <c r="K650" s="159">
        <f>หนองคาย!AH61</f>
        <v>51612.04</v>
      </c>
      <c r="L650" s="81">
        <f>หนองคาย!AI61</f>
        <v>1747267.15</v>
      </c>
      <c r="M650" s="81">
        <f>หนองคาย!AJ61</f>
        <v>1708842.66</v>
      </c>
      <c r="N650" s="75"/>
      <c r="O650" s="75"/>
      <c r="P650" s="75"/>
      <c r="Q650" s="151">
        <f t="shared" si="76"/>
        <v>38424.489999999991</v>
      </c>
      <c r="R650" s="78">
        <f t="shared" si="77"/>
        <v>357.09526875127733</v>
      </c>
    </row>
    <row r="651" spans="1:18">
      <c r="A651" s="76">
        <v>4</v>
      </c>
      <c r="B651" s="75" t="s">
        <v>351</v>
      </c>
      <c r="C651" s="75" t="s">
        <v>916</v>
      </c>
      <c r="D651" s="75" t="s">
        <v>396</v>
      </c>
      <c r="E651" s="75" t="s">
        <v>917</v>
      </c>
      <c r="F651" s="75" t="s">
        <v>480</v>
      </c>
      <c r="G651" s="75" t="s">
        <v>921</v>
      </c>
      <c r="H651" s="80">
        <v>2619</v>
      </c>
      <c r="I651" s="76">
        <v>2</v>
      </c>
      <c r="J651" s="153">
        <f>หนองคาย!F62</f>
        <v>352435.79</v>
      </c>
      <c r="K651" s="159">
        <f>หนองคาย!AH62</f>
        <v>357037.67</v>
      </c>
      <c r="L651" s="81">
        <f>หนองคาย!AI62</f>
        <v>2776876.76</v>
      </c>
      <c r="M651" s="81">
        <f>หนองคาย!AJ62</f>
        <v>2760861.87</v>
      </c>
      <c r="N651" s="75"/>
      <c r="O651" s="75"/>
      <c r="P651" s="75"/>
      <c r="Q651" s="151">
        <f t="shared" si="76"/>
        <v>16014.889999999665</v>
      </c>
      <c r="R651" s="78">
        <f t="shared" si="77"/>
        <v>1060.2813134784267</v>
      </c>
    </row>
    <row r="652" spans="1:18">
      <c r="A652" s="76">
        <v>5</v>
      </c>
      <c r="B652" s="75" t="s">
        <v>351</v>
      </c>
      <c r="C652" s="75" t="s">
        <v>916</v>
      </c>
      <c r="D652" s="75" t="s">
        <v>396</v>
      </c>
      <c r="E652" s="75" t="s">
        <v>917</v>
      </c>
      <c r="F652" s="75" t="s">
        <v>480</v>
      </c>
      <c r="G652" s="75" t="s">
        <v>922</v>
      </c>
      <c r="H652" s="80">
        <v>3178</v>
      </c>
      <c r="I652" s="76">
        <v>3</v>
      </c>
      <c r="J652" s="153">
        <f>หนองคาย!F63</f>
        <v>7188.93</v>
      </c>
      <c r="K652" s="159">
        <f>หนองคาย!AH63</f>
        <v>19027.63</v>
      </c>
      <c r="L652" s="81">
        <f>หนองคาย!AI63</f>
        <v>2791184.54</v>
      </c>
      <c r="M652" s="81">
        <f>หนองคาย!AJ63</f>
        <v>3424704.17</v>
      </c>
      <c r="N652" s="75"/>
      <c r="O652" s="75"/>
      <c r="P652" s="75"/>
      <c r="Q652" s="151">
        <f t="shared" si="76"/>
        <v>-633519.62999999989</v>
      </c>
      <c r="R652" s="78">
        <f t="shared" si="77"/>
        <v>878.2833668974198</v>
      </c>
    </row>
    <row r="653" spans="1:18">
      <c r="A653" s="76">
        <v>6</v>
      </c>
      <c r="B653" s="75" t="s">
        <v>351</v>
      </c>
      <c r="C653" s="75" t="s">
        <v>916</v>
      </c>
      <c r="D653" s="75" t="s">
        <v>396</v>
      </c>
      <c r="E653" s="75" t="s">
        <v>917</v>
      </c>
      <c r="F653" s="75" t="s">
        <v>480</v>
      </c>
      <c r="G653" s="75" t="s">
        <v>923</v>
      </c>
      <c r="H653" s="80">
        <v>2290</v>
      </c>
      <c r="I653" s="76">
        <v>2</v>
      </c>
      <c r="J653" s="153">
        <f>หนองคาย!F64</f>
        <v>73371.839999999997</v>
      </c>
      <c r="K653" s="159">
        <f>หนองคาย!AH64</f>
        <v>90901.22</v>
      </c>
      <c r="L653" s="81">
        <f>หนองคาย!AI64</f>
        <v>2069126.59</v>
      </c>
      <c r="M653" s="81">
        <f>หนองคาย!AJ64</f>
        <v>1888927.18</v>
      </c>
      <c r="N653" s="75"/>
      <c r="O653" s="75"/>
      <c r="P653" s="75"/>
      <c r="Q653" s="151">
        <f t="shared" si="76"/>
        <v>180199.41000000015</v>
      </c>
      <c r="R653" s="78">
        <f t="shared" si="77"/>
        <v>903.54872925764198</v>
      </c>
    </row>
    <row r="654" spans="1:18" s="21" customFormat="1">
      <c r="A654" s="139">
        <v>5</v>
      </c>
      <c r="B654" s="140" t="s">
        <v>351</v>
      </c>
      <c r="C654" s="140"/>
      <c r="D654" s="140"/>
      <c r="E654" s="140" t="s">
        <v>376</v>
      </c>
      <c r="F654" s="140"/>
      <c r="G654" s="140" t="s">
        <v>924</v>
      </c>
      <c r="H654" s="142">
        <f>SUM(H648:H653)</f>
        <v>16173</v>
      </c>
      <c r="I654" s="139"/>
      <c r="J654" s="142">
        <f>SUM(J648:J653)</f>
        <v>541473.51</v>
      </c>
      <c r="K654" s="160">
        <f>SUM(K648:K653)</f>
        <v>592844.26</v>
      </c>
      <c r="L654" s="142">
        <f t="shared" ref="L654:M654" si="78">SUM(L648:L653)</f>
        <v>11775182.169999998</v>
      </c>
      <c r="M654" s="142">
        <f t="shared" si="78"/>
        <v>11547732.879999999</v>
      </c>
      <c r="N654" s="140">
        <v>5</v>
      </c>
      <c r="O654" s="140">
        <v>5</v>
      </c>
      <c r="P654" s="140">
        <f>N654-O654</f>
        <v>0</v>
      </c>
      <c r="Q654" s="152">
        <f t="shared" si="76"/>
        <v>227449.28999999911</v>
      </c>
      <c r="R654" s="150">
        <f>L654/H654</f>
        <v>728.07655784331894</v>
      </c>
    </row>
    <row r="655" spans="1:18">
      <c r="A655" s="76">
        <v>1</v>
      </c>
      <c r="B655" s="75" t="s">
        <v>351</v>
      </c>
      <c r="C655" s="75" t="s">
        <v>925</v>
      </c>
      <c r="D655" s="75" t="s">
        <v>410</v>
      </c>
      <c r="E655" s="75" t="s">
        <v>926</v>
      </c>
      <c r="F655" s="75" t="s">
        <v>510</v>
      </c>
      <c r="G655" s="75" t="s">
        <v>927</v>
      </c>
      <c r="H655" s="80"/>
      <c r="I655" s="76"/>
      <c r="J655" s="153"/>
      <c r="K655" s="159"/>
      <c r="L655" s="81"/>
      <c r="M655" s="81"/>
      <c r="N655" s="75"/>
      <c r="O655" s="75"/>
      <c r="P655" s="75"/>
    </row>
    <row r="656" spans="1:18">
      <c r="A656" s="76">
        <v>2</v>
      </c>
      <c r="B656" s="75" t="s">
        <v>351</v>
      </c>
      <c r="C656" s="75" t="s">
        <v>925</v>
      </c>
      <c r="D656" s="75" t="s">
        <v>410</v>
      </c>
      <c r="E656" s="75" t="s">
        <v>926</v>
      </c>
      <c r="F656" s="75" t="s">
        <v>480</v>
      </c>
      <c r="G656" s="75" t="s">
        <v>928</v>
      </c>
      <c r="H656" s="80">
        <v>5592</v>
      </c>
      <c r="I656" s="76">
        <v>4</v>
      </c>
      <c r="J656" s="153">
        <f>หนองคาย!F65</f>
        <v>203299.79</v>
      </c>
      <c r="K656" s="159">
        <f>หนองคาย!AH65</f>
        <v>449840.25000000006</v>
      </c>
      <c r="L656" s="81">
        <f>หนองคาย!AI65</f>
        <v>4162721.35</v>
      </c>
      <c r="M656" s="81">
        <f>หนองคาย!AJ65</f>
        <v>3703029.6999999997</v>
      </c>
      <c r="N656" s="75"/>
      <c r="O656" s="75"/>
      <c r="P656" s="75"/>
      <c r="Q656" s="151">
        <f t="shared" si="76"/>
        <v>459691.65000000037</v>
      </c>
      <c r="R656" s="78">
        <f t="shared" si="77"/>
        <v>744.40653612303288</v>
      </c>
    </row>
    <row r="657" spans="1:18">
      <c r="A657" s="76">
        <v>3</v>
      </c>
      <c r="B657" s="75" t="s">
        <v>351</v>
      </c>
      <c r="C657" s="75" t="s">
        <v>925</v>
      </c>
      <c r="D657" s="75" t="s">
        <v>410</v>
      </c>
      <c r="E657" s="75" t="s">
        <v>926</v>
      </c>
      <c r="F657" s="75" t="s">
        <v>480</v>
      </c>
      <c r="G657" s="75" t="s">
        <v>929</v>
      </c>
      <c r="H657" s="80">
        <v>4914</v>
      </c>
      <c r="I657" s="76">
        <v>4</v>
      </c>
      <c r="J657" s="153">
        <f>หนองคาย!F66</f>
        <v>313581.88</v>
      </c>
      <c r="K657" s="159">
        <f>หนองคาย!AH66</f>
        <v>405209.78</v>
      </c>
      <c r="L657" s="81">
        <f>หนองคาย!AI66</f>
        <v>3528912.73</v>
      </c>
      <c r="M657" s="81">
        <f>หนองคาย!AJ66</f>
        <v>3126684.74</v>
      </c>
      <c r="N657" s="75"/>
      <c r="O657" s="75"/>
      <c r="P657" s="75"/>
      <c r="Q657" s="151">
        <f t="shared" si="76"/>
        <v>402227.98999999976</v>
      </c>
      <c r="R657" s="78">
        <f t="shared" si="77"/>
        <v>718.13445868945871</v>
      </c>
    </row>
    <row r="658" spans="1:18">
      <c r="A658" s="76">
        <v>4</v>
      </c>
      <c r="B658" s="75" t="s">
        <v>351</v>
      </c>
      <c r="C658" s="75" t="s">
        <v>925</v>
      </c>
      <c r="D658" s="75" t="s">
        <v>410</v>
      </c>
      <c r="E658" s="75" t="s">
        <v>926</v>
      </c>
      <c r="F658" s="75" t="s">
        <v>480</v>
      </c>
      <c r="G658" s="75" t="s">
        <v>930</v>
      </c>
      <c r="H658" s="80">
        <v>7254</v>
      </c>
      <c r="I658" s="76">
        <v>5</v>
      </c>
      <c r="J658" s="153">
        <f>หนองคาย!F67</f>
        <v>269968.67</v>
      </c>
      <c r="K658" s="159">
        <f>หนองคาย!AH67</f>
        <v>479100.11</v>
      </c>
      <c r="L658" s="81">
        <f>หนองคาย!AI67</f>
        <v>3273682.13</v>
      </c>
      <c r="M658" s="81">
        <f>หนองคาย!AJ67</f>
        <v>3245503.28</v>
      </c>
      <c r="N658" s="75"/>
      <c r="O658" s="75"/>
      <c r="P658" s="75"/>
      <c r="Q658" s="151">
        <f t="shared" si="76"/>
        <v>28178.850000000093</v>
      </c>
      <c r="R658" s="78">
        <f t="shared" si="77"/>
        <v>451.29337331127653</v>
      </c>
    </row>
    <row r="659" spans="1:18" s="21" customFormat="1">
      <c r="A659" s="139">
        <v>6</v>
      </c>
      <c r="B659" s="140" t="s">
        <v>351</v>
      </c>
      <c r="C659" s="140"/>
      <c r="D659" s="140"/>
      <c r="E659" s="140" t="s">
        <v>376</v>
      </c>
      <c r="F659" s="140"/>
      <c r="G659" s="140" t="s">
        <v>931</v>
      </c>
      <c r="H659" s="141">
        <f>SUM(H656:H658)</f>
        <v>17760</v>
      </c>
      <c r="I659" s="139"/>
      <c r="J659" s="142">
        <f>SUM(J655:J658)</f>
        <v>786850.34000000008</v>
      </c>
      <c r="K659" s="160">
        <f>SUM(K655:K658)</f>
        <v>1334150.1400000001</v>
      </c>
      <c r="L659" s="142">
        <f t="shared" ref="L659:M659" si="79">SUM(L655:L658)</f>
        <v>10965316.210000001</v>
      </c>
      <c r="M659" s="142">
        <f t="shared" si="79"/>
        <v>10075217.719999999</v>
      </c>
      <c r="N659" s="140">
        <v>3</v>
      </c>
      <c r="O659" s="140">
        <v>3</v>
      </c>
      <c r="P659" s="140">
        <f>N659-O659</f>
        <v>0</v>
      </c>
      <c r="Q659" s="152">
        <f t="shared" si="76"/>
        <v>890098.49000000209</v>
      </c>
      <c r="R659" s="150">
        <f>L659/H659</f>
        <v>617.41645326576577</v>
      </c>
    </row>
    <row r="660" spans="1:18">
      <c r="A660" s="76">
        <v>1</v>
      </c>
      <c r="B660" s="75" t="s">
        <v>351</v>
      </c>
      <c r="C660" s="75" t="s">
        <v>932</v>
      </c>
      <c r="D660" s="75" t="s">
        <v>424</v>
      </c>
      <c r="E660" s="75" t="s">
        <v>933</v>
      </c>
      <c r="F660" s="75" t="s">
        <v>510</v>
      </c>
      <c r="G660" s="75" t="s">
        <v>934</v>
      </c>
      <c r="H660" s="80"/>
      <c r="I660" s="76"/>
      <c r="J660" s="153"/>
      <c r="K660" s="159"/>
      <c r="L660" s="81"/>
      <c r="M660" s="81"/>
      <c r="N660" s="75"/>
      <c r="O660" s="75"/>
      <c r="P660" s="75"/>
    </row>
    <row r="661" spans="1:18">
      <c r="A661" s="76">
        <v>2</v>
      </c>
      <c r="B661" s="75" t="s">
        <v>351</v>
      </c>
      <c r="C661" s="75" t="s">
        <v>932</v>
      </c>
      <c r="D661" s="75" t="s">
        <v>424</v>
      </c>
      <c r="E661" s="75" t="s">
        <v>933</v>
      </c>
      <c r="F661" s="75" t="s">
        <v>480</v>
      </c>
      <c r="G661" s="75" t="s">
        <v>935</v>
      </c>
      <c r="H661" s="80">
        <v>2417</v>
      </c>
      <c r="I661" s="76">
        <v>2</v>
      </c>
      <c r="J661" s="153">
        <f>หนองคาย!F68</f>
        <v>537994.81000000006</v>
      </c>
      <c r="K661" s="159">
        <f>หนองคาย!AH68</f>
        <v>546314.64000000013</v>
      </c>
      <c r="L661" s="81">
        <f>หนองคาย!AI68</f>
        <v>3831449.62</v>
      </c>
      <c r="M661" s="81">
        <f>หนองคาย!AJ68</f>
        <v>4487466.7300000004</v>
      </c>
      <c r="N661" s="75"/>
      <c r="O661" s="75"/>
      <c r="P661" s="75"/>
      <c r="Q661" s="151">
        <f t="shared" si="76"/>
        <v>-656017.11000000034</v>
      </c>
      <c r="R661" s="78">
        <f t="shared" si="77"/>
        <v>1585.2087794786926</v>
      </c>
    </row>
    <row r="662" spans="1:18">
      <c r="A662" s="76">
        <v>3</v>
      </c>
      <c r="B662" s="75" t="s">
        <v>351</v>
      </c>
      <c r="C662" s="75" t="s">
        <v>932</v>
      </c>
      <c r="D662" s="75" t="s">
        <v>424</v>
      </c>
      <c r="E662" s="75" t="s">
        <v>933</v>
      </c>
      <c r="F662" s="75" t="s">
        <v>480</v>
      </c>
      <c r="G662" s="75" t="s">
        <v>936</v>
      </c>
      <c r="H662" s="80">
        <v>3148</v>
      </c>
      <c r="I662" s="76">
        <v>3</v>
      </c>
      <c r="J662" s="153">
        <f>หนองคาย!F69</f>
        <v>571559.04</v>
      </c>
      <c r="K662" s="159">
        <f>หนองคาย!AH69</f>
        <v>596320.18000000005</v>
      </c>
      <c r="L662" s="81">
        <f>หนองคาย!AI69</f>
        <v>2161614.56</v>
      </c>
      <c r="M662" s="81">
        <f>หนองคาย!AJ69</f>
        <v>2256506.8600000003</v>
      </c>
      <c r="N662" s="75"/>
      <c r="O662" s="75"/>
      <c r="P662" s="75"/>
      <c r="Q662" s="151">
        <f t="shared" si="76"/>
        <v>-94892.300000000279</v>
      </c>
      <c r="R662" s="78">
        <f t="shared" si="77"/>
        <v>686.66282083862768</v>
      </c>
    </row>
    <row r="663" spans="1:18">
      <c r="A663" s="76">
        <v>4</v>
      </c>
      <c r="B663" s="75" t="s">
        <v>351</v>
      </c>
      <c r="C663" s="75" t="s">
        <v>932</v>
      </c>
      <c r="D663" s="75" t="s">
        <v>424</v>
      </c>
      <c r="E663" s="75" t="s">
        <v>933</v>
      </c>
      <c r="F663" s="75" t="s">
        <v>480</v>
      </c>
      <c r="G663" s="75" t="s">
        <v>937</v>
      </c>
      <c r="H663" s="80">
        <v>5771</v>
      </c>
      <c r="I663" s="76">
        <v>4</v>
      </c>
      <c r="J663" s="153">
        <f>หนองคาย!F70</f>
        <v>106681.03</v>
      </c>
      <c r="K663" s="159">
        <f>หนองคาย!AH70</f>
        <v>160691.59</v>
      </c>
      <c r="L663" s="81">
        <f>หนองคาย!AI70</f>
        <v>4048617.5</v>
      </c>
      <c r="M663" s="81">
        <f>หนองคาย!AJ70</f>
        <v>4289930.13</v>
      </c>
      <c r="N663" s="75"/>
      <c r="O663" s="75"/>
      <c r="P663" s="75"/>
      <c r="Q663" s="151">
        <f t="shared" si="76"/>
        <v>-241312.62999999989</v>
      </c>
      <c r="R663" s="78">
        <f t="shared" si="77"/>
        <v>701.5452261306533</v>
      </c>
    </row>
    <row r="664" spans="1:18">
      <c r="A664" s="76">
        <v>5</v>
      </c>
      <c r="B664" s="75" t="s">
        <v>351</v>
      </c>
      <c r="C664" s="75" t="s">
        <v>932</v>
      </c>
      <c r="D664" s="75" t="s">
        <v>424</v>
      </c>
      <c r="E664" s="75" t="s">
        <v>933</v>
      </c>
      <c r="F664" s="75" t="s">
        <v>480</v>
      </c>
      <c r="G664" s="75" t="s">
        <v>938</v>
      </c>
      <c r="H664" s="80">
        <v>5349</v>
      </c>
      <c r="I664" s="76">
        <v>4</v>
      </c>
      <c r="J664" s="153">
        <f>หนองคาย!F71</f>
        <v>1485523.45</v>
      </c>
      <c r="K664" s="159">
        <f>หนองคาย!AH71</f>
        <v>1587590.18</v>
      </c>
      <c r="L664" s="81">
        <f>หนองคาย!AI71</f>
        <v>3187008.24</v>
      </c>
      <c r="M664" s="81">
        <f>หนองคาย!AJ71</f>
        <v>3162519.5</v>
      </c>
      <c r="N664" s="75"/>
      <c r="O664" s="75"/>
      <c r="P664" s="75"/>
      <c r="Q664" s="151">
        <f t="shared" si="76"/>
        <v>24488.740000000224</v>
      </c>
      <c r="R664" s="78">
        <f t="shared" si="77"/>
        <v>595.81384183959619</v>
      </c>
    </row>
    <row r="665" spans="1:18">
      <c r="A665" s="76">
        <v>6</v>
      </c>
      <c r="B665" s="75" t="s">
        <v>351</v>
      </c>
      <c r="C665" s="75" t="s">
        <v>932</v>
      </c>
      <c r="D665" s="75" t="s">
        <v>424</v>
      </c>
      <c r="E665" s="75" t="s">
        <v>933</v>
      </c>
      <c r="F665" s="75" t="s">
        <v>480</v>
      </c>
      <c r="G665" s="75" t="s">
        <v>939</v>
      </c>
      <c r="H665" s="80">
        <v>9975</v>
      </c>
      <c r="I665" s="76">
        <v>5</v>
      </c>
      <c r="J665" s="153">
        <f>หนองคาย!F72</f>
        <v>1404797.84</v>
      </c>
      <c r="K665" s="159">
        <f>หนองคาย!AH72</f>
        <v>1400111.6600000001</v>
      </c>
      <c r="L665" s="81">
        <f>หนองคาย!AI72</f>
        <v>5519884.6500000004</v>
      </c>
      <c r="M665" s="81">
        <f>หนองคาย!AJ72</f>
        <v>5992718.1200000001</v>
      </c>
      <c r="N665" s="75"/>
      <c r="O665" s="75"/>
      <c r="P665" s="75"/>
      <c r="Q665" s="151">
        <f t="shared" si="76"/>
        <v>-472833.46999999974</v>
      </c>
      <c r="R665" s="78">
        <f t="shared" si="77"/>
        <v>553.37189473684214</v>
      </c>
    </row>
    <row r="666" spans="1:18">
      <c r="A666" s="76">
        <v>7</v>
      </c>
      <c r="B666" s="75" t="s">
        <v>351</v>
      </c>
      <c r="C666" s="75" t="s">
        <v>932</v>
      </c>
      <c r="D666" s="75" t="s">
        <v>424</v>
      </c>
      <c r="E666" s="75" t="s">
        <v>933</v>
      </c>
      <c r="F666" s="75" t="s">
        <v>480</v>
      </c>
      <c r="G666" s="75" t="s">
        <v>940</v>
      </c>
      <c r="H666" s="80">
        <v>2627</v>
      </c>
      <c r="I666" s="76">
        <v>2</v>
      </c>
      <c r="J666" s="153">
        <f>หนองคาย!F73</f>
        <v>981494.38</v>
      </c>
      <c r="K666" s="159">
        <f>หนองคาย!AH73</f>
        <v>976711.42999999993</v>
      </c>
      <c r="L666" s="81">
        <f>หนองคาย!AI73</f>
        <v>2179736.86</v>
      </c>
      <c r="M666" s="81">
        <f>หนองคาย!AJ73</f>
        <v>2149265.56</v>
      </c>
      <c r="N666" s="75"/>
      <c r="O666" s="75"/>
      <c r="P666" s="75"/>
      <c r="Q666" s="151">
        <f t="shared" si="76"/>
        <v>30471.299999999814</v>
      </c>
      <c r="R666" s="78">
        <f t="shared" si="77"/>
        <v>829.74376094404261</v>
      </c>
    </row>
    <row r="667" spans="1:18">
      <c r="A667" s="76">
        <v>8</v>
      </c>
      <c r="B667" s="75" t="s">
        <v>351</v>
      </c>
      <c r="C667" s="75" t="s">
        <v>932</v>
      </c>
      <c r="D667" s="75" t="s">
        <v>424</v>
      </c>
      <c r="E667" s="75" t="s">
        <v>933</v>
      </c>
      <c r="F667" s="75" t="s">
        <v>480</v>
      </c>
      <c r="G667" s="75" t="s">
        <v>941</v>
      </c>
      <c r="H667" s="80">
        <v>3082</v>
      </c>
      <c r="I667" s="76">
        <v>3</v>
      </c>
      <c r="J667" s="153">
        <f>หนองคาย!F74</f>
        <v>226131.7</v>
      </c>
      <c r="K667" s="159">
        <f>หนองคาย!AH74</f>
        <v>247374.17</v>
      </c>
      <c r="L667" s="81">
        <f>หนองคาย!AI74</f>
        <v>1969496.3499999999</v>
      </c>
      <c r="M667" s="81">
        <f>หนองคาย!AJ74</f>
        <v>1962210.3199999998</v>
      </c>
      <c r="N667" s="75"/>
      <c r="O667" s="75"/>
      <c r="P667" s="75"/>
      <c r="Q667" s="151">
        <f t="shared" si="76"/>
        <v>7286.0300000000279</v>
      </c>
      <c r="R667" s="78">
        <f t="shared" si="77"/>
        <v>639.03191109669046</v>
      </c>
    </row>
    <row r="668" spans="1:18" s="21" customFormat="1">
      <c r="A668" s="139">
        <v>7</v>
      </c>
      <c r="B668" s="140" t="s">
        <v>351</v>
      </c>
      <c r="C668" s="140"/>
      <c r="D668" s="140"/>
      <c r="E668" s="140" t="s">
        <v>376</v>
      </c>
      <c r="F668" s="140"/>
      <c r="G668" s="140" t="s">
        <v>942</v>
      </c>
      <c r="H668" s="141">
        <f>SUM(H661:H667)</f>
        <v>32369</v>
      </c>
      <c r="I668" s="139"/>
      <c r="J668" s="142">
        <f>SUM(J660:J667)</f>
        <v>5314182.25</v>
      </c>
      <c r="K668" s="160">
        <f>SUM(K660:K667)</f>
        <v>5515113.8499999996</v>
      </c>
      <c r="L668" s="142">
        <f t="shared" ref="L668:M668" si="80">SUM(L660:L667)</f>
        <v>22897807.780000001</v>
      </c>
      <c r="M668" s="142">
        <f t="shared" si="80"/>
        <v>24300617.219999999</v>
      </c>
      <c r="N668" s="140">
        <v>7</v>
      </c>
      <c r="O668" s="140">
        <v>7</v>
      </c>
      <c r="P668" s="140">
        <f>N668-O668</f>
        <v>0</v>
      </c>
      <c r="Q668" s="152">
        <f t="shared" si="76"/>
        <v>-1402809.4399999976</v>
      </c>
      <c r="R668" s="150">
        <f>L668/H668</f>
        <v>707.39929500447965</v>
      </c>
    </row>
    <row r="669" spans="1:18">
      <c r="A669" s="76">
        <v>1</v>
      </c>
      <c r="B669" s="75" t="s">
        <v>351</v>
      </c>
      <c r="C669" s="75" t="s">
        <v>943</v>
      </c>
      <c r="D669" s="75" t="s">
        <v>429</v>
      </c>
      <c r="E669" s="75" t="s">
        <v>944</v>
      </c>
      <c r="F669" s="75" t="s">
        <v>510</v>
      </c>
      <c r="G669" s="75" t="s">
        <v>945</v>
      </c>
      <c r="H669" s="80"/>
      <c r="I669" s="76"/>
      <c r="J669" s="153"/>
      <c r="K669" s="159"/>
      <c r="L669" s="81"/>
      <c r="M669" s="81"/>
      <c r="N669" s="75"/>
      <c r="O669" s="75"/>
      <c r="P669" s="75"/>
    </row>
    <row r="670" spans="1:18">
      <c r="A670" s="76">
        <v>2</v>
      </c>
      <c r="B670" s="75" t="s">
        <v>351</v>
      </c>
      <c r="C670" s="75" t="s">
        <v>943</v>
      </c>
      <c r="D670" s="75" t="s">
        <v>429</v>
      </c>
      <c r="E670" s="75" t="s">
        <v>944</v>
      </c>
      <c r="F670" s="75" t="s">
        <v>480</v>
      </c>
      <c r="G670" s="75" t="s">
        <v>946</v>
      </c>
      <c r="H670" s="80">
        <v>5995</v>
      </c>
      <c r="I670" s="76">
        <v>4</v>
      </c>
      <c r="J670" s="153">
        <f>หนองคาย!F75</f>
        <v>165447.43</v>
      </c>
      <c r="K670" s="159">
        <f>หนองคาย!AH75</f>
        <v>257636.09999999998</v>
      </c>
      <c r="L670" s="81">
        <f>หนองคาย!AI75</f>
        <v>4200818.67</v>
      </c>
      <c r="M670" s="81">
        <f>หนองคาย!AJ75</f>
        <v>4373439.7700000005</v>
      </c>
      <c r="N670" s="75"/>
      <c r="O670" s="75"/>
      <c r="P670" s="75"/>
      <c r="Q670" s="151">
        <f t="shared" si="76"/>
        <v>-172621.10000000056</v>
      </c>
      <c r="R670" s="78">
        <f t="shared" si="77"/>
        <v>700.72037864887409</v>
      </c>
    </row>
    <row r="671" spans="1:18">
      <c r="A671" s="76">
        <v>3</v>
      </c>
      <c r="B671" s="75" t="s">
        <v>351</v>
      </c>
      <c r="C671" s="75" t="s">
        <v>943</v>
      </c>
      <c r="D671" s="75" t="s">
        <v>429</v>
      </c>
      <c r="E671" s="75" t="s">
        <v>944</v>
      </c>
      <c r="F671" s="75" t="s">
        <v>480</v>
      </c>
      <c r="G671" s="75" t="s">
        <v>947</v>
      </c>
      <c r="H671" s="80">
        <v>6506</v>
      </c>
      <c r="I671" s="76">
        <v>5</v>
      </c>
      <c r="J671" s="153">
        <f>หนองคาย!F76</f>
        <v>695653.4</v>
      </c>
      <c r="K671" s="159">
        <f>หนองคาย!AH76</f>
        <v>718419.62</v>
      </c>
      <c r="L671" s="81">
        <f>หนองคาย!AI76</f>
        <v>4170143.2699999996</v>
      </c>
      <c r="M671" s="81">
        <f>หนองคาย!AJ76</f>
        <v>4541222.79</v>
      </c>
      <c r="N671" s="75"/>
      <c r="O671" s="75"/>
      <c r="P671" s="75"/>
      <c r="Q671" s="151">
        <f t="shared" si="76"/>
        <v>-371079.52000000048</v>
      </c>
      <c r="R671" s="78">
        <f t="shared" si="77"/>
        <v>640.96883953273891</v>
      </c>
    </row>
    <row r="672" spans="1:18">
      <c r="A672" s="76">
        <v>4</v>
      </c>
      <c r="B672" s="75" t="s">
        <v>351</v>
      </c>
      <c r="C672" s="75" t="s">
        <v>943</v>
      </c>
      <c r="D672" s="75" t="s">
        <v>429</v>
      </c>
      <c r="E672" s="75" t="s">
        <v>944</v>
      </c>
      <c r="F672" s="75" t="s">
        <v>480</v>
      </c>
      <c r="G672" s="75" t="s">
        <v>1568</v>
      </c>
      <c r="H672" s="80">
        <v>2617</v>
      </c>
      <c r="I672" s="76">
        <v>2</v>
      </c>
      <c r="J672" s="153">
        <f>หนองคาย!F77</f>
        <v>109228.38</v>
      </c>
      <c r="K672" s="159">
        <f>หนองคาย!AH77</f>
        <v>112843.38</v>
      </c>
      <c r="L672" s="81">
        <f>หนองคาย!AI77</f>
        <v>1946253.93</v>
      </c>
      <c r="M672" s="81">
        <f>หนองคาย!AJ77</f>
        <v>2412939.3600000003</v>
      </c>
      <c r="N672" s="75"/>
      <c r="O672" s="75"/>
      <c r="P672" s="75"/>
      <c r="Q672" s="151">
        <f t="shared" si="76"/>
        <v>-466685.4300000004</v>
      </c>
      <c r="R672" s="78">
        <f t="shared" si="77"/>
        <v>743.69657241115783</v>
      </c>
    </row>
    <row r="673" spans="1:18">
      <c r="A673" s="76">
        <v>5</v>
      </c>
      <c r="B673" s="75" t="s">
        <v>351</v>
      </c>
      <c r="C673" s="75" t="s">
        <v>943</v>
      </c>
      <c r="D673" s="75" t="s">
        <v>429</v>
      </c>
      <c r="E673" s="75" t="s">
        <v>944</v>
      </c>
      <c r="F673" s="75" t="s">
        <v>480</v>
      </c>
      <c r="G673" s="75" t="s">
        <v>1566</v>
      </c>
      <c r="H673" s="80">
        <v>5078</v>
      </c>
      <c r="I673" s="76">
        <v>4</v>
      </c>
      <c r="J673" s="153">
        <f>หนองคาย!F78</f>
        <v>250886.35</v>
      </c>
      <c r="K673" s="159">
        <f>หนองคาย!AH78</f>
        <v>385177.63</v>
      </c>
      <c r="L673" s="81">
        <f>หนองคาย!AI78</f>
        <v>3424255.59</v>
      </c>
      <c r="M673" s="81">
        <f>หนองคาย!AJ78</f>
        <v>3766618.3</v>
      </c>
      <c r="N673" s="75"/>
      <c r="O673" s="75"/>
      <c r="P673" s="75"/>
      <c r="Q673" s="151">
        <f t="shared" si="76"/>
        <v>-342362.70999999996</v>
      </c>
      <c r="R673" s="78">
        <f t="shared" si="77"/>
        <v>674.33154588420632</v>
      </c>
    </row>
    <row r="674" spans="1:18">
      <c r="A674" s="76">
        <v>6</v>
      </c>
      <c r="B674" s="75" t="s">
        <v>351</v>
      </c>
      <c r="C674" s="75" t="s">
        <v>943</v>
      </c>
      <c r="D674" s="75" t="s">
        <v>429</v>
      </c>
      <c r="E674" s="75" t="s">
        <v>944</v>
      </c>
      <c r="F674" s="75" t="s">
        <v>480</v>
      </c>
      <c r="G674" s="75" t="s">
        <v>1567</v>
      </c>
      <c r="H674" s="80">
        <v>4268</v>
      </c>
      <c r="I674" s="76">
        <v>3</v>
      </c>
      <c r="J674" s="153">
        <f>หนองคาย!F79</f>
        <v>1702961.56</v>
      </c>
      <c r="K674" s="159">
        <f>หนองคาย!AH79</f>
        <v>1746874.75</v>
      </c>
      <c r="L674" s="81">
        <f>หนองคาย!AI79</f>
        <v>4253626.5199999996</v>
      </c>
      <c r="M674" s="81">
        <f>หนองคาย!AJ79</f>
        <v>3122451.1199999996</v>
      </c>
      <c r="N674" s="75"/>
      <c r="O674" s="75"/>
      <c r="P674" s="75"/>
      <c r="Q674" s="151">
        <f t="shared" si="76"/>
        <v>1131175.3999999999</v>
      </c>
      <c r="R674" s="78">
        <f t="shared" si="77"/>
        <v>996.63226804123701</v>
      </c>
    </row>
    <row r="675" spans="1:18">
      <c r="A675" s="76">
        <v>7</v>
      </c>
      <c r="B675" s="75" t="s">
        <v>351</v>
      </c>
      <c r="C675" s="75" t="s">
        <v>943</v>
      </c>
      <c r="D675" s="75" t="s">
        <v>429</v>
      </c>
      <c r="E675" s="75" t="s">
        <v>944</v>
      </c>
      <c r="F675" s="75" t="s">
        <v>480</v>
      </c>
      <c r="G675" s="75" t="s">
        <v>951</v>
      </c>
      <c r="H675" s="80">
        <v>3785</v>
      </c>
      <c r="I675" s="76">
        <v>3</v>
      </c>
      <c r="J675" s="153">
        <f>หนองคาย!F80</f>
        <v>194490.16</v>
      </c>
      <c r="K675" s="159">
        <f>หนองคาย!AH80</f>
        <v>198832.16</v>
      </c>
      <c r="L675" s="81">
        <f>หนองคาย!AI80</f>
        <v>2548788.9699999997</v>
      </c>
      <c r="M675" s="81">
        <f>หนองคาย!AJ80</f>
        <v>3088189.48</v>
      </c>
      <c r="N675" s="75"/>
      <c r="O675" s="75"/>
      <c r="P675" s="75"/>
      <c r="Q675" s="151">
        <f t="shared" si="76"/>
        <v>-539400.51000000024</v>
      </c>
      <c r="R675" s="78">
        <f t="shared" si="77"/>
        <v>673.39206605019808</v>
      </c>
    </row>
    <row r="676" spans="1:18" s="21" customFormat="1">
      <c r="A676" s="139">
        <v>8</v>
      </c>
      <c r="B676" s="140" t="s">
        <v>351</v>
      </c>
      <c r="C676" s="140"/>
      <c r="D676" s="140"/>
      <c r="E676" s="140" t="s">
        <v>376</v>
      </c>
      <c r="F676" s="140"/>
      <c r="G676" s="140" t="s">
        <v>952</v>
      </c>
      <c r="H676" s="141">
        <f>SUM(H670:H675)</f>
        <v>28249</v>
      </c>
      <c r="I676" s="139"/>
      <c r="J676" s="142">
        <f>SUM(J669:J675)</f>
        <v>3118667.2800000003</v>
      </c>
      <c r="K676" s="160">
        <f>SUM(K669:K675)</f>
        <v>3419783.64</v>
      </c>
      <c r="L676" s="142">
        <f t="shared" ref="L676:M676" si="81">SUM(L669:L675)</f>
        <v>20543886.949999996</v>
      </c>
      <c r="M676" s="142">
        <f t="shared" si="81"/>
        <v>21304860.820000004</v>
      </c>
      <c r="N676" s="140">
        <v>6</v>
      </c>
      <c r="O676" s="140">
        <v>6</v>
      </c>
      <c r="P676" s="140">
        <f>N676-O676</f>
        <v>0</v>
      </c>
      <c r="Q676" s="152">
        <f t="shared" si="76"/>
        <v>-760973.87000000849</v>
      </c>
      <c r="R676" s="150">
        <f>L676/H676</f>
        <v>727.24298028248768</v>
      </c>
    </row>
    <row r="677" spans="1:18">
      <c r="A677" s="76">
        <v>1</v>
      </c>
      <c r="B677" s="75" t="s">
        <v>351</v>
      </c>
      <c r="C677" s="75" t="s">
        <v>953</v>
      </c>
      <c r="D677" s="75" t="s">
        <v>417</v>
      </c>
      <c r="E677" s="75" t="s">
        <v>954</v>
      </c>
      <c r="F677" s="75" t="s">
        <v>510</v>
      </c>
      <c r="G677" s="75" t="s">
        <v>955</v>
      </c>
      <c r="H677" s="80"/>
      <c r="I677" s="76"/>
      <c r="J677" s="153"/>
      <c r="K677" s="159"/>
      <c r="L677" s="81"/>
      <c r="M677" s="81"/>
      <c r="N677" s="75"/>
      <c r="O677" s="75"/>
      <c r="P677" s="75"/>
    </row>
    <row r="678" spans="1:18">
      <c r="A678" s="76">
        <v>2</v>
      </c>
      <c r="B678" s="75" t="s">
        <v>351</v>
      </c>
      <c r="C678" s="75" t="s">
        <v>953</v>
      </c>
      <c r="D678" s="75" t="s">
        <v>417</v>
      </c>
      <c r="E678" s="75" t="s">
        <v>954</v>
      </c>
      <c r="F678" s="75" t="s">
        <v>480</v>
      </c>
      <c r="G678" s="75" t="s">
        <v>956</v>
      </c>
      <c r="H678" s="80">
        <v>2446</v>
      </c>
      <c r="I678" s="76">
        <v>2</v>
      </c>
      <c r="J678" s="153">
        <f>หนองคาย!F81</f>
        <v>6257.69</v>
      </c>
      <c r="K678" s="159">
        <f>หนองคาย!AH81</f>
        <v>7237.8600000000006</v>
      </c>
      <c r="L678" s="81">
        <f>หนองคาย!AI81</f>
        <v>2092629.8</v>
      </c>
      <c r="M678" s="81">
        <f>หนองคาย!AJ81</f>
        <v>2060385.7400000002</v>
      </c>
      <c r="N678" s="75"/>
      <c r="O678" s="75"/>
      <c r="P678" s="75"/>
      <c r="Q678" s="151">
        <f t="shared" si="76"/>
        <v>32244.059999999823</v>
      </c>
      <c r="R678" s="78">
        <f t="shared" si="77"/>
        <v>855.53139820114473</v>
      </c>
    </row>
    <row r="679" spans="1:18">
      <c r="A679" s="76">
        <v>3</v>
      </c>
      <c r="B679" s="75" t="s">
        <v>351</v>
      </c>
      <c r="C679" s="75" t="s">
        <v>953</v>
      </c>
      <c r="D679" s="75" t="s">
        <v>417</v>
      </c>
      <c r="E679" s="75" t="s">
        <v>954</v>
      </c>
      <c r="F679" s="75" t="s">
        <v>480</v>
      </c>
      <c r="G679" s="75" t="s">
        <v>957</v>
      </c>
      <c r="H679" s="80">
        <v>3509</v>
      </c>
      <c r="I679" s="76">
        <v>3</v>
      </c>
      <c r="J679" s="153">
        <f>หนองคาย!F82</f>
        <v>198895.19</v>
      </c>
      <c r="K679" s="159">
        <f>หนองคาย!AH82</f>
        <v>132750.06</v>
      </c>
      <c r="L679" s="81">
        <f>หนองคาย!AI82</f>
        <v>3167589.1399999997</v>
      </c>
      <c r="M679" s="81">
        <f>หนองคาย!AJ82</f>
        <v>3162906.69</v>
      </c>
      <c r="N679" s="75"/>
      <c r="O679" s="75"/>
      <c r="P679" s="75"/>
      <c r="Q679" s="151">
        <f t="shared" si="76"/>
        <v>4682.4499999997206</v>
      </c>
      <c r="R679" s="78">
        <f t="shared" si="77"/>
        <v>902.70422912510674</v>
      </c>
    </row>
    <row r="680" spans="1:18">
      <c r="A680" s="76">
        <v>4</v>
      </c>
      <c r="B680" s="75" t="s">
        <v>351</v>
      </c>
      <c r="C680" s="75" t="s">
        <v>953</v>
      </c>
      <c r="D680" s="75" t="s">
        <v>417</v>
      </c>
      <c r="E680" s="75" t="s">
        <v>954</v>
      </c>
      <c r="F680" s="75" t="s">
        <v>480</v>
      </c>
      <c r="G680" s="75" t="s">
        <v>958</v>
      </c>
      <c r="H680" s="80">
        <v>1170</v>
      </c>
      <c r="I680" s="76">
        <v>1</v>
      </c>
      <c r="J680" s="153">
        <f>หนองคาย!F83</f>
        <v>62604.83</v>
      </c>
      <c r="K680" s="159">
        <f>หนองคาย!AH83</f>
        <v>100977.47</v>
      </c>
      <c r="L680" s="81">
        <f>หนองคาย!AI83</f>
        <v>2167822.09</v>
      </c>
      <c r="M680" s="81">
        <f>หนองคาย!AJ83</f>
        <v>2189546.39</v>
      </c>
      <c r="N680" s="75"/>
      <c r="O680" s="75"/>
      <c r="P680" s="75"/>
      <c r="Q680" s="151">
        <f t="shared" si="76"/>
        <v>-21724.300000000279</v>
      </c>
      <c r="R680" s="78">
        <f t="shared" si="77"/>
        <v>1852.839393162393</v>
      </c>
    </row>
    <row r="681" spans="1:18">
      <c r="A681" s="76">
        <v>5</v>
      </c>
      <c r="B681" s="75" t="s">
        <v>351</v>
      </c>
      <c r="C681" s="75" t="s">
        <v>953</v>
      </c>
      <c r="D681" s="75" t="s">
        <v>417</v>
      </c>
      <c r="E681" s="75" t="s">
        <v>954</v>
      </c>
      <c r="F681" s="75" t="s">
        <v>480</v>
      </c>
      <c r="G681" s="75" t="s">
        <v>959</v>
      </c>
      <c r="H681" s="80">
        <v>1178</v>
      </c>
      <c r="I681" s="76">
        <v>1</v>
      </c>
      <c r="J681" s="153">
        <f>หนองคาย!F84</f>
        <v>2320.2600000000002</v>
      </c>
      <c r="K681" s="159">
        <f>หนองคาย!AH84</f>
        <v>-16670.800000000003</v>
      </c>
      <c r="L681" s="81">
        <f>หนองคาย!AI84</f>
        <v>2985888.4699999997</v>
      </c>
      <c r="M681" s="81">
        <f>หนองคาย!AJ84</f>
        <v>3054594.5700000003</v>
      </c>
      <c r="N681" s="75"/>
      <c r="O681" s="75"/>
      <c r="P681" s="75"/>
      <c r="Q681" s="151">
        <f t="shared" si="76"/>
        <v>-68706.100000000559</v>
      </c>
      <c r="R681" s="78">
        <f t="shared" si="77"/>
        <v>2534.7100764006791</v>
      </c>
    </row>
    <row r="682" spans="1:18">
      <c r="A682" s="76">
        <v>6</v>
      </c>
      <c r="B682" s="75" t="s">
        <v>351</v>
      </c>
      <c r="C682" s="75" t="s">
        <v>953</v>
      </c>
      <c r="D682" s="75" t="s">
        <v>417</v>
      </c>
      <c r="E682" s="75" t="s">
        <v>954</v>
      </c>
      <c r="F682" s="75" t="s">
        <v>480</v>
      </c>
      <c r="G682" s="75" t="s">
        <v>960</v>
      </c>
      <c r="H682" s="80">
        <v>2358</v>
      </c>
      <c r="I682" s="76">
        <v>2</v>
      </c>
      <c r="J682" s="153">
        <f>หนองคาย!F85</f>
        <v>11772.94</v>
      </c>
      <c r="K682" s="159">
        <f>หนองคาย!AH85</f>
        <v>20760.330000000002</v>
      </c>
      <c r="L682" s="81">
        <f>หนองคาย!AI85</f>
        <v>2699337.7199999997</v>
      </c>
      <c r="M682" s="81">
        <f>หนองคาย!AJ85</f>
        <v>2933539.12</v>
      </c>
      <c r="N682" s="75"/>
      <c r="O682" s="75"/>
      <c r="P682" s="75"/>
      <c r="Q682" s="151">
        <f t="shared" si="76"/>
        <v>-234201.40000000037</v>
      </c>
      <c r="R682" s="78">
        <f t="shared" si="77"/>
        <v>1144.757302798982</v>
      </c>
    </row>
    <row r="683" spans="1:18" s="21" customFormat="1">
      <c r="A683" s="139">
        <v>9</v>
      </c>
      <c r="B683" s="140" t="s">
        <v>351</v>
      </c>
      <c r="C683" s="140"/>
      <c r="D683" s="140"/>
      <c r="E683" s="140" t="s">
        <v>376</v>
      </c>
      <c r="F683" s="140"/>
      <c r="G683" s="140" t="s">
        <v>961</v>
      </c>
      <c r="H683" s="141">
        <f>SUM(H678:H682)</f>
        <v>10661</v>
      </c>
      <c r="I683" s="139"/>
      <c r="J683" s="142">
        <f>SUM(J677:J682)</f>
        <v>281850.91000000003</v>
      </c>
      <c r="K683" s="160">
        <f>SUM(K677:K682)</f>
        <v>245054.91999999998</v>
      </c>
      <c r="L683" s="142">
        <f t="shared" ref="L683:M683" si="82">SUM(L677:L682)</f>
        <v>13113267.219999999</v>
      </c>
      <c r="M683" s="142">
        <f t="shared" si="82"/>
        <v>13400972.510000002</v>
      </c>
      <c r="N683" s="140">
        <v>5</v>
      </c>
      <c r="O683" s="140">
        <v>5</v>
      </c>
      <c r="P683" s="140">
        <f>N683-O683</f>
        <v>0</v>
      </c>
      <c r="Q683" s="152">
        <f t="shared" si="76"/>
        <v>-287705.29000000283</v>
      </c>
      <c r="R683" s="150">
        <f t="shared" si="77"/>
        <v>1230.0222511959478</v>
      </c>
    </row>
    <row r="684" spans="1:18" s="21" customFormat="1">
      <c r="A684" s="87"/>
      <c r="B684" s="88" t="s">
        <v>351</v>
      </c>
      <c r="C684" s="88" t="s">
        <v>351</v>
      </c>
      <c r="D684" s="88" t="s">
        <v>351</v>
      </c>
      <c r="E684" s="88" t="s">
        <v>351</v>
      </c>
      <c r="F684" s="88"/>
      <c r="G684" s="88" t="s">
        <v>962</v>
      </c>
      <c r="H684" s="236">
        <f>H610+H622+H639+H647+H654+H659+H668+H676+H683</f>
        <v>297089</v>
      </c>
      <c r="I684" s="87"/>
      <c r="J684" s="157">
        <f>J610+J622+J639+J647+J654+J659+J668+J676+J683</f>
        <v>32655316.750000004</v>
      </c>
      <c r="K684" s="166">
        <f>K610+K622+K639+K647+K654+K659+K668+K676+K683</f>
        <v>36076491.390000001</v>
      </c>
      <c r="L684" s="157">
        <f t="shared" ref="L684:M684" si="83">L610+L622+L639+L647+L654+L659+L668+L676+L683</f>
        <v>241985882.69</v>
      </c>
      <c r="M684" s="157">
        <f t="shared" si="83"/>
        <v>253887834.24999997</v>
      </c>
      <c r="N684" s="88">
        <f>N610+N622+N639+N647+N654+N659+N668+N676+N683</f>
        <v>74</v>
      </c>
      <c r="O684" s="88">
        <f>O610+O622+O639+O647+O654+O659+O668+O676+O683</f>
        <v>74</v>
      </c>
      <c r="P684" s="88">
        <f>N684-O684</f>
        <v>0</v>
      </c>
      <c r="Q684" s="152">
        <f t="shared" si="76"/>
        <v>-11901951.559999973</v>
      </c>
      <c r="R684" s="150">
        <f t="shared" si="77"/>
        <v>814.52319907502465</v>
      </c>
    </row>
    <row r="685" spans="1:18" ht="19.5" thickBot="1">
      <c r="A685" s="190"/>
      <c r="B685" s="191"/>
      <c r="C685" s="191"/>
      <c r="D685" s="191"/>
      <c r="E685" s="331" t="s">
        <v>963</v>
      </c>
      <c r="F685" s="332"/>
      <c r="G685" s="333"/>
      <c r="H685" s="192"/>
      <c r="I685" s="190"/>
      <c r="J685" s="182">
        <f>J684/O684</f>
        <v>441288.06418918923</v>
      </c>
      <c r="K685" s="183">
        <f>K684/O684</f>
        <v>487520.15391891892</v>
      </c>
      <c r="L685" s="182">
        <f>L684/O684</f>
        <v>3270079.4958108109</v>
      </c>
      <c r="M685" s="182">
        <f>M684/O684</f>
        <v>3430916.6790540535</v>
      </c>
      <c r="N685" s="193"/>
      <c r="O685" s="193"/>
      <c r="P685" s="193"/>
      <c r="Q685" s="151">
        <f t="shared" si="76"/>
        <v>-160837.18324324256</v>
      </c>
    </row>
    <row r="686" spans="1:18" ht="19.5" thickTop="1">
      <c r="A686" s="83">
        <v>1</v>
      </c>
      <c r="B686" s="84" t="s">
        <v>350</v>
      </c>
      <c r="C686" s="84" t="s">
        <v>964</v>
      </c>
      <c r="D686" s="84" t="s">
        <v>965</v>
      </c>
      <c r="E686" s="84" t="s">
        <v>966</v>
      </c>
      <c r="F686" s="84" t="s">
        <v>604</v>
      </c>
      <c r="G686" s="84" t="s">
        <v>967</v>
      </c>
      <c r="H686" s="85"/>
      <c r="I686" s="83"/>
      <c r="J686" s="155"/>
      <c r="K686" s="162"/>
      <c r="L686" s="86"/>
      <c r="M686" s="86"/>
      <c r="N686" s="84"/>
      <c r="O686" s="84"/>
      <c r="P686" s="84"/>
    </row>
    <row r="687" spans="1:18">
      <c r="A687" s="76">
        <v>2</v>
      </c>
      <c r="B687" s="75" t="s">
        <v>350</v>
      </c>
      <c r="C687" s="75" t="s">
        <v>964</v>
      </c>
      <c r="D687" s="75" t="s">
        <v>965</v>
      </c>
      <c r="E687" s="75" t="s">
        <v>966</v>
      </c>
      <c r="F687" s="75" t="s">
        <v>480</v>
      </c>
      <c r="G687" s="75" t="s">
        <v>968</v>
      </c>
      <c r="H687" s="80">
        <v>4000</v>
      </c>
      <c r="I687" s="76">
        <v>3</v>
      </c>
      <c r="J687" s="153">
        <f>สกลนคร!F22</f>
        <v>398767.49</v>
      </c>
      <c r="K687" s="159">
        <f>สกลนคร!AI22</f>
        <v>1474232.5099999998</v>
      </c>
      <c r="L687" s="81">
        <f>สกลนคร!AJ22</f>
        <v>4625052.88</v>
      </c>
      <c r="M687" s="81">
        <f>สกลนคร!AK22</f>
        <v>3814450.75</v>
      </c>
      <c r="N687" s="75"/>
      <c r="O687" s="75"/>
      <c r="P687" s="75"/>
      <c r="Q687" s="151">
        <f t="shared" si="76"/>
        <v>810602.12999999989</v>
      </c>
      <c r="R687" s="78">
        <f t="shared" si="77"/>
        <v>1156.26322</v>
      </c>
    </row>
    <row r="688" spans="1:18">
      <c r="A688" s="76">
        <v>3</v>
      </c>
      <c r="B688" s="75" t="s">
        <v>350</v>
      </c>
      <c r="C688" s="75" t="s">
        <v>964</v>
      </c>
      <c r="D688" s="75" t="s">
        <v>965</v>
      </c>
      <c r="E688" s="75" t="s">
        <v>966</v>
      </c>
      <c r="F688" s="75" t="s">
        <v>480</v>
      </c>
      <c r="G688" s="75" t="s">
        <v>969</v>
      </c>
      <c r="H688" s="80">
        <v>9196</v>
      </c>
      <c r="I688" s="76">
        <v>5</v>
      </c>
      <c r="J688" s="153">
        <f>สกลนคร!F23</f>
        <v>230517.29</v>
      </c>
      <c r="K688" s="159">
        <f>สกลนคร!AI23</f>
        <v>275679.43</v>
      </c>
      <c r="L688" s="81">
        <f>สกลนคร!AJ23</f>
        <v>2644806.14</v>
      </c>
      <c r="M688" s="81">
        <f>สกลนคร!AK23</f>
        <v>2728482.5</v>
      </c>
      <c r="N688" s="75"/>
      <c r="O688" s="75"/>
      <c r="P688" s="75"/>
      <c r="Q688" s="151">
        <f t="shared" si="76"/>
        <v>-83676.35999999987</v>
      </c>
      <c r="R688" s="78">
        <f t="shared" si="77"/>
        <v>287.60397346672465</v>
      </c>
    </row>
    <row r="689" spans="1:18">
      <c r="A689" s="76">
        <v>4</v>
      </c>
      <c r="B689" s="75" t="s">
        <v>350</v>
      </c>
      <c r="C689" s="75" t="s">
        <v>964</v>
      </c>
      <c r="D689" s="75" t="s">
        <v>965</v>
      </c>
      <c r="E689" s="75" t="s">
        <v>966</v>
      </c>
      <c r="F689" s="75" t="s">
        <v>480</v>
      </c>
      <c r="G689" s="75" t="s">
        <v>970</v>
      </c>
      <c r="H689" s="80">
        <v>4170</v>
      </c>
      <c r="I689" s="76">
        <v>3</v>
      </c>
      <c r="J689" s="153">
        <f>สกลนคร!F24</f>
        <v>283197.82</v>
      </c>
      <c r="K689" s="159">
        <f>สกลนคร!AI24</f>
        <v>644341.66999999993</v>
      </c>
      <c r="L689" s="81">
        <f>สกลนคร!AJ24</f>
        <v>3866945.54</v>
      </c>
      <c r="M689" s="81">
        <f>สกลนคร!AK24</f>
        <v>3979266.85</v>
      </c>
      <c r="N689" s="75"/>
      <c r="O689" s="75"/>
      <c r="P689" s="75"/>
      <c r="Q689" s="151">
        <f t="shared" si="76"/>
        <v>-112321.31000000006</v>
      </c>
      <c r="R689" s="78">
        <f t="shared" si="77"/>
        <v>927.32506954436451</v>
      </c>
    </row>
    <row r="690" spans="1:18">
      <c r="A690" s="76">
        <v>5</v>
      </c>
      <c r="B690" s="75" t="s">
        <v>350</v>
      </c>
      <c r="C690" s="75" t="s">
        <v>964</v>
      </c>
      <c r="D690" s="75" t="s">
        <v>965</v>
      </c>
      <c r="E690" s="75" t="s">
        <v>966</v>
      </c>
      <c r="F690" s="75" t="s">
        <v>480</v>
      </c>
      <c r="G690" s="75" t="s">
        <v>971</v>
      </c>
      <c r="H690" s="80">
        <v>2125</v>
      </c>
      <c r="I690" s="76">
        <v>2</v>
      </c>
      <c r="J690" s="153">
        <f>สกลนคร!F25</f>
        <v>427981.37</v>
      </c>
      <c r="K690" s="159">
        <f>สกลนคร!AI25</f>
        <v>499346.06</v>
      </c>
      <c r="L690" s="81">
        <f>สกลนคร!AJ25</f>
        <v>2572929.41</v>
      </c>
      <c r="M690" s="81">
        <f>สกลนคร!AK25</f>
        <v>2452776.98</v>
      </c>
      <c r="N690" s="75"/>
      <c r="O690" s="75"/>
      <c r="P690" s="75"/>
      <c r="Q690" s="151">
        <f t="shared" si="76"/>
        <v>120152.43000000017</v>
      </c>
      <c r="R690" s="78">
        <f t="shared" si="77"/>
        <v>1210.7903105882353</v>
      </c>
    </row>
    <row r="691" spans="1:18">
      <c r="A691" s="76">
        <v>6</v>
      </c>
      <c r="B691" s="75" t="s">
        <v>350</v>
      </c>
      <c r="C691" s="75" t="s">
        <v>964</v>
      </c>
      <c r="D691" s="75" t="s">
        <v>965</v>
      </c>
      <c r="E691" s="75" t="s">
        <v>966</v>
      </c>
      <c r="F691" s="75" t="s">
        <v>480</v>
      </c>
      <c r="G691" s="75" t="s">
        <v>972</v>
      </c>
      <c r="H691" s="80">
        <v>4953</v>
      </c>
      <c r="I691" s="76">
        <v>4</v>
      </c>
      <c r="J691" s="153">
        <f>สกลนคร!F26</f>
        <v>149038.35999999999</v>
      </c>
      <c r="K691" s="159">
        <f>สกลนคร!AI26</f>
        <v>288127.24</v>
      </c>
      <c r="L691" s="81">
        <f>สกลนคร!AJ26</f>
        <v>2127201.6399999997</v>
      </c>
      <c r="M691" s="81">
        <f>สกลนคร!AK26</f>
        <v>2176814.69</v>
      </c>
      <c r="N691" s="75"/>
      <c r="O691" s="75"/>
      <c r="P691" s="75"/>
      <c r="Q691" s="151">
        <f t="shared" si="76"/>
        <v>-49613.050000000279</v>
      </c>
      <c r="R691" s="78">
        <f t="shared" si="77"/>
        <v>429.47741570765186</v>
      </c>
    </row>
    <row r="692" spans="1:18">
      <c r="A692" s="76">
        <v>7</v>
      </c>
      <c r="B692" s="75" t="s">
        <v>350</v>
      </c>
      <c r="C692" s="75" t="s">
        <v>964</v>
      </c>
      <c r="D692" s="75" t="s">
        <v>965</v>
      </c>
      <c r="E692" s="75" t="s">
        <v>966</v>
      </c>
      <c r="F692" s="75" t="s">
        <v>480</v>
      </c>
      <c r="G692" s="75" t="s">
        <v>973</v>
      </c>
      <c r="H692" s="80">
        <v>5133</v>
      </c>
      <c r="I692" s="76">
        <v>4</v>
      </c>
      <c r="J692" s="153">
        <f>สกลนคร!F27</f>
        <v>821022.7</v>
      </c>
      <c r="K692" s="159">
        <f>สกลนคร!AI27</f>
        <v>1000355.2499999999</v>
      </c>
      <c r="L692" s="81">
        <f>สกลนคร!AJ27</f>
        <v>3555742.54</v>
      </c>
      <c r="M692" s="81">
        <f>สกลนคร!AK27</f>
        <v>2946147.9299999997</v>
      </c>
      <c r="N692" s="75"/>
      <c r="O692" s="75"/>
      <c r="P692" s="75"/>
      <c r="Q692" s="151">
        <f t="shared" si="76"/>
        <v>609594.61000000034</v>
      </c>
      <c r="R692" s="78">
        <f t="shared" si="77"/>
        <v>692.72210013637255</v>
      </c>
    </row>
    <row r="693" spans="1:18">
      <c r="A693" s="76">
        <v>8</v>
      </c>
      <c r="B693" s="75" t="s">
        <v>350</v>
      </c>
      <c r="C693" s="75" t="s">
        <v>964</v>
      </c>
      <c r="D693" s="75" t="s">
        <v>965</v>
      </c>
      <c r="E693" s="75" t="s">
        <v>966</v>
      </c>
      <c r="F693" s="75" t="s">
        <v>480</v>
      </c>
      <c r="G693" s="75" t="s">
        <v>974</v>
      </c>
      <c r="H693" s="80">
        <v>9944</v>
      </c>
      <c r="I693" s="76">
        <v>5</v>
      </c>
      <c r="J693" s="153">
        <f>สกลนคร!F28</f>
        <v>958726.2</v>
      </c>
      <c r="K693" s="159">
        <f>สกลนคร!AI28</f>
        <v>1056769.22</v>
      </c>
      <c r="L693" s="81">
        <f>สกลนคร!AJ28</f>
        <v>2374451.5699999998</v>
      </c>
      <c r="M693" s="81">
        <f>สกลนคร!AK28</f>
        <v>2129380.23</v>
      </c>
      <c r="N693" s="75"/>
      <c r="O693" s="75"/>
      <c r="P693" s="75"/>
      <c r="Q693" s="151">
        <f t="shared" si="76"/>
        <v>245071.33999999985</v>
      </c>
      <c r="R693" s="78">
        <f t="shared" si="77"/>
        <v>238.78233809332258</v>
      </c>
    </row>
    <row r="694" spans="1:18">
      <c r="A694" s="76">
        <v>9</v>
      </c>
      <c r="B694" s="75" t="s">
        <v>350</v>
      </c>
      <c r="C694" s="75" t="s">
        <v>964</v>
      </c>
      <c r="D694" s="75" t="s">
        <v>965</v>
      </c>
      <c r="E694" s="75" t="s">
        <v>966</v>
      </c>
      <c r="F694" s="75" t="s">
        <v>480</v>
      </c>
      <c r="G694" s="75" t="s">
        <v>975</v>
      </c>
      <c r="H694" s="80">
        <v>7970</v>
      </c>
      <c r="I694" s="76">
        <v>5</v>
      </c>
      <c r="J694" s="153">
        <f>สกลนคร!F29</f>
        <v>686223.64</v>
      </c>
      <c r="K694" s="159">
        <f>สกลนคร!AI29</f>
        <v>947168.62</v>
      </c>
      <c r="L694" s="81">
        <f>สกลนคร!AJ29</f>
        <v>3554644.29</v>
      </c>
      <c r="M694" s="81">
        <f>สกลนคร!AK29</f>
        <v>3624360.31</v>
      </c>
      <c r="N694" s="75"/>
      <c r="O694" s="75"/>
      <c r="P694" s="75"/>
      <c r="Q694" s="151">
        <f t="shared" si="76"/>
        <v>-69716.020000000019</v>
      </c>
      <c r="R694" s="78">
        <f t="shared" si="77"/>
        <v>446.0030476787955</v>
      </c>
    </row>
    <row r="695" spans="1:18">
      <c r="A695" s="76">
        <v>10</v>
      </c>
      <c r="B695" s="75" t="s">
        <v>350</v>
      </c>
      <c r="C695" s="75" t="s">
        <v>964</v>
      </c>
      <c r="D695" s="75" t="s">
        <v>965</v>
      </c>
      <c r="E695" s="75" t="s">
        <v>966</v>
      </c>
      <c r="F695" s="75" t="s">
        <v>480</v>
      </c>
      <c r="G695" s="75" t="s">
        <v>976</v>
      </c>
      <c r="H695" s="80">
        <v>3631</v>
      </c>
      <c r="I695" s="76">
        <v>3</v>
      </c>
      <c r="J695" s="153">
        <f>สกลนคร!F30</f>
        <v>379798.12</v>
      </c>
      <c r="K695" s="159">
        <f>สกลนคร!AI30</f>
        <v>591556.34</v>
      </c>
      <c r="L695" s="81">
        <f>สกลนคร!AJ30</f>
        <v>4254611.41</v>
      </c>
      <c r="M695" s="81">
        <f>สกลนคร!AK30</f>
        <v>4395246.53</v>
      </c>
      <c r="N695" s="75"/>
      <c r="O695" s="75"/>
      <c r="P695" s="75"/>
      <c r="Q695" s="151">
        <f t="shared" si="76"/>
        <v>-140635.12000000011</v>
      </c>
      <c r="R695" s="78">
        <f t="shared" si="77"/>
        <v>1171.7464637840815</v>
      </c>
    </row>
    <row r="696" spans="1:18">
      <c r="A696" s="76">
        <v>11</v>
      </c>
      <c r="B696" s="75" t="s">
        <v>350</v>
      </c>
      <c r="C696" s="75" t="s">
        <v>964</v>
      </c>
      <c r="D696" s="75" t="s">
        <v>965</v>
      </c>
      <c r="E696" s="75" t="s">
        <v>966</v>
      </c>
      <c r="F696" s="75" t="s">
        <v>480</v>
      </c>
      <c r="G696" s="75" t="s">
        <v>977</v>
      </c>
      <c r="H696" s="80">
        <v>3196</v>
      </c>
      <c r="I696" s="76">
        <v>3</v>
      </c>
      <c r="J696" s="153">
        <f>สกลนคร!F31</f>
        <v>658815.91</v>
      </c>
      <c r="K696" s="159">
        <f>สกลนคร!AI31</f>
        <v>758069.68</v>
      </c>
      <c r="L696" s="81">
        <f>สกลนคร!AJ31</f>
        <v>2505879.2999999998</v>
      </c>
      <c r="M696" s="81">
        <f>สกลนคร!AK31</f>
        <v>2336540.4000000004</v>
      </c>
      <c r="N696" s="75"/>
      <c r="O696" s="75"/>
      <c r="P696" s="75"/>
      <c r="Q696" s="151">
        <f t="shared" si="76"/>
        <v>169338.89999999944</v>
      </c>
      <c r="R696" s="78">
        <f t="shared" si="77"/>
        <v>784.06736545682099</v>
      </c>
    </row>
    <row r="697" spans="1:18">
      <c r="A697" s="76">
        <v>12</v>
      </c>
      <c r="B697" s="75" t="s">
        <v>350</v>
      </c>
      <c r="C697" s="75" t="s">
        <v>964</v>
      </c>
      <c r="D697" s="75" t="s">
        <v>965</v>
      </c>
      <c r="E697" s="75" t="s">
        <v>966</v>
      </c>
      <c r="F697" s="75" t="s">
        <v>480</v>
      </c>
      <c r="G697" s="75" t="s">
        <v>978</v>
      </c>
      <c r="H697" s="80">
        <v>3788</v>
      </c>
      <c r="I697" s="76">
        <v>3</v>
      </c>
      <c r="J697" s="153">
        <f>สกลนคร!F32</f>
        <v>471552.21</v>
      </c>
      <c r="K697" s="159">
        <f>สกลนคร!AI32</f>
        <v>534477.92000000004</v>
      </c>
      <c r="L697" s="81">
        <f>สกลนคร!AJ32</f>
        <v>5112936.7699999996</v>
      </c>
      <c r="M697" s="81">
        <f>สกลนคร!AK32</f>
        <v>4524666.16</v>
      </c>
      <c r="N697" s="75"/>
      <c r="O697" s="75"/>
      <c r="P697" s="75"/>
      <c r="Q697" s="151">
        <f t="shared" si="76"/>
        <v>588270.6099999994</v>
      </c>
      <c r="R697" s="78">
        <f t="shared" si="77"/>
        <v>1349.7721145723335</v>
      </c>
    </row>
    <row r="698" spans="1:18">
      <c r="A698" s="76">
        <v>13</v>
      </c>
      <c r="B698" s="75" t="s">
        <v>350</v>
      </c>
      <c r="C698" s="75" t="s">
        <v>964</v>
      </c>
      <c r="D698" s="75" t="s">
        <v>965</v>
      </c>
      <c r="E698" s="75" t="s">
        <v>966</v>
      </c>
      <c r="F698" s="75" t="s">
        <v>480</v>
      </c>
      <c r="G698" s="75" t="s">
        <v>979</v>
      </c>
      <c r="H698" s="80">
        <v>3714</v>
      </c>
      <c r="I698" s="76">
        <v>3</v>
      </c>
      <c r="J698" s="153">
        <f>สกลนคร!F33</f>
        <v>558468.21</v>
      </c>
      <c r="K698" s="159">
        <f>สกลนคร!AI33</f>
        <v>789573.61</v>
      </c>
      <c r="L698" s="81">
        <f>สกลนคร!AJ33</f>
        <v>2576150.9000000004</v>
      </c>
      <c r="M698" s="81">
        <f>สกลนคร!AK33</f>
        <v>2127771.02</v>
      </c>
      <c r="N698" s="75"/>
      <c r="O698" s="75"/>
      <c r="P698" s="75"/>
      <c r="Q698" s="151">
        <f t="shared" si="76"/>
        <v>448379.88000000035</v>
      </c>
      <c r="R698" s="78">
        <f t="shared" si="77"/>
        <v>693.63244480344656</v>
      </c>
    </row>
    <row r="699" spans="1:18">
      <c r="A699" s="76">
        <v>14</v>
      </c>
      <c r="B699" s="75" t="s">
        <v>350</v>
      </c>
      <c r="C699" s="75" t="s">
        <v>964</v>
      </c>
      <c r="D699" s="75" t="s">
        <v>965</v>
      </c>
      <c r="E699" s="75" t="s">
        <v>966</v>
      </c>
      <c r="F699" s="75" t="s">
        <v>480</v>
      </c>
      <c r="G699" s="75" t="s">
        <v>980</v>
      </c>
      <c r="H699" s="80">
        <v>7059</v>
      </c>
      <c r="I699" s="76">
        <v>5</v>
      </c>
      <c r="J699" s="153">
        <f>สกลนคร!F34</f>
        <v>623713.85</v>
      </c>
      <c r="K699" s="159">
        <f>สกลนคร!AI34</f>
        <v>799167.48</v>
      </c>
      <c r="L699" s="81">
        <f>สกลนคร!AJ34</f>
        <v>2778204.9699999997</v>
      </c>
      <c r="M699" s="81">
        <f>สกลนคร!AK34</f>
        <v>2516464.37</v>
      </c>
      <c r="N699" s="75"/>
      <c r="O699" s="75"/>
      <c r="P699" s="75"/>
      <c r="Q699" s="151">
        <f t="shared" si="76"/>
        <v>261740.59999999963</v>
      </c>
      <c r="R699" s="78">
        <f t="shared" si="77"/>
        <v>393.56919818671196</v>
      </c>
    </row>
    <row r="700" spans="1:18">
      <c r="A700" s="76">
        <v>15</v>
      </c>
      <c r="B700" s="75" t="s">
        <v>350</v>
      </c>
      <c r="C700" s="75" t="s">
        <v>964</v>
      </c>
      <c r="D700" s="75" t="s">
        <v>965</v>
      </c>
      <c r="E700" s="75" t="s">
        <v>966</v>
      </c>
      <c r="F700" s="75" t="s">
        <v>480</v>
      </c>
      <c r="G700" s="75" t="s">
        <v>981</v>
      </c>
      <c r="H700" s="80">
        <v>3387</v>
      </c>
      <c r="I700" s="76">
        <v>3</v>
      </c>
      <c r="J700" s="153">
        <f>สกลนคร!F35</f>
        <v>1166427.8700000001</v>
      </c>
      <c r="K700" s="159">
        <f>สกลนคร!AI35</f>
        <v>1341122.76</v>
      </c>
      <c r="L700" s="81">
        <f>สกลนคร!AJ35</f>
        <v>3083901.4</v>
      </c>
      <c r="M700" s="81">
        <f>สกลนคร!AK35</f>
        <v>3499869.39</v>
      </c>
      <c r="N700" s="75"/>
      <c r="O700" s="75"/>
      <c r="P700" s="75"/>
      <c r="Q700" s="151">
        <f t="shared" si="76"/>
        <v>-415967.99000000022</v>
      </c>
      <c r="R700" s="78">
        <f t="shared" si="77"/>
        <v>910.51118984351933</v>
      </c>
    </row>
    <row r="701" spans="1:18">
      <c r="A701" s="76">
        <v>16</v>
      </c>
      <c r="B701" s="75" t="s">
        <v>350</v>
      </c>
      <c r="C701" s="75" t="s">
        <v>964</v>
      </c>
      <c r="D701" s="75" t="s">
        <v>965</v>
      </c>
      <c r="E701" s="75" t="s">
        <v>966</v>
      </c>
      <c r="F701" s="75" t="s">
        <v>480</v>
      </c>
      <c r="G701" s="75" t="s">
        <v>982</v>
      </c>
      <c r="H701" s="80">
        <v>4255</v>
      </c>
      <c r="I701" s="76">
        <v>3</v>
      </c>
      <c r="J701" s="153">
        <f>สกลนคร!F36</f>
        <v>278844.53999999998</v>
      </c>
      <c r="K701" s="159">
        <f>สกลนคร!AI36</f>
        <v>429629.79</v>
      </c>
      <c r="L701" s="81">
        <f>สกลนคร!AJ36</f>
        <v>3387290.42</v>
      </c>
      <c r="M701" s="81">
        <f>สกลนคร!AK36</f>
        <v>3463411.54</v>
      </c>
      <c r="N701" s="75"/>
      <c r="O701" s="75"/>
      <c r="P701" s="75"/>
      <c r="Q701" s="151">
        <f t="shared" si="76"/>
        <v>-76121.120000000112</v>
      </c>
      <c r="R701" s="78">
        <f t="shared" si="77"/>
        <v>796.07295417156286</v>
      </c>
    </row>
    <row r="702" spans="1:18">
      <c r="A702" s="76">
        <v>17</v>
      </c>
      <c r="B702" s="75" t="s">
        <v>350</v>
      </c>
      <c r="C702" s="75" t="s">
        <v>964</v>
      </c>
      <c r="D702" s="75" t="s">
        <v>965</v>
      </c>
      <c r="E702" s="75" t="s">
        <v>966</v>
      </c>
      <c r="F702" s="75" t="s">
        <v>480</v>
      </c>
      <c r="G702" s="75" t="s">
        <v>983</v>
      </c>
      <c r="H702" s="80">
        <v>1849</v>
      </c>
      <c r="I702" s="76">
        <v>2</v>
      </c>
      <c r="J702" s="153">
        <f>สกลนคร!F37</f>
        <v>249914.88</v>
      </c>
      <c r="K702" s="159">
        <f>สกลนคร!AI37</f>
        <v>353070.83999999997</v>
      </c>
      <c r="L702" s="81">
        <f>สกลนคร!AJ37</f>
        <v>2917819.5700000003</v>
      </c>
      <c r="M702" s="81">
        <f>สกลนคร!AK37</f>
        <v>2968279.45</v>
      </c>
      <c r="N702" s="75"/>
      <c r="O702" s="75"/>
      <c r="P702" s="75"/>
      <c r="Q702" s="151">
        <f t="shared" si="76"/>
        <v>-50459.879999999888</v>
      </c>
      <c r="R702" s="78">
        <f t="shared" si="77"/>
        <v>1578.0527690643594</v>
      </c>
    </row>
    <row r="703" spans="1:18">
      <c r="A703" s="76">
        <v>18</v>
      </c>
      <c r="B703" s="75" t="s">
        <v>350</v>
      </c>
      <c r="C703" s="75" t="s">
        <v>964</v>
      </c>
      <c r="D703" s="75" t="s">
        <v>965</v>
      </c>
      <c r="E703" s="75" t="s">
        <v>966</v>
      </c>
      <c r="F703" s="75" t="s">
        <v>480</v>
      </c>
      <c r="G703" s="75" t="s">
        <v>984</v>
      </c>
      <c r="H703" s="80">
        <v>5343</v>
      </c>
      <c r="I703" s="76">
        <v>4</v>
      </c>
      <c r="J703" s="153">
        <f>สกลนคร!F38</f>
        <v>383315.32</v>
      </c>
      <c r="K703" s="159">
        <f>สกลนคร!AI38</f>
        <v>677305.92999999993</v>
      </c>
      <c r="L703" s="81">
        <f>สกลนคร!AJ38</f>
        <v>1779585.5699999998</v>
      </c>
      <c r="M703" s="81">
        <f>สกลนคร!AK38</f>
        <v>2058161.6400000001</v>
      </c>
      <c r="N703" s="75"/>
      <c r="O703" s="75"/>
      <c r="P703" s="75"/>
      <c r="Q703" s="151">
        <f t="shared" si="76"/>
        <v>-278576.0700000003</v>
      </c>
      <c r="R703" s="78">
        <f t="shared" si="77"/>
        <v>333.06860752386297</v>
      </c>
    </row>
    <row r="704" spans="1:18">
      <c r="A704" s="76">
        <v>19</v>
      </c>
      <c r="B704" s="75" t="s">
        <v>350</v>
      </c>
      <c r="C704" s="75" t="s">
        <v>964</v>
      </c>
      <c r="D704" s="75" t="s">
        <v>965</v>
      </c>
      <c r="E704" s="75" t="s">
        <v>966</v>
      </c>
      <c r="F704" s="75" t="s">
        <v>480</v>
      </c>
      <c r="G704" s="75" t="s">
        <v>985</v>
      </c>
      <c r="H704" s="80">
        <v>2589</v>
      </c>
      <c r="I704" s="76">
        <v>2</v>
      </c>
      <c r="J704" s="153">
        <f>สกลนคร!F39</f>
        <v>685850.58</v>
      </c>
      <c r="K704" s="159">
        <f>สกลนคร!AI39</f>
        <v>794071.98999999987</v>
      </c>
      <c r="L704" s="81">
        <f>สกลนคร!AJ39</f>
        <v>3068674.66</v>
      </c>
      <c r="M704" s="81">
        <f>สกลนคร!AK39</f>
        <v>2946169.8400000003</v>
      </c>
      <c r="N704" s="75"/>
      <c r="O704" s="75"/>
      <c r="P704" s="75"/>
      <c r="Q704" s="151">
        <f t="shared" si="76"/>
        <v>122504.81999999983</v>
      </c>
      <c r="R704" s="78">
        <f t="shared" si="77"/>
        <v>1185.2741058323677</v>
      </c>
    </row>
    <row r="705" spans="1:18">
      <c r="A705" s="76">
        <v>20</v>
      </c>
      <c r="B705" s="75" t="s">
        <v>350</v>
      </c>
      <c r="C705" s="75" t="s">
        <v>964</v>
      </c>
      <c r="D705" s="75" t="s">
        <v>965</v>
      </c>
      <c r="E705" s="75" t="s">
        <v>966</v>
      </c>
      <c r="F705" s="75" t="s">
        <v>480</v>
      </c>
      <c r="G705" s="75" t="s">
        <v>986</v>
      </c>
      <c r="H705" s="80">
        <v>2366</v>
      </c>
      <c r="I705" s="76">
        <v>2</v>
      </c>
      <c r="J705" s="153">
        <f>สกลนคร!F40</f>
        <v>278122.05</v>
      </c>
      <c r="K705" s="159">
        <f>สกลนคร!AI40</f>
        <v>364863.82999999996</v>
      </c>
      <c r="L705" s="81">
        <f>สกลนคร!AJ40</f>
        <v>1457970.51</v>
      </c>
      <c r="M705" s="81">
        <f>สกลนคร!AK40</f>
        <v>1398329.44</v>
      </c>
      <c r="N705" s="75"/>
      <c r="O705" s="75"/>
      <c r="P705" s="75"/>
      <c r="Q705" s="151">
        <f t="shared" si="76"/>
        <v>59641.070000000065</v>
      </c>
      <c r="R705" s="78">
        <f t="shared" si="77"/>
        <v>616.21745984784445</v>
      </c>
    </row>
    <row r="706" spans="1:18">
      <c r="A706" s="76">
        <v>21</v>
      </c>
      <c r="B706" s="75" t="s">
        <v>350</v>
      </c>
      <c r="C706" s="75" t="s">
        <v>964</v>
      </c>
      <c r="D706" s="75" t="s">
        <v>965</v>
      </c>
      <c r="E706" s="75" t="s">
        <v>966</v>
      </c>
      <c r="F706" s="75" t="s">
        <v>480</v>
      </c>
      <c r="G706" s="75" t="s">
        <v>987</v>
      </c>
      <c r="H706" s="80">
        <v>5997</v>
      </c>
      <c r="I706" s="76">
        <v>4</v>
      </c>
      <c r="J706" s="153">
        <f>สกลนคร!F41</f>
        <v>411221.29</v>
      </c>
      <c r="K706" s="159">
        <f>สกลนคร!AI41</f>
        <v>595785.90999999992</v>
      </c>
      <c r="L706" s="81">
        <f>สกลนคร!AJ41</f>
        <v>1796134.27</v>
      </c>
      <c r="M706" s="81">
        <f>สกลนคร!AK41</f>
        <v>2353496.6800000002</v>
      </c>
      <c r="N706" s="75"/>
      <c r="O706" s="75"/>
      <c r="P706" s="75"/>
      <c r="Q706" s="151">
        <f t="shared" si="76"/>
        <v>-557362.41000000015</v>
      </c>
      <c r="R706" s="78">
        <f t="shared" si="77"/>
        <v>299.50546439886608</v>
      </c>
    </row>
    <row r="707" spans="1:18">
      <c r="A707" s="76">
        <v>22</v>
      </c>
      <c r="B707" s="75" t="s">
        <v>350</v>
      </c>
      <c r="C707" s="75" t="s">
        <v>964</v>
      </c>
      <c r="D707" s="75" t="s">
        <v>965</v>
      </c>
      <c r="E707" s="75" t="s">
        <v>966</v>
      </c>
      <c r="F707" s="75" t="s">
        <v>480</v>
      </c>
      <c r="G707" s="75" t="s">
        <v>988</v>
      </c>
      <c r="H707" s="80">
        <v>3377</v>
      </c>
      <c r="I707" s="76">
        <v>3</v>
      </c>
      <c r="J707" s="153">
        <f>สกลนคร!F42</f>
        <v>571237.63</v>
      </c>
      <c r="K707" s="159">
        <f>สกลนคร!AI42</f>
        <v>687323.54</v>
      </c>
      <c r="L707" s="81">
        <f>สกลนคร!AJ42</f>
        <v>2588646.7000000002</v>
      </c>
      <c r="M707" s="81">
        <f>สกลนคร!AK42</f>
        <v>2616433.71</v>
      </c>
      <c r="N707" s="75"/>
      <c r="O707" s="75"/>
      <c r="P707" s="75"/>
      <c r="Q707" s="151">
        <f t="shared" si="76"/>
        <v>-27787.009999999776</v>
      </c>
      <c r="R707" s="78">
        <f t="shared" si="77"/>
        <v>766.55217648800715</v>
      </c>
    </row>
    <row r="708" spans="1:18">
      <c r="A708" s="76">
        <v>23</v>
      </c>
      <c r="B708" s="75" t="s">
        <v>350</v>
      </c>
      <c r="C708" s="75" t="s">
        <v>964</v>
      </c>
      <c r="D708" s="75" t="s">
        <v>965</v>
      </c>
      <c r="E708" s="75" t="s">
        <v>966</v>
      </c>
      <c r="F708" s="75" t="s">
        <v>480</v>
      </c>
      <c r="G708" s="75" t="s">
        <v>989</v>
      </c>
      <c r="H708" s="80">
        <v>5823</v>
      </c>
      <c r="I708" s="76">
        <v>4</v>
      </c>
      <c r="J708" s="153">
        <f>สกลนคร!F43</f>
        <v>82856.84</v>
      </c>
      <c r="K708" s="159">
        <f>สกลนคร!AI43</f>
        <v>409927.19999999995</v>
      </c>
      <c r="L708" s="81">
        <f>สกลนคร!AJ43</f>
        <v>1752430.8299999998</v>
      </c>
      <c r="M708" s="81">
        <f>สกลนคร!AK43</f>
        <v>1930641.2200000002</v>
      </c>
      <c r="N708" s="75"/>
      <c r="O708" s="75"/>
      <c r="P708" s="75"/>
      <c r="Q708" s="151">
        <f t="shared" si="76"/>
        <v>-178210.39000000036</v>
      </c>
      <c r="R708" s="78">
        <f t="shared" si="77"/>
        <v>300.94982483256052</v>
      </c>
    </row>
    <row r="709" spans="1:18">
      <c r="A709" s="76">
        <v>24</v>
      </c>
      <c r="B709" s="75" t="s">
        <v>350</v>
      </c>
      <c r="C709" s="75" t="s">
        <v>964</v>
      </c>
      <c r="D709" s="75" t="s">
        <v>965</v>
      </c>
      <c r="E709" s="75" t="s">
        <v>966</v>
      </c>
      <c r="F709" s="75" t="s">
        <v>480</v>
      </c>
      <c r="G709" s="75" t="s">
        <v>990</v>
      </c>
      <c r="H709" s="80">
        <v>2905</v>
      </c>
      <c r="I709" s="76">
        <v>2</v>
      </c>
      <c r="J709" s="153">
        <f>สกลนคร!F44</f>
        <v>728523.79</v>
      </c>
      <c r="K709" s="159">
        <f>สกลนคร!AI44</f>
        <v>912376.71000000008</v>
      </c>
      <c r="L709" s="81">
        <f>สกลนคร!AJ44</f>
        <v>2119870.2199999997</v>
      </c>
      <c r="M709" s="81">
        <f>สกลนคร!AK44</f>
        <v>1979458.3299999998</v>
      </c>
      <c r="N709" s="75"/>
      <c r="O709" s="75"/>
      <c r="P709" s="75"/>
      <c r="Q709" s="151">
        <f t="shared" si="76"/>
        <v>140411.8899999999</v>
      </c>
      <c r="R709" s="78">
        <f t="shared" si="77"/>
        <v>729.73157314974173</v>
      </c>
    </row>
    <row r="710" spans="1:18">
      <c r="A710" s="76">
        <v>25</v>
      </c>
      <c r="B710" s="75" t="s">
        <v>350</v>
      </c>
      <c r="C710" s="75" t="s">
        <v>964</v>
      </c>
      <c r="D710" s="75" t="s">
        <v>965</v>
      </c>
      <c r="E710" s="75" t="s">
        <v>966</v>
      </c>
      <c r="F710" s="75" t="s">
        <v>480</v>
      </c>
      <c r="G710" s="75" t="s">
        <v>991</v>
      </c>
      <c r="H710" s="80">
        <v>2625</v>
      </c>
      <c r="I710" s="76">
        <v>2</v>
      </c>
      <c r="J710" s="153">
        <f>สกลนคร!F45</f>
        <v>168794.18</v>
      </c>
      <c r="K710" s="159">
        <f>สกลนคร!AI45</f>
        <v>269340.94999999995</v>
      </c>
      <c r="L710" s="81">
        <f>สกลนคร!AJ45</f>
        <v>2899226.4400000004</v>
      </c>
      <c r="M710" s="81">
        <f>สกลนคร!AK45</f>
        <v>2467141.8499999996</v>
      </c>
      <c r="N710" s="75"/>
      <c r="O710" s="75"/>
      <c r="P710" s="75"/>
      <c r="Q710" s="151">
        <f t="shared" si="76"/>
        <v>432084.59000000078</v>
      </c>
      <c r="R710" s="78">
        <f t="shared" si="77"/>
        <v>1104.4672152380954</v>
      </c>
    </row>
    <row r="711" spans="1:18" s="21" customFormat="1">
      <c r="A711" s="139">
        <v>1</v>
      </c>
      <c r="B711" s="140" t="s">
        <v>350</v>
      </c>
      <c r="C711" s="140"/>
      <c r="D711" s="140"/>
      <c r="E711" s="140" t="s">
        <v>376</v>
      </c>
      <c r="F711" s="140"/>
      <c r="G711" s="140" t="s">
        <v>992</v>
      </c>
      <c r="H711" s="142">
        <f>SUM(H686:H710)</f>
        <v>109395</v>
      </c>
      <c r="I711" s="139"/>
      <c r="J711" s="142">
        <f>SUM(J686:J710)</f>
        <v>11652932.140000001</v>
      </c>
      <c r="K711" s="160">
        <f>SUM(K686:K710)</f>
        <v>16493684.479999997</v>
      </c>
      <c r="L711" s="142">
        <f t="shared" ref="L711:M711" si="84">SUM(L686:L710)</f>
        <v>69401107.949999988</v>
      </c>
      <c r="M711" s="142">
        <f t="shared" si="84"/>
        <v>67433761.810000002</v>
      </c>
      <c r="N711" s="140">
        <v>24</v>
      </c>
      <c r="O711" s="140">
        <v>24</v>
      </c>
      <c r="P711" s="140">
        <f>N711-O711</f>
        <v>0</v>
      </c>
      <c r="Q711" s="152">
        <f t="shared" ref="Q711:Q774" si="85">L711-M711</f>
        <v>1967346.1399999857</v>
      </c>
      <c r="R711" s="150">
        <f>L711/H711</f>
        <v>634.40840943370347</v>
      </c>
    </row>
    <row r="712" spans="1:18">
      <c r="A712" s="76">
        <v>1</v>
      </c>
      <c r="B712" s="75" t="s">
        <v>350</v>
      </c>
      <c r="C712" s="75" t="s">
        <v>993</v>
      </c>
      <c r="D712" s="75" t="s">
        <v>381</v>
      </c>
      <c r="E712" s="75" t="s">
        <v>994</v>
      </c>
      <c r="F712" s="75" t="s">
        <v>510</v>
      </c>
      <c r="G712" s="75" t="s">
        <v>995</v>
      </c>
      <c r="H712" s="80"/>
      <c r="I712" s="76"/>
      <c r="J712" s="153"/>
      <c r="K712" s="159"/>
      <c r="L712" s="81"/>
      <c r="M712" s="81"/>
      <c r="N712" s="75"/>
      <c r="O712" s="75"/>
      <c r="P712" s="75"/>
    </row>
    <row r="713" spans="1:18">
      <c r="A713" s="76">
        <v>2</v>
      </c>
      <c r="B713" s="75" t="s">
        <v>350</v>
      </c>
      <c r="C713" s="75" t="s">
        <v>993</v>
      </c>
      <c r="D713" s="75" t="s">
        <v>381</v>
      </c>
      <c r="E713" s="75" t="s">
        <v>994</v>
      </c>
      <c r="F713" s="75" t="s">
        <v>480</v>
      </c>
      <c r="G713" s="75" t="s">
        <v>996</v>
      </c>
      <c r="H713" s="80">
        <v>5998</v>
      </c>
      <c r="I713" s="76">
        <v>4</v>
      </c>
      <c r="J713" s="153">
        <f>สกลนคร!F46</f>
        <v>356086.56</v>
      </c>
      <c r="K713" s="159">
        <f>สกลนคร!AI46</f>
        <v>416268</v>
      </c>
      <c r="L713" s="81">
        <f>สกลนคร!AJ46</f>
        <v>2841269.58</v>
      </c>
      <c r="M713" s="81">
        <f>สกลนคร!AK46</f>
        <v>3270442.41</v>
      </c>
      <c r="N713" s="75"/>
      <c r="O713" s="75"/>
      <c r="P713" s="75"/>
      <c r="Q713" s="151">
        <f t="shared" si="85"/>
        <v>-429172.83000000007</v>
      </c>
      <c r="R713" s="78">
        <f t="shared" ref="R713:R774" si="86">L713/H713</f>
        <v>473.70283094364788</v>
      </c>
    </row>
    <row r="714" spans="1:18">
      <c r="A714" s="76">
        <v>3</v>
      </c>
      <c r="B714" s="75" t="s">
        <v>350</v>
      </c>
      <c r="C714" s="75" t="s">
        <v>993</v>
      </c>
      <c r="D714" s="75" t="s">
        <v>381</v>
      </c>
      <c r="E714" s="75" t="s">
        <v>994</v>
      </c>
      <c r="F714" s="75" t="s">
        <v>480</v>
      </c>
      <c r="G714" s="75" t="s">
        <v>997</v>
      </c>
      <c r="H714" s="80">
        <v>5715</v>
      </c>
      <c r="I714" s="76">
        <v>4</v>
      </c>
      <c r="J714" s="153">
        <f>สกลนคร!F47</f>
        <v>454707.31</v>
      </c>
      <c r="K714" s="159">
        <f>สกลนคร!AI47</f>
        <v>434811.37</v>
      </c>
      <c r="L714" s="81">
        <f>สกลนคร!AJ47</f>
        <v>3699855.8600000003</v>
      </c>
      <c r="M714" s="81">
        <f>สกลนคร!AK47</f>
        <v>4016894.6799999997</v>
      </c>
      <c r="N714" s="75"/>
      <c r="O714" s="75"/>
      <c r="P714" s="75"/>
      <c r="Q714" s="151">
        <f t="shared" si="85"/>
        <v>-317038.81999999937</v>
      </c>
      <c r="R714" s="78">
        <f t="shared" si="86"/>
        <v>647.39385126859145</v>
      </c>
    </row>
    <row r="715" spans="1:18">
      <c r="A715" s="76">
        <v>4</v>
      </c>
      <c r="B715" s="75" t="s">
        <v>350</v>
      </c>
      <c r="C715" s="75" t="s">
        <v>993</v>
      </c>
      <c r="D715" s="75" t="s">
        <v>381</v>
      </c>
      <c r="E715" s="75" t="s">
        <v>994</v>
      </c>
      <c r="F715" s="75" t="s">
        <v>480</v>
      </c>
      <c r="G715" s="75" t="s">
        <v>998</v>
      </c>
      <c r="H715" s="80">
        <v>4035</v>
      </c>
      <c r="I715" s="76">
        <v>3</v>
      </c>
      <c r="J715" s="153">
        <f>สกลนคร!F48</f>
        <v>589568.13</v>
      </c>
      <c r="K715" s="159">
        <f>สกลนคร!AI48</f>
        <v>568810.72</v>
      </c>
      <c r="L715" s="81">
        <f>สกลนคร!AJ48</f>
        <v>4424162.67</v>
      </c>
      <c r="M715" s="81">
        <f>สกลนคร!AK48</f>
        <v>4055980.4499999997</v>
      </c>
      <c r="N715" s="75"/>
      <c r="O715" s="75"/>
      <c r="P715" s="75"/>
      <c r="Q715" s="151">
        <f t="shared" si="85"/>
        <v>368182.2200000002</v>
      </c>
      <c r="R715" s="78">
        <f t="shared" si="86"/>
        <v>1096.4467583643122</v>
      </c>
    </row>
    <row r="716" spans="1:18">
      <c r="A716" s="76">
        <v>5</v>
      </c>
      <c r="B716" s="75" t="s">
        <v>350</v>
      </c>
      <c r="C716" s="75" t="s">
        <v>993</v>
      </c>
      <c r="D716" s="75" t="s">
        <v>381</v>
      </c>
      <c r="E716" s="75" t="s">
        <v>994</v>
      </c>
      <c r="F716" s="75" t="s">
        <v>480</v>
      </c>
      <c r="G716" s="75" t="s">
        <v>999</v>
      </c>
      <c r="H716" s="80">
        <v>2694</v>
      </c>
      <c r="I716" s="76">
        <v>2</v>
      </c>
      <c r="J716" s="153">
        <f>สกลนคร!F49</f>
        <v>89493.72</v>
      </c>
      <c r="K716" s="159">
        <f>สกลนคร!AI49</f>
        <v>85775.34</v>
      </c>
      <c r="L716" s="81">
        <f>สกลนคร!AJ49</f>
        <v>2666632.7999999998</v>
      </c>
      <c r="M716" s="81">
        <f>สกลนคร!AK49</f>
        <v>2940997.6100000003</v>
      </c>
      <c r="N716" s="75"/>
      <c r="O716" s="75"/>
      <c r="P716" s="75"/>
      <c r="Q716" s="151">
        <f t="shared" si="85"/>
        <v>-274364.81000000052</v>
      </c>
      <c r="R716" s="78">
        <f t="shared" si="86"/>
        <v>989.84142538975493</v>
      </c>
    </row>
    <row r="717" spans="1:18">
      <c r="A717" s="76">
        <v>6</v>
      </c>
      <c r="B717" s="75" t="s">
        <v>350</v>
      </c>
      <c r="C717" s="75" t="s">
        <v>993</v>
      </c>
      <c r="D717" s="75" t="s">
        <v>381</v>
      </c>
      <c r="E717" s="75" t="s">
        <v>994</v>
      </c>
      <c r="F717" s="75" t="s">
        <v>480</v>
      </c>
      <c r="G717" s="75" t="s">
        <v>1000</v>
      </c>
      <c r="H717" s="80">
        <v>4634</v>
      </c>
      <c r="I717" s="76">
        <v>4</v>
      </c>
      <c r="J717" s="153">
        <f>สกลนคร!F50</f>
        <v>485149.09</v>
      </c>
      <c r="K717" s="159">
        <f>สกลนคร!AI50</f>
        <v>182295.6700000001</v>
      </c>
      <c r="L717" s="81">
        <f>สกลนคร!AJ50</f>
        <v>6027898.1399999997</v>
      </c>
      <c r="M717" s="81">
        <f>สกลนคร!AK50</f>
        <v>6438828.6100000003</v>
      </c>
      <c r="N717" s="75"/>
      <c r="O717" s="75"/>
      <c r="P717" s="75"/>
      <c r="Q717" s="151">
        <f t="shared" si="85"/>
        <v>-410930.47000000067</v>
      </c>
      <c r="R717" s="78">
        <f t="shared" si="86"/>
        <v>1300.7980448856279</v>
      </c>
    </row>
    <row r="718" spans="1:18">
      <c r="A718" s="76">
        <v>7</v>
      </c>
      <c r="B718" s="75" t="s">
        <v>350</v>
      </c>
      <c r="C718" s="75" t="s">
        <v>993</v>
      </c>
      <c r="D718" s="75" t="s">
        <v>381</v>
      </c>
      <c r="E718" s="75" t="s">
        <v>994</v>
      </c>
      <c r="F718" s="75" t="s">
        <v>480</v>
      </c>
      <c r="G718" s="75" t="s">
        <v>1001</v>
      </c>
      <c r="H718" s="80">
        <v>3717</v>
      </c>
      <c r="I718" s="76">
        <v>3</v>
      </c>
      <c r="J718" s="153">
        <f>สกลนคร!F51</f>
        <v>242412.68</v>
      </c>
      <c r="K718" s="159">
        <f>สกลนคร!AI51</f>
        <v>213820.62</v>
      </c>
      <c r="L718" s="81">
        <f>สกลนคร!AJ51</f>
        <v>2748762.79</v>
      </c>
      <c r="M718" s="81">
        <f>สกลนคร!AK51</f>
        <v>3012463.8899999997</v>
      </c>
      <c r="N718" s="75"/>
      <c r="O718" s="75"/>
      <c r="P718" s="75"/>
      <c r="Q718" s="151">
        <f t="shared" si="85"/>
        <v>-263701.09999999963</v>
      </c>
      <c r="R718" s="78">
        <f t="shared" si="86"/>
        <v>739.51110842076946</v>
      </c>
    </row>
    <row r="719" spans="1:18" s="21" customFormat="1">
      <c r="A719" s="139">
        <v>2</v>
      </c>
      <c r="B719" s="140" t="s">
        <v>350</v>
      </c>
      <c r="C719" s="140"/>
      <c r="D719" s="140"/>
      <c r="E719" s="140" t="s">
        <v>376</v>
      </c>
      <c r="F719" s="140"/>
      <c r="G719" s="140" t="s">
        <v>1002</v>
      </c>
      <c r="H719" s="142">
        <f>SUM(H712:H718)</f>
        <v>26793</v>
      </c>
      <c r="I719" s="139"/>
      <c r="J719" s="142">
        <f>SUM(J712:J718)</f>
        <v>2217417.4900000002</v>
      </c>
      <c r="K719" s="160">
        <f>SUM(K712:K718)</f>
        <v>1901781.7200000002</v>
      </c>
      <c r="L719" s="142">
        <f t="shared" ref="L719:M719" si="87">SUM(L712:L718)</f>
        <v>22408581.84</v>
      </c>
      <c r="M719" s="142">
        <f t="shared" si="87"/>
        <v>23735607.649999999</v>
      </c>
      <c r="N719" s="140">
        <v>6</v>
      </c>
      <c r="O719" s="140">
        <v>6</v>
      </c>
      <c r="P719" s="140">
        <f>N719-O719</f>
        <v>0</v>
      </c>
      <c r="Q719" s="152">
        <f t="shared" si="85"/>
        <v>-1327025.8099999987</v>
      </c>
      <c r="R719" s="150">
        <f>L719/H719</f>
        <v>836.35956555816813</v>
      </c>
    </row>
    <row r="720" spans="1:18" s="21" customFormat="1">
      <c r="A720" s="127">
        <v>1</v>
      </c>
      <c r="B720" s="8" t="s">
        <v>350</v>
      </c>
      <c r="C720" s="8" t="s">
        <v>1003</v>
      </c>
      <c r="D720" s="8" t="s">
        <v>388</v>
      </c>
      <c r="E720" s="8" t="s">
        <v>1004</v>
      </c>
      <c r="F720" s="8" t="s">
        <v>510</v>
      </c>
      <c r="G720" s="8" t="s">
        <v>1004</v>
      </c>
      <c r="H720" s="147"/>
      <c r="I720" s="127"/>
      <c r="J720" s="23"/>
      <c r="K720" s="167"/>
      <c r="L720" s="146"/>
      <c r="M720" s="146"/>
      <c r="N720" s="8"/>
      <c r="O720" s="8"/>
      <c r="P720" s="8"/>
      <c r="Q720" s="152"/>
      <c r="R720" s="150"/>
    </row>
    <row r="721" spans="1:18">
      <c r="A721" s="76">
        <v>2</v>
      </c>
      <c r="B721" s="75" t="s">
        <v>350</v>
      </c>
      <c r="C721" s="75" t="s">
        <v>1003</v>
      </c>
      <c r="D721" s="75" t="s">
        <v>388</v>
      </c>
      <c r="E721" s="75" t="s">
        <v>1004</v>
      </c>
      <c r="F721" s="75" t="s">
        <v>480</v>
      </c>
      <c r="G721" s="75" t="s">
        <v>1005</v>
      </c>
      <c r="H721" s="80">
        <v>4146</v>
      </c>
      <c r="I721" s="76">
        <v>3</v>
      </c>
      <c r="J721" s="153">
        <f>สกลนคร!F52</f>
        <v>212278.83</v>
      </c>
      <c r="K721" s="159">
        <f>สกลนคร!AI52</f>
        <v>223000.15999999997</v>
      </c>
      <c r="L721" s="81">
        <f>สกลนคร!AJ52</f>
        <v>2529351.66</v>
      </c>
      <c r="M721" s="81">
        <f>สกลนคร!AK52</f>
        <v>2589836.3000000003</v>
      </c>
      <c r="N721" s="75"/>
      <c r="O721" s="75"/>
      <c r="P721" s="75"/>
      <c r="Q721" s="151">
        <f t="shared" si="85"/>
        <v>-60484.64000000013</v>
      </c>
      <c r="R721" s="78">
        <f t="shared" si="86"/>
        <v>610.07034732272075</v>
      </c>
    </row>
    <row r="722" spans="1:18">
      <c r="A722" s="76">
        <v>3</v>
      </c>
      <c r="B722" s="75" t="s">
        <v>350</v>
      </c>
      <c r="C722" s="75" t="s">
        <v>1003</v>
      </c>
      <c r="D722" s="75" t="s">
        <v>388</v>
      </c>
      <c r="E722" s="75" t="s">
        <v>1004</v>
      </c>
      <c r="F722" s="75" t="s">
        <v>480</v>
      </c>
      <c r="G722" s="75" t="s">
        <v>1006</v>
      </c>
      <c r="H722" s="80">
        <v>4321</v>
      </c>
      <c r="I722" s="76">
        <v>3</v>
      </c>
      <c r="J722" s="153">
        <f>สกลนคร!F53</f>
        <v>281773.95</v>
      </c>
      <c r="K722" s="159">
        <f>สกลนคร!AI53</f>
        <v>329676.16000000003</v>
      </c>
      <c r="L722" s="81">
        <f>สกลนคร!AJ53</f>
        <v>2465374.85</v>
      </c>
      <c r="M722" s="81">
        <f>สกลนคร!AK53</f>
        <v>2703653.8</v>
      </c>
      <c r="N722" s="75"/>
      <c r="O722" s="75"/>
      <c r="P722" s="75"/>
      <c r="Q722" s="151">
        <f t="shared" si="85"/>
        <v>-238278.94999999972</v>
      </c>
      <c r="R722" s="78">
        <f t="shared" si="86"/>
        <v>570.5565494098588</v>
      </c>
    </row>
    <row r="723" spans="1:18">
      <c r="A723" s="76">
        <v>4</v>
      </c>
      <c r="B723" s="75" t="s">
        <v>350</v>
      </c>
      <c r="C723" s="75" t="s">
        <v>1003</v>
      </c>
      <c r="D723" s="75" t="s">
        <v>388</v>
      </c>
      <c r="E723" s="75" t="s">
        <v>1004</v>
      </c>
      <c r="F723" s="75" t="s">
        <v>480</v>
      </c>
      <c r="G723" s="75" t="s">
        <v>1007</v>
      </c>
      <c r="H723" s="80">
        <v>4397</v>
      </c>
      <c r="I723" s="76">
        <v>3</v>
      </c>
      <c r="J723" s="153">
        <f>สกลนคร!F54</f>
        <v>461458.7</v>
      </c>
      <c r="K723" s="159">
        <f>สกลนคร!AI54</f>
        <v>465886.07</v>
      </c>
      <c r="L723" s="81">
        <f>สกลนคร!AJ54</f>
        <v>2585367.0300000003</v>
      </c>
      <c r="M723" s="81">
        <f>สกลนคร!AK54</f>
        <v>2786092.84</v>
      </c>
      <c r="N723" s="75"/>
      <c r="O723" s="75"/>
      <c r="P723" s="75"/>
      <c r="Q723" s="151">
        <f t="shared" si="85"/>
        <v>-200725.80999999959</v>
      </c>
      <c r="R723" s="78">
        <f t="shared" si="86"/>
        <v>587.98431430520816</v>
      </c>
    </row>
    <row r="724" spans="1:18">
      <c r="A724" s="76">
        <v>5</v>
      </c>
      <c r="B724" s="75" t="s">
        <v>350</v>
      </c>
      <c r="C724" s="75" t="s">
        <v>1003</v>
      </c>
      <c r="D724" s="75" t="s">
        <v>388</v>
      </c>
      <c r="E724" s="75" t="s">
        <v>1004</v>
      </c>
      <c r="F724" s="75" t="s">
        <v>480</v>
      </c>
      <c r="G724" s="75" t="s">
        <v>1008</v>
      </c>
      <c r="H724" s="80">
        <v>3526</v>
      </c>
      <c r="I724" s="76">
        <v>3</v>
      </c>
      <c r="J724" s="153">
        <f>สกลนคร!F55</f>
        <v>163205.93</v>
      </c>
      <c r="K724" s="159">
        <f>สกลนคร!AI55</f>
        <v>203318.5</v>
      </c>
      <c r="L724" s="81">
        <f>สกลนคร!AJ55</f>
        <v>2083907.92</v>
      </c>
      <c r="M724" s="81">
        <f>สกลนคร!AK55</f>
        <v>2231760.1999999997</v>
      </c>
      <c r="N724" s="75"/>
      <c r="O724" s="75"/>
      <c r="P724" s="75"/>
      <c r="Q724" s="151">
        <f t="shared" si="85"/>
        <v>-147852.2799999998</v>
      </c>
      <c r="R724" s="78">
        <f t="shared" si="86"/>
        <v>591.01188882586496</v>
      </c>
    </row>
    <row r="725" spans="1:18">
      <c r="A725" s="76">
        <v>6</v>
      </c>
      <c r="B725" s="75" t="s">
        <v>350</v>
      </c>
      <c r="C725" s="75" t="s">
        <v>1003</v>
      </c>
      <c r="D725" s="75" t="s">
        <v>388</v>
      </c>
      <c r="E725" s="75" t="s">
        <v>1004</v>
      </c>
      <c r="F725" s="75" t="s">
        <v>480</v>
      </c>
      <c r="G725" s="75" t="s">
        <v>1009</v>
      </c>
      <c r="H725" s="80">
        <v>3611</v>
      </c>
      <c r="I725" s="76">
        <v>3</v>
      </c>
      <c r="J725" s="153">
        <f>สกลนคร!F56</f>
        <v>293027.78000000003</v>
      </c>
      <c r="K725" s="159">
        <f>สกลนคร!AI56</f>
        <v>311595.13</v>
      </c>
      <c r="L725" s="81">
        <f>สกลนคร!AJ56</f>
        <v>1754431.03</v>
      </c>
      <c r="M725" s="81">
        <f>สกลนคร!AK56</f>
        <v>1935035.3499999999</v>
      </c>
      <c r="N725" s="75"/>
      <c r="O725" s="75"/>
      <c r="P725" s="75"/>
      <c r="Q725" s="151">
        <f t="shared" si="85"/>
        <v>-180604.31999999983</v>
      </c>
      <c r="R725" s="78">
        <f t="shared" si="86"/>
        <v>485.85738853503187</v>
      </c>
    </row>
    <row r="726" spans="1:18" s="21" customFormat="1">
      <c r="A726" s="139">
        <v>3</v>
      </c>
      <c r="B726" s="140" t="s">
        <v>350</v>
      </c>
      <c r="C726" s="140"/>
      <c r="D726" s="140"/>
      <c r="E726" s="140" t="s">
        <v>376</v>
      </c>
      <c r="F726" s="140"/>
      <c r="G726" s="140" t="s">
        <v>1010</v>
      </c>
      <c r="H726" s="141">
        <f>SUM(H721:H725)</f>
        <v>20001</v>
      </c>
      <c r="I726" s="139"/>
      <c r="J726" s="142">
        <f>SUM(J720:J725)</f>
        <v>1411745.19</v>
      </c>
      <c r="K726" s="160">
        <f>SUM(K720:K725)</f>
        <v>1533476.02</v>
      </c>
      <c r="L726" s="142">
        <f t="shared" ref="L726:M726" si="88">SUM(L720:L725)</f>
        <v>11418432.49</v>
      </c>
      <c r="M726" s="142">
        <f t="shared" si="88"/>
        <v>12246378.489999998</v>
      </c>
      <c r="N726" s="140">
        <v>5</v>
      </c>
      <c r="O726" s="140">
        <v>5</v>
      </c>
      <c r="P726" s="140">
        <f>N726-O726</f>
        <v>0</v>
      </c>
      <c r="Q726" s="152">
        <f t="shared" si="85"/>
        <v>-827945.99999999814</v>
      </c>
      <c r="R726" s="150">
        <f>L726/H726</f>
        <v>570.89307984600771</v>
      </c>
    </row>
    <row r="727" spans="1:18">
      <c r="A727" s="76">
        <v>1</v>
      </c>
      <c r="B727" s="75" t="s">
        <v>350</v>
      </c>
      <c r="C727" s="75" t="s">
        <v>1011</v>
      </c>
      <c r="D727" s="75" t="s">
        <v>1012</v>
      </c>
      <c r="E727" s="75" t="s">
        <v>1013</v>
      </c>
      <c r="F727" s="75" t="s">
        <v>510</v>
      </c>
      <c r="G727" s="75" t="s">
        <v>1014</v>
      </c>
      <c r="H727" s="80"/>
      <c r="I727" s="76"/>
      <c r="J727" s="153"/>
      <c r="K727" s="159"/>
      <c r="L727" s="81"/>
      <c r="M727" s="81"/>
      <c r="N727" s="75"/>
      <c r="O727" s="75"/>
      <c r="P727" s="75"/>
    </row>
    <row r="728" spans="1:18">
      <c r="A728" s="76">
        <v>2</v>
      </c>
      <c r="B728" s="75" t="s">
        <v>350</v>
      </c>
      <c r="C728" s="75" t="s">
        <v>1011</v>
      </c>
      <c r="D728" s="75" t="s">
        <v>1012</v>
      </c>
      <c r="E728" s="75" t="s">
        <v>1013</v>
      </c>
      <c r="F728" s="75" t="s">
        <v>480</v>
      </c>
      <c r="G728" s="75" t="s">
        <v>1015</v>
      </c>
      <c r="H728" s="80">
        <v>5502</v>
      </c>
      <c r="I728" s="76">
        <v>4</v>
      </c>
      <c r="J728" s="81">
        <f>สกลนคร!F57</f>
        <v>566996.61</v>
      </c>
      <c r="K728" s="159">
        <f>สกลนคร!AI57</f>
        <v>569166.63</v>
      </c>
      <c r="L728" s="81">
        <f>สกลนคร!AJ57</f>
        <v>3630243.63</v>
      </c>
      <c r="M728" s="81">
        <f>สกลนคร!AK57</f>
        <v>3536544.0800000005</v>
      </c>
      <c r="N728" s="75"/>
      <c r="O728" s="75"/>
      <c r="P728" s="75"/>
      <c r="Q728" s="151">
        <f t="shared" si="85"/>
        <v>93699.549999999348</v>
      </c>
      <c r="R728" s="78">
        <f t="shared" si="86"/>
        <v>659.80436750272622</v>
      </c>
    </row>
    <row r="729" spans="1:18">
      <c r="A729" s="76">
        <v>3</v>
      </c>
      <c r="B729" s="75" t="s">
        <v>350</v>
      </c>
      <c r="C729" s="75" t="s">
        <v>1011</v>
      </c>
      <c r="D729" s="75" t="s">
        <v>1012</v>
      </c>
      <c r="E729" s="75" t="s">
        <v>1013</v>
      </c>
      <c r="F729" s="75" t="s">
        <v>480</v>
      </c>
      <c r="G729" s="75" t="s">
        <v>1016</v>
      </c>
      <c r="H729" s="80">
        <v>5423</v>
      </c>
      <c r="I729" s="76">
        <v>4</v>
      </c>
      <c r="J729" s="81">
        <f>สกลนคร!F58</f>
        <v>397819.57</v>
      </c>
      <c r="K729" s="159">
        <f>สกลนคร!AI58</f>
        <v>439120.05</v>
      </c>
      <c r="L729" s="81">
        <f>สกลนคร!AJ58</f>
        <v>3390060.44</v>
      </c>
      <c r="M729" s="81">
        <f>สกลนคร!AK58</f>
        <v>3317993.22</v>
      </c>
      <c r="N729" s="75"/>
      <c r="O729" s="75"/>
      <c r="P729" s="75"/>
      <c r="Q729" s="151">
        <f t="shared" si="85"/>
        <v>72067.219999999739</v>
      </c>
      <c r="R729" s="78">
        <f t="shared" si="86"/>
        <v>625.126394984326</v>
      </c>
    </row>
    <row r="730" spans="1:18">
      <c r="A730" s="76">
        <v>4</v>
      </c>
      <c r="B730" s="75" t="s">
        <v>350</v>
      </c>
      <c r="C730" s="75" t="s">
        <v>1011</v>
      </c>
      <c r="D730" s="75" t="s">
        <v>1012</v>
      </c>
      <c r="E730" s="75" t="s">
        <v>1013</v>
      </c>
      <c r="F730" s="75" t="s">
        <v>480</v>
      </c>
      <c r="G730" s="75" t="s">
        <v>1017</v>
      </c>
      <c r="H730" s="80">
        <v>7718</v>
      </c>
      <c r="I730" s="76">
        <v>5</v>
      </c>
      <c r="J730" s="81">
        <f>สกลนคร!F59</f>
        <v>740741.37</v>
      </c>
      <c r="K730" s="159">
        <f>สกลนคร!AI59</f>
        <v>892391.84</v>
      </c>
      <c r="L730" s="81">
        <f>สกลนคร!AJ59</f>
        <v>3703690.12</v>
      </c>
      <c r="M730" s="81">
        <f>สกลนคร!AK59</f>
        <v>3118097.96</v>
      </c>
      <c r="N730" s="75"/>
      <c r="O730" s="75"/>
      <c r="P730" s="75"/>
      <c r="Q730" s="151">
        <f t="shared" si="85"/>
        <v>585592.16000000015</v>
      </c>
      <c r="R730" s="78">
        <f t="shared" si="86"/>
        <v>479.87692666493911</v>
      </c>
    </row>
    <row r="731" spans="1:18">
      <c r="A731" s="76">
        <v>5</v>
      </c>
      <c r="B731" s="75" t="s">
        <v>350</v>
      </c>
      <c r="C731" s="75" t="s">
        <v>1011</v>
      </c>
      <c r="D731" s="75" t="s">
        <v>1012</v>
      </c>
      <c r="E731" s="75" t="s">
        <v>1013</v>
      </c>
      <c r="F731" s="75" t="s">
        <v>480</v>
      </c>
      <c r="G731" s="75" t="s">
        <v>1018</v>
      </c>
      <c r="H731" s="80">
        <v>3079</v>
      </c>
      <c r="I731" s="76">
        <v>3</v>
      </c>
      <c r="J731" s="81">
        <f>สกลนคร!F60</f>
        <v>96845.79</v>
      </c>
      <c r="K731" s="159">
        <f>สกลนคร!AI60</f>
        <v>175340</v>
      </c>
      <c r="L731" s="81">
        <f>สกลนคร!AJ60</f>
        <v>3570184.54</v>
      </c>
      <c r="M731" s="81">
        <f>สกลนคร!AK60</f>
        <v>3479303</v>
      </c>
      <c r="N731" s="75"/>
      <c r="O731" s="75"/>
      <c r="P731" s="75"/>
      <c r="Q731" s="151">
        <f t="shared" si="85"/>
        <v>90881.540000000037</v>
      </c>
      <c r="R731" s="78">
        <f t="shared" si="86"/>
        <v>1159.527294576161</v>
      </c>
    </row>
    <row r="732" spans="1:18">
      <c r="A732" s="76">
        <v>6</v>
      </c>
      <c r="B732" s="75" t="s">
        <v>350</v>
      </c>
      <c r="C732" s="75" t="s">
        <v>1011</v>
      </c>
      <c r="D732" s="75" t="s">
        <v>1012</v>
      </c>
      <c r="E732" s="75" t="s">
        <v>1013</v>
      </c>
      <c r="F732" s="75" t="s">
        <v>480</v>
      </c>
      <c r="G732" s="75" t="s">
        <v>1019</v>
      </c>
      <c r="H732" s="80">
        <v>2599</v>
      </c>
      <c r="I732" s="76">
        <v>2</v>
      </c>
      <c r="J732" s="81">
        <f>สกลนคร!F61</f>
        <v>324343.14</v>
      </c>
      <c r="K732" s="159">
        <f>สกลนคร!AI61</f>
        <v>346027.19000000006</v>
      </c>
      <c r="L732" s="81">
        <f>สกลนคร!AJ61</f>
        <v>2717379.45</v>
      </c>
      <c r="M732" s="81">
        <f>สกลนคร!AK61</f>
        <v>2416980.13</v>
      </c>
      <c r="N732" s="75"/>
      <c r="O732" s="75"/>
      <c r="P732" s="75"/>
      <c r="Q732" s="151">
        <f t="shared" si="85"/>
        <v>300399.3200000003</v>
      </c>
      <c r="R732" s="78">
        <f t="shared" si="86"/>
        <v>1045.5480761831475</v>
      </c>
    </row>
    <row r="733" spans="1:18">
      <c r="A733" s="76">
        <v>7</v>
      </c>
      <c r="B733" s="75" t="s">
        <v>350</v>
      </c>
      <c r="C733" s="75" t="s">
        <v>1011</v>
      </c>
      <c r="D733" s="75" t="s">
        <v>1012</v>
      </c>
      <c r="E733" s="75" t="s">
        <v>1013</v>
      </c>
      <c r="F733" s="75" t="s">
        <v>480</v>
      </c>
      <c r="G733" s="75" t="s">
        <v>1020</v>
      </c>
      <c r="H733" s="80">
        <v>1922</v>
      </c>
      <c r="I733" s="76">
        <v>2</v>
      </c>
      <c r="J733" s="81">
        <f>สกลนคร!F62</f>
        <v>190243.9</v>
      </c>
      <c r="K733" s="159">
        <f>สกลนคร!AI62</f>
        <v>190244.27</v>
      </c>
      <c r="L733" s="81">
        <f>สกลนคร!AJ62</f>
        <v>2752567.6100000003</v>
      </c>
      <c r="M733" s="81">
        <f>สกลนคร!AK62</f>
        <v>2725079.03</v>
      </c>
      <c r="N733" s="75"/>
      <c r="O733" s="75"/>
      <c r="P733" s="75"/>
      <c r="Q733" s="151">
        <f t="shared" si="85"/>
        <v>27488.58000000054</v>
      </c>
      <c r="R733" s="78">
        <f t="shared" si="86"/>
        <v>1432.1371540062437</v>
      </c>
    </row>
    <row r="734" spans="1:18">
      <c r="A734" s="76">
        <v>8</v>
      </c>
      <c r="B734" s="75" t="s">
        <v>350</v>
      </c>
      <c r="C734" s="75" t="s">
        <v>1011</v>
      </c>
      <c r="D734" s="75" t="s">
        <v>1012</v>
      </c>
      <c r="E734" s="75" t="s">
        <v>1013</v>
      </c>
      <c r="F734" s="75" t="s">
        <v>480</v>
      </c>
      <c r="G734" s="75" t="s">
        <v>1021</v>
      </c>
      <c r="H734" s="80">
        <v>1327</v>
      </c>
      <c r="I734" s="76">
        <v>1</v>
      </c>
      <c r="J734" s="81">
        <f>สกลนคร!F63</f>
        <v>691105.43</v>
      </c>
      <c r="K734" s="159">
        <f>สกลนคร!AI63</f>
        <v>727879.8600000001</v>
      </c>
      <c r="L734" s="81">
        <f>สกลนคร!AJ63</f>
        <v>2586819.12</v>
      </c>
      <c r="M734" s="81">
        <f>สกลนคร!AK63</f>
        <v>2310222.2599999998</v>
      </c>
      <c r="N734" s="75"/>
      <c r="O734" s="75"/>
      <c r="P734" s="75"/>
      <c r="Q734" s="151">
        <f t="shared" si="85"/>
        <v>276596.86000000034</v>
      </c>
      <c r="R734" s="78">
        <f t="shared" si="86"/>
        <v>1949.3738658628486</v>
      </c>
    </row>
    <row r="735" spans="1:18">
      <c r="A735" s="76">
        <v>9</v>
      </c>
      <c r="B735" s="75" t="s">
        <v>350</v>
      </c>
      <c r="C735" s="75" t="s">
        <v>1011</v>
      </c>
      <c r="D735" s="75" t="s">
        <v>1012</v>
      </c>
      <c r="E735" s="75" t="s">
        <v>1013</v>
      </c>
      <c r="F735" s="75" t="s">
        <v>480</v>
      </c>
      <c r="G735" s="75" t="s">
        <v>1022</v>
      </c>
      <c r="H735" s="80">
        <v>2620</v>
      </c>
      <c r="I735" s="76">
        <v>2</v>
      </c>
      <c r="J735" s="81">
        <f>สกลนคร!F64</f>
        <v>472450.26</v>
      </c>
      <c r="K735" s="159">
        <f>สกลนคร!AI64</f>
        <v>610989.5</v>
      </c>
      <c r="L735" s="81">
        <f>สกลนคร!AJ64</f>
        <v>3030495.1399999997</v>
      </c>
      <c r="M735" s="81">
        <f>สกลนคร!AK64</f>
        <v>2688510.5199999996</v>
      </c>
      <c r="N735" s="75"/>
      <c r="O735" s="75"/>
      <c r="P735" s="75"/>
      <c r="Q735" s="151">
        <f t="shared" si="85"/>
        <v>341984.62000000011</v>
      </c>
      <c r="R735" s="78">
        <f t="shared" si="86"/>
        <v>1156.6775343511449</v>
      </c>
    </row>
    <row r="736" spans="1:18">
      <c r="A736" s="76">
        <v>10</v>
      </c>
      <c r="B736" s="75" t="s">
        <v>350</v>
      </c>
      <c r="C736" s="75" t="s">
        <v>1011</v>
      </c>
      <c r="D736" s="75" t="s">
        <v>1012</v>
      </c>
      <c r="E736" s="75" t="s">
        <v>1013</v>
      </c>
      <c r="F736" s="75" t="s">
        <v>480</v>
      </c>
      <c r="G736" s="75" t="s">
        <v>1023</v>
      </c>
      <c r="H736" s="80">
        <v>3034</v>
      </c>
      <c r="I736" s="76">
        <v>3</v>
      </c>
      <c r="J736" s="81">
        <f>สกลนคร!F65</f>
        <v>268792.56</v>
      </c>
      <c r="K736" s="159">
        <f>สกลนคร!AI65</f>
        <v>283890.34000000003</v>
      </c>
      <c r="L736" s="81">
        <f>สกลนคร!AJ65</f>
        <v>1770331.5299999998</v>
      </c>
      <c r="M736" s="81">
        <f>สกลนคร!AK65</f>
        <v>1766812.06</v>
      </c>
      <c r="N736" s="75"/>
      <c r="O736" s="75"/>
      <c r="P736" s="75"/>
      <c r="Q736" s="151">
        <f t="shared" si="85"/>
        <v>3519.4699999997392</v>
      </c>
      <c r="R736" s="78">
        <f t="shared" si="86"/>
        <v>583.49753790375735</v>
      </c>
    </row>
    <row r="737" spans="1:18">
      <c r="A737" s="76">
        <v>11</v>
      </c>
      <c r="B737" s="75" t="s">
        <v>350</v>
      </c>
      <c r="C737" s="75" t="s">
        <v>1011</v>
      </c>
      <c r="D737" s="75" t="s">
        <v>1012</v>
      </c>
      <c r="E737" s="75" t="s">
        <v>1013</v>
      </c>
      <c r="F737" s="75" t="s">
        <v>480</v>
      </c>
      <c r="G737" s="75" t="s">
        <v>1024</v>
      </c>
      <c r="H737" s="80">
        <v>5087</v>
      </c>
      <c r="I737" s="76">
        <v>4</v>
      </c>
      <c r="J737" s="81">
        <f>สกลนคร!F66</f>
        <v>447299.43</v>
      </c>
      <c r="K737" s="159">
        <f>สกลนคร!AI66</f>
        <v>509068.81999999995</v>
      </c>
      <c r="L737" s="81">
        <f>สกลนคร!AJ66</f>
        <v>3190506.54</v>
      </c>
      <c r="M737" s="81">
        <f>สกลนคร!AK66</f>
        <v>3026538.7600000002</v>
      </c>
      <c r="N737" s="75"/>
      <c r="O737" s="75"/>
      <c r="P737" s="75"/>
      <c r="Q737" s="151">
        <f t="shared" si="85"/>
        <v>163967.7799999998</v>
      </c>
      <c r="R737" s="78">
        <f t="shared" si="86"/>
        <v>627.18823275014745</v>
      </c>
    </row>
    <row r="738" spans="1:18">
      <c r="A738" s="76">
        <v>12</v>
      </c>
      <c r="B738" s="75" t="s">
        <v>350</v>
      </c>
      <c r="C738" s="75" t="s">
        <v>1011</v>
      </c>
      <c r="D738" s="75" t="s">
        <v>1012</v>
      </c>
      <c r="E738" s="75" t="s">
        <v>1013</v>
      </c>
      <c r="F738" s="75" t="s">
        <v>480</v>
      </c>
      <c r="G738" s="75" t="s">
        <v>1025</v>
      </c>
      <c r="H738" s="80">
        <v>4487</v>
      </c>
      <c r="I738" s="76">
        <v>3</v>
      </c>
      <c r="J738" s="81">
        <f>สกลนคร!F67</f>
        <v>762273.05</v>
      </c>
      <c r="K738" s="159">
        <f>สกลนคร!AI67</f>
        <v>1045500.27</v>
      </c>
      <c r="L738" s="81">
        <f>สกลนคร!AJ67</f>
        <v>3823488.82</v>
      </c>
      <c r="M738" s="81">
        <f>สกลนคร!AK67</f>
        <v>3508189.38</v>
      </c>
      <c r="N738" s="75"/>
      <c r="O738" s="75"/>
      <c r="P738" s="75"/>
      <c r="Q738" s="151">
        <f t="shared" si="85"/>
        <v>315299.43999999994</v>
      </c>
      <c r="R738" s="78">
        <f t="shared" si="86"/>
        <v>852.12587920659678</v>
      </c>
    </row>
    <row r="739" spans="1:18">
      <c r="A739" s="76">
        <v>13</v>
      </c>
      <c r="B739" s="75" t="s">
        <v>350</v>
      </c>
      <c r="C739" s="75" t="s">
        <v>1011</v>
      </c>
      <c r="D739" s="75" t="s">
        <v>1012</v>
      </c>
      <c r="E739" s="75" t="s">
        <v>1013</v>
      </c>
      <c r="F739" s="75" t="s">
        <v>480</v>
      </c>
      <c r="G739" s="75" t="s">
        <v>1026</v>
      </c>
      <c r="H739" s="80">
        <v>3627</v>
      </c>
      <c r="I739" s="76">
        <v>3</v>
      </c>
      <c r="J739" s="81">
        <f>สกลนคร!F68</f>
        <v>306652.01</v>
      </c>
      <c r="K739" s="159">
        <f>สกลนคร!AI68</f>
        <v>215594.40999999997</v>
      </c>
      <c r="L739" s="81">
        <f>สกลนคร!AJ68</f>
        <v>2702452.6399999997</v>
      </c>
      <c r="M739" s="81">
        <f>สกลนคร!AK68</f>
        <v>2528753.3199999998</v>
      </c>
      <c r="N739" s="75"/>
      <c r="O739" s="75"/>
      <c r="P739" s="75"/>
      <c r="Q739" s="151">
        <f t="shared" si="85"/>
        <v>173699.31999999983</v>
      </c>
      <c r="R739" s="78">
        <f t="shared" si="86"/>
        <v>745.09309070857444</v>
      </c>
    </row>
    <row r="740" spans="1:18">
      <c r="A740" s="76">
        <v>14</v>
      </c>
      <c r="B740" s="75" t="s">
        <v>350</v>
      </c>
      <c r="C740" s="75" t="s">
        <v>1011</v>
      </c>
      <c r="D740" s="75" t="s">
        <v>1012</v>
      </c>
      <c r="E740" s="75" t="s">
        <v>1013</v>
      </c>
      <c r="F740" s="75" t="s">
        <v>480</v>
      </c>
      <c r="G740" s="75" t="s">
        <v>1027</v>
      </c>
      <c r="H740" s="80">
        <v>3320</v>
      </c>
      <c r="I740" s="76">
        <v>3</v>
      </c>
      <c r="J740" s="81">
        <f>สกลนคร!F69</f>
        <v>233176.84</v>
      </c>
      <c r="K740" s="159">
        <f>สกลนคร!AI69</f>
        <v>274407.07</v>
      </c>
      <c r="L740" s="81">
        <f>สกลนคร!AJ69</f>
        <v>3733293.1</v>
      </c>
      <c r="M740" s="81">
        <f>สกลนคร!AK69</f>
        <v>3597449.0700000003</v>
      </c>
      <c r="N740" s="75"/>
      <c r="O740" s="75"/>
      <c r="P740" s="75"/>
      <c r="Q740" s="151">
        <f t="shared" si="85"/>
        <v>135844.0299999998</v>
      </c>
      <c r="R740" s="78">
        <f t="shared" si="86"/>
        <v>1124.485873493976</v>
      </c>
    </row>
    <row r="741" spans="1:18" s="105" customFormat="1">
      <c r="A741" s="91">
        <v>15</v>
      </c>
      <c r="B741" s="89" t="s">
        <v>350</v>
      </c>
      <c r="C741" s="89" t="s">
        <v>1029</v>
      </c>
      <c r="D741" s="89" t="s">
        <v>1012</v>
      </c>
      <c r="E741" s="89" t="s">
        <v>1013</v>
      </c>
      <c r="F741" s="89" t="s">
        <v>480</v>
      </c>
      <c r="G741" s="89" t="s">
        <v>1460</v>
      </c>
      <c r="H741" s="90">
        <v>1136</v>
      </c>
      <c r="I741" s="91">
        <v>1</v>
      </c>
      <c r="J741" s="81">
        <f>สกลนคร!F70</f>
        <v>480665.18</v>
      </c>
      <c r="K741" s="164">
        <f>สกลนคร!AI70</f>
        <v>572817.98</v>
      </c>
      <c r="L741" s="81">
        <f>สกลนคร!AJ70</f>
        <v>1811981.7800000003</v>
      </c>
      <c r="M741" s="81">
        <f>สกลนคร!AK70</f>
        <v>1700817.06</v>
      </c>
      <c r="N741" s="89"/>
      <c r="O741" s="89"/>
      <c r="P741" s="89"/>
      <c r="Q741" s="208">
        <f t="shared" si="85"/>
        <v>111164.7200000002</v>
      </c>
      <c r="R741" s="209">
        <f t="shared" si="86"/>
        <v>1595.054383802817</v>
      </c>
    </row>
    <row r="742" spans="1:18" s="21" customFormat="1">
      <c r="A742" s="139">
        <v>4</v>
      </c>
      <c r="B742" s="140" t="s">
        <v>350</v>
      </c>
      <c r="C742" s="140"/>
      <c r="D742" s="140"/>
      <c r="E742" s="140" t="s">
        <v>376</v>
      </c>
      <c r="F742" s="140"/>
      <c r="G742" s="140" t="s">
        <v>1028</v>
      </c>
      <c r="H742" s="142">
        <f>SUM(H727:H740)</f>
        <v>49745</v>
      </c>
      <c r="I742" s="139"/>
      <c r="J742" s="142">
        <f>SUM(J727:J740)</f>
        <v>5498739.96</v>
      </c>
      <c r="K742" s="160">
        <f>SUM(K727:K740)</f>
        <v>6279620.25</v>
      </c>
      <c r="L742" s="142">
        <f t="shared" ref="L742:M742" si="89">SUM(L727:L740)</f>
        <v>40601512.68</v>
      </c>
      <c r="M742" s="142">
        <f t="shared" si="89"/>
        <v>38020472.789999999</v>
      </c>
      <c r="N742" s="140">
        <v>14</v>
      </c>
      <c r="O742" s="140">
        <v>14</v>
      </c>
      <c r="P742" s="140">
        <f>N742-O742</f>
        <v>0</v>
      </c>
      <c r="Q742" s="152">
        <f t="shared" si="85"/>
        <v>2581039.8900000006</v>
      </c>
      <c r="R742" s="150">
        <f>L742/H742</f>
        <v>816.19283706905219</v>
      </c>
    </row>
    <row r="743" spans="1:18">
      <c r="A743" s="76">
        <v>1</v>
      </c>
      <c r="B743" s="75" t="s">
        <v>350</v>
      </c>
      <c r="C743" s="75" t="s">
        <v>1029</v>
      </c>
      <c r="D743" s="75" t="s">
        <v>402</v>
      </c>
      <c r="E743" s="75" t="s">
        <v>1030</v>
      </c>
      <c r="F743" s="75" t="s">
        <v>510</v>
      </c>
      <c r="G743" s="75" t="s">
        <v>1031</v>
      </c>
      <c r="H743" s="80"/>
      <c r="I743" s="76"/>
      <c r="J743" s="153"/>
      <c r="K743" s="159"/>
      <c r="L743" s="81"/>
      <c r="M743" s="81"/>
      <c r="N743" s="75"/>
      <c r="O743" s="75"/>
      <c r="P743" s="75"/>
    </row>
    <row r="744" spans="1:18" s="105" customFormat="1">
      <c r="A744" s="91">
        <v>2</v>
      </c>
      <c r="B744" s="89" t="s">
        <v>350</v>
      </c>
      <c r="C744" s="89" t="s">
        <v>1029</v>
      </c>
      <c r="D744" s="89" t="s">
        <v>402</v>
      </c>
      <c r="E744" s="89" t="s">
        <v>1030</v>
      </c>
      <c r="F744" s="89" t="s">
        <v>480</v>
      </c>
      <c r="G744" s="89" t="s">
        <v>1032</v>
      </c>
      <c r="H744" s="90">
        <v>6250</v>
      </c>
      <c r="I744" s="91">
        <v>5</v>
      </c>
      <c r="J744" s="81">
        <f>สกลนคร!F71</f>
        <v>353187.02</v>
      </c>
      <c r="K744" s="164">
        <f>สกลนคร!AI71</f>
        <v>486882.62</v>
      </c>
      <c r="L744" s="81">
        <f>สกลนคร!AJ71</f>
        <v>3956667.4699999997</v>
      </c>
      <c r="M744" s="81">
        <f>สกลนคร!AK71</f>
        <v>3798569.56</v>
      </c>
      <c r="N744" s="89"/>
      <c r="O744" s="89"/>
      <c r="P744" s="89"/>
      <c r="Q744" s="151">
        <f t="shared" si="85"/>
        <v>158097.90999999968</v>
      </c>
      <c r="R744" s="78">
        <f t="shared" si="86"/>
        <v>633.0667952</v>
      </c>
    </row>
    <row r="745" spans="1:18" s="105" customFormat="1">
      <c r="A745" s="91">
        <v>3</v>
      </c>
      <c r="B745" s="89" t="s">
        <v>350</v>
      </c>
      <c r="C745" s="89" t="s">
        <v>1029</v>
      </c>
      <c r="D745" s="89" t="s">
        <v>402</v>
      </c>
      <c r="E745" s="89" t="s">
        <v>1030</v>
      </c>
      <c r="F745" s="89" t="s">
        <v>480</v>
      </c>
      <c r="G745" s="89" t="s">
        <v>1033</v>
      </c>
      <c r="H745" s="90">
        <v>4055</v>
      </c>
      <c r="I745" s="91">
        <v>3</v>
      </c>
      <c r="J745" s="81">
        <f>สกลนคร!F72</f>
        <v>330396.99</v>
      </c>
      <c r="K745" s="164">
        <f>สกลนคร!AI72</f>
        <v>515649.05999999994</v>
      </c>
      <c r="L745" s="81">
        <f>สกลนคร!AJ72</f>
        <v>3896032.6</v>
      </c>
      <c r="M745" s="81">
        <f>สกลนคร!AK72</f>
        <v>3749574.31</v>
      </c>
      <c r="N745" s="89"/>
      <c r="O745" s="89"/>
      <c r="P745" s="89"/>
      <c r="Q745" s="151">
        <f t="shared" si="85"/>
        <v>146458.29000000004</v>
      </c>
      <c r="R745" s="78">
        <f t="shared" si="86"/>
        <v>960.79718865598034</v>
      </c>
    </row>
    <row r="746" spans="1:18" s="105" customFormat="1">
      <c r="A746" s="91">
        <v>4</v>
      </c>
      <c r="B746" s="89" t="s">
        <v>350</v>
      </c>
      <c r="C746" s="89" t="s">
        <v>1029</v>
      </c>
      <c r="D746" s="89" t="s">
        <v>402</v>
      </c>
      <c r="E746" s="89" t="s">
        <v>1030</v>
      </c>
      <c r="F746" s="89" t="s">
        <v>480</v>
      </c>
      <c r="G746" s="89" t="s">
        <v>1034</v>
      </c>
      <c r="H746" s="90">
        <v>4970</v>
      </c>
      <c r="I746" s="91">
        <v>4</v>
      </c>
      <c r="J746" s="81">
        <f>สกลนคร!F73</f>
        <v>369864.2</v>
      </c>
      <c r="K746" s="164">
        <f>สกลนคร!AI73</f>
        <v>495616.27</v>
      </c>
      <c r="L746" s="81">
        <f>สกลนคร!AJ73</f>
        <v>3371766.4699999997</v>
      </c>
      <c r="M746" s="81">
        <f>สกลนคร!AK73</f>
        <v>3500498.45</v>
      </c>
      <c r="N746" s="89"/>
      <c r="O746" s="89"/>
      <c r="P746" s="89"/>
      <c r="Q746" s="151">
        <f t="shared" si="85"/>
        <v>-128731.98000000045</v>
      </c>
      <c r="R746" s="78">
        <f t="shared" si="86"/>
        <v>678.42383702213272</v>
      </c>
    </row>
    <row r="747" spans="1:18" s="105" customFormat="1">
      <c r="A747" s="91">
        <v>5</v>
      </c>
      <c r="B747" s="89" t="s">
        <v>350</v>
      </c>
      <c r="C747" s="89" t="s">
        <v>1029</v>
      </c>
      <c r="D747" s="89" t="s">
        <v>402</v>
      </c>
      <c r="E747" s="89" t="s">
        <v>1030</v>
      </c>
      <c r="F747" s="89" t="s">
        <v>480</v>
      </c>
      <c r="G747" s="89" t="s">
        <v>1035</v>
      </c>
      <c r="H747" s="90">
        <v>3955</v>
      </c>
      <c r="I747" s="91">
        <v>3</v>
      </c>
      <c r="J747" s="81">
        <f>สกลนคร!F74</f>
        <v>415909.17</v>
      </c>
      <c r="K747" s="164">
        <f>สกลนคร!AI74</f>
        <v>458716.41</v>
      </c>
      <c r="L747" s="81">
        <f>สกลนคร!AJ74</f>
        <v>2922764.74</v>
      </c>
      <c r="M747" s="81">
        <f>สกลนคร!AK74</f>
        <v>2924188.14</v>
      </c>
      <c r="N747" s="89"/>
      <c r="O747" s="89"/>
      <c r="P747" s="89"/>
      <c r="Q747" s="151">
        <f t="shared" si="85"/>
        <v>-1423.3999999999069</v>
      </c>
      <c r="R747" s="78">
        <f t="shared" si="86"/>
        <v>739.00499115044249</v>
      </c>
    </row>
    <row r="748" spans="1:18" s="105" customFormat="1">
      <c r="A748" s="91">
        <v>6</v>
      </c>
      <c r="B748" s="89" t="s">
        <v>350</v>
      </c>
      <c r="C748" s="89" t="s">
        <v>1029</v>
      </c>
      <c r="D748" s="89" t="s">
        <v>402</v>
      </c>
      <c r="E748" s="89" t="s">
        <v>1030</v>
      </c>
      <c r="F748" s="89" t="s">
        <v>480</v>
      </c>
      <c r="G748" s="89" t="s">
        <v>1532</v>
      </c>
      <c r="H748" s="90">
        <v>4239</v>
      </c>
      <c r="I748" s="91">
        <v>3</v>
      </c>
      <c r="J748" s="81">
        <f>สกลนคร!F75</f>
        <v>207076.13</v>
      </c>
      <c r="K748" s="164">
        <f>สกลนคร!AI75</f>
        <v>370167.42</v>
      </c>
      <c r="L748" s="81">
        <f>สกลนคร!AJ75</f>
        <v>3006602.42</v>
      </c>
      <c r="M748" s="81">
        <f>สกลนคร!AK75</f>
        <v>2766487.5700000003</v>
      </c>
      <c r="N748" s="89"/>
      <c r="O748" s="89"/>
      <c r="P748" s="89"/>
      <c r="Q748" s="151">
        <f t="shared" si="85"/>
        <v>240114.84999999963</v>
      </c>
      <c r="R748" s="78">
        <f t="shared" si="86"/>
        <v>709.27162538334517</v>
      </c>
    </row>
    <row r="749" spans="1:18" s="105" customFormat="1">
      <c r="A749" s="91">
        <v>7</v>
      </c>
      <c r="B749" s="89" t="s">
        <v>350</v>
      </c>
      <c r="C749" s="89" t="s">
        <v>1029</v>
      </c>
      <c r="D749" s="89" t="s">
        <v>402</v>
      </c>
      <c r="E749" s="89" t="s">
        <v>1030</v>
      </c>
      <c r="F749" s="89" t="s">
        <v>480</v>
      </c>
      <c r="G749" s="89" t="s">
        <v>1037</v>
      </c>
      <c r="H749" s="90">
        <v>1985</v>
      </c>
      <c r="I749" s="91">
        <v>2</v>
      </c>
      <c r="J749" s="81">
        <f>สกลนคร!F76</f>
        <v>220757.7</v>
      </c>
      <c r="K749" s="164">
        <f>สกลนคร!AI76</f>
        <v>265266.24000000005</v>
      </c>
      <c r="L749" s="81">
        <f>สกลนคร!AJ76</f>
        <v>2807633.01</v>
      </c>
      <c r="M749" s="81">
        <f>สกลนคร!AK76</f>
        <v>2831756.9</v>
      </c>
      <c r="N749" s="89"/>
      <c r="O749" s="89"/>
      <c r="P749" s="89"/>
      <c r="Q749" s="151">
        <f t="shared" si="85"/>
        <v>-24123.89000000013</v>
      </c>
      <c r="R749" s="78">
        <f t="shared" si="86"/>
        <v>1414.4246901763222</v>
      </c>
    </row>
    <row r="750" spans="1:18" s="105" customFormat="1">
      <c r="A750" s="91">
        <v>8</v>
      </c>
      <c r="B750" s="89" t="s">
        <v>350</v>
      </c>
      <c r="C750" s="89" t="s">
        <v>1029</v>
      </c>
      <c r="D750" s="89" t="s">
        <v>402</v>
      </c>
      <c r="E750" s="89" t="s">
        <v>1030</v>
      </c>
      <c r="F750" s="89" t="s">
        <v>480</v>
      </c>
      <c r="G750" s="89" t="s">
        <v>1038</v>
      </c>
      <c r="H750" s="90">
        <v>1937</v>
      </c>
      <c r="I750" s="91">
        <v>2</v>
      </c>
      <c r="J750" s="81">
        <f>สกลนคร!F77</f>
        <v>10520.88</v>
      </c>
      <c r="K750" s="164">
        <f>สกลนคร!AI77</f>
        <v>204499.38</v>
      </c>
      <c r="L750" s="81">
        <f>สกลนคร!AJ77</f>
        <v>2983223.6500000004</v>
      </c>
      <c r="M750" s="81">
        <f>สกลนคร!AK77</f>
        <v>3093833.2800000003</v>
      </c>
      <c r="N750" s="89"/>
      <c r="O750" s="89"/>
      <c r="P750" s="89"/>
      <c r="Q750" s="151">
        <f t="shared" si="85"/>
        <v>-110609.62999999989</v>
      </c>
      <c r="R750" s="78">
        <f t="shared" si="86"/>
        <v>1540.1257872999486</v>
      </c>
    </row>
    <row r="751" spans="1:18" s="21" customFormat="1">
      <c r="A751" s="139">
        <v>5</v>
      </c>
      <c r="B751" s="140" t="s">
        <v>350</v>
      </c>
      <c r="C751" s="140"/>
      <c r="D751" s="140"/>
      <c r="E751" s="140" t="s">
        <v>376</v>
      </c>
      <c r="F751" s="140"/>
      <c r="G751" s="140" t="s">
        <v>1039</v>
      </c>
      <c r="H751" s="141">
        <f>SUM(H744:H750)</f>
        <v>27391</v>
      </c>
      <c r="I751" s="139"/>
      <c r="J751" s="142">
        <f>SUM(J743:J750)</f>
        <v>1907712.0899999996</v>
      </c>
      <c r="K751" s="160">
        <f>SUM(K743:K750)</f>
        <v>2796797.4</v>
      </c>
      <c r="L751" s="142">
        <f t="shared" ref="L751:M751" si="90">SUM(L744:L750)</f>
        <v>22944690.359999999</v>
      </c>
      <c r="M751" s="142">
        <f t="shared" si="90"/>
        <v>22664908.210000001</v>
      </c>
      <c r="N751" s="140">
        <v>7</v>
      </c>
      <c r="O751" s="140">
        <v>7</v>
      </c>
      <c r="P751" s="140">
        <f>N751-O751</f>
        <v>0</v>
      </c>
      <c r="Q751" s="152">
        <f t="shared" si="85"/>
        <v>279782.14999999851</v>
      </c>
      <c r="R751" s="150">
        <f>L751/H751</f>
        <v>837.6726063305465</v>
      </c>
    </row>
    <row r="752" spans="1:18">
      <c r="A752" s="76">
        <v>1</v>
      </c>
      <c r="B752" s="75" t="s">
        <v>350</v>
      </c>
      <c r="C752" s="75" t="s">
        <v>1040</v>
      </c>
      <c r="D752" s="75" t="s">
        <v>409</v>
      </c>
      <c r="E752" s="75" t="s">
        <v>1041</v>
      </c>
      <c r="F752" s="75" t="s">
        <v>510</v>
      </c>
      <c r="G752" s="75" t="s">
        <v>1042</v>
      </c>
      <c r="H752" s="80"/>
      <c r="I752" s="76"/>
      <c r="J752" s="153"/>
      <c r="K752" s="159"/>
      <c r="L752" s="81"/>
      <c r="M752" s="81"/>
      <c r="N752" s="75"/>
      <c r="O752" s="75"/>
      <c r="P752" s="75"/>
    </row>
    <row r="753" spans="1:18">
      <c r="A753" s="76">
        <v>2</v>
      </c>
      <c r="B753" s="75" t="s">
        <v>350</v>
      </c>
      <c r="C753" s="75" t="s">
        <v>1040</v>
      </c>
      <c r="D753" s="75" t="s">
        <v>409</v>
      </c>
      <c r="E753" s="75" t="s">
        <v>1041</v>
      </c>
      <c r="F753" s="75" t="s">
        <v>480</v>
      </c>
      <c r="G753" s="75" t="s">
        <v>1043</v>
      </c>
      <c r="H753" s="80">
        <v>3712</v>
      </c>
      <c r="I753" s="76">
        <v>3</v>
      </c>
      <c r="J753" s="81">
        <f>สกลนคร!F78</f>
        <v>408770.22</v>
      </c>
      <c r="K753" s="159">
        <f>สกลนคร!AI78</f>
        <v>511993.24999999994</v>
      </c>
      <c r="L753" s="81">
        <f>สกลนคร!AJ78</f>
        <v>2736896.87</v>
      </c>
      <c r="M753" s="81">
        <f>สกลนคร!AK78</f>
        <v>2705705.79</v>
      </c>
      <c r="N753" s="75"/>
      <c r="O753" s="75"/>
      <c r="P753" s="75"/>
      <c r="Q753" s="151">
        <f t="shared" si="85"/>
        <v>31191.080000000075</v>
      </c>
      <c r="R753" s="78">
        <f t="shared" si="86"/>
        <v>737.31057920258627</v>
      </c>
    </row>
    <row r="754" spans="1:18">
      <c r="A754" s="76">
        <v>3</v>
      </c>
      <c r="B754" s="75" t="s">
        <v>350</v>
      </c>
      <c r="C754" s="75" t="s">
        <v>1040</v>
      </c>
      <c r="D754" s="75" t="s">
        <v>409</v>
      </c>
      <c r="E754" s="75" t="s">
        <v>1041</v>
      </c>
      <c r="F754" s="75" t="s">
        <v>480</v>
      </c>
      <c r="G754" s="75" t="s">
        <v>1044</v>
      </c>
      <c r="H754" s="80">
        <v>3845</v>
      </c>
      <c r="I754" s="76">
        <v>3</v>
      </c>
      <c r="J754" s="81">
        <f>สกลนคร!F79</f>
        <v>252610.82</v>
      </c>
      <c r="K754" s="159">
        <f>สกลนคร!AI79</f>
        <v>343916.53</v>
      </c>
      <c r="L754" s="81">
        <f>สกลนคร!AJ79</f>
        <v>2949788.94</v>
      </c>
      <c r="M754" s="81">
        <f>สกลนคร!AK79</f>
        <v>2833686.42</v>
      </c>
      <c r="N754" s="75"/>
      <c r="O754" s="75"/>
      <c r="P754" s="75"/>
      <c r="Q754" s="151">
        <f t="shared" si="85"/>
        <v>116102.52000000002</v>
      </c>
      <c r="R754" s="78">
        <f t="shared" si="86"/>
        <v>767.17527698309493</v>
      </c>
    </row>
    <row r="755" spans="1:18">
      <c r="A755" s="76">
        <v>4</v>
      </c>
      <c r="B755" s="75" t="s">
        <v>350</v>
      </c>
      <c r="C755" s="75" t="s">
        <v>1040</v>
      </c>
      <c r="D755" s="75" t="s">
        <v>409</v>
      </c>
      <c r="E755" s="75" t="s">
        <v>1041</v>
      </c>
      <c r="F755" s="75" t="s">
        <v>480</v>
      </c>
      <c r="G755" s="75" t="s">
        <v>1045</v>
      </c>
      <c r="H755" s="80">
        <v>3190</v>
      </c>
      <c r="I755" s="76">
        <v>3</v>
      </c>
      <c r="J755" s="81">
        <f>สกลนคร!F80</f>
        <v>310253.46999999997</v>
      </c>
      <c r="K755" s="159">
        <f>สกลนคร!AI80</f>
        <v>388485.20999999996</v>
      </c>
      <c r="L755" s="81">
        <f>สกลนคร!AJ80</f>
        <v>2506324.0300000003</v>
      </c>
      <c r="M755" s="81">
        <f>สกลนคร!AK80</f>
        <v>2413086.9299999997</v>
      </c>
      <c r="N755" s="75"/>
      <c r="O755" s="75"/>
      <c r="P755" s="75"/>
      <c r="Q755" s="151">
        <f t="shared" si="85"/>
        <v>93237.100000000559</v>
      </c>
      <c r="R755" s="78">
        <f t="shared" si="86"/>
        <v>785.68151410658311</v>
      </c>
    </row>
    <row r="756" spans="1:18">
      <c r="A756" s="76">
        <v>5</v>
      </c>
      <c r="B756" s="75" t="s">
        <v>350</v>
      </c>
      <c r="C756" s="75" t="s">
        <v>1040</v>
      </c>
      <c r="D756" s="75" t="s">
        <v>409</v>
      </c>
      <c r="E756" s="75" t="s">
        <v>1041</v>
      </c>
      <c r="F756" s="75" t="s">
        <v>480</v>
      </c>
      <c r="G756" s="75" t="s">
        <v>1046</v>
      </c>
      <c r="H756" s="80">
        <v>1536</v>
      </c>
      <c r="I756" s="76">
        <v>2</v>
      </c>
      <c r="J756" s="81">
        <f>สกลนคร!F81</f>
        <v>248577.47</v>
      </c>
      <c r="K756" s="159">
        <f>สกลนคร!AI81</f>
        <v>273147.56</v>
      </c>
      <c r="L756" s="81">
        <f>สกลนคร!AJ81</f>
        <v>3020733.2199999997</v>
      </c>
      <c r="M756" s="81">
        <f>สกลนคร!AK81</f>
        <v>3068563.2</v>
      </c>
      <c r="N756" s="75"/>
      <c r="O756" s="75"/>
      <c r="P756" s="75"/>
      <c r="Q756" s="151">
        <f t="shared" si="85"/>
        <v>-47829.980000000447</v>
      </c>
      <c r="R756" s="78">
        <f t="shared" si="86"/>
        <v>1966.6231901041665</v>
      </c>
    </row>
    <row r="757" spans="1:18">
      <c r="A757" s="76">
        <v>6</v>
      </c>
      <c r="B757" s="75" t="s">
        <v>350</v>
      </c>
      <c r="C757" s="75" t="s">
        <v>1040</v>
      </c>
      <c r="D757" s="75" t="s">
        <v>409</v>
      </c>
      <c r="E757" s="75" t="s">
        <v>1041</v>
      </c>
      <c r="F757" s="75" t="s">
        <v>480</v>
      </c>
      <c r="G757" s="75" t="s">
        <v>1047</v>
      </c>
      <c r="H757" s="80">
        <v>4034</v>
      </c>
      <c r="I757" s="76">
        <v>3</v>
      </c>
      <c r="J757" s="81">
        <f>สกลนคร!F82</f>
        <v>198100.81</v>
      </c>
      <c r="K757" s="159">
        <f>สกลนคร!AI82</f>
        <v>232150.45</v>
      </c>
      <c r="L757" s="81">
        <f>สกลนคร!AJ82</f>
        <v>2491492.36</v>
      </c>
      <c r="M757" s="81">
        <f>สกลนคร!AK82</f>
        <v>2418174.15</v>
      </c>
      <c r="N757" s="75"/>
      <c r="O757" s="75"/>
      <c r="P757" s="75"/>
      <c r="Q757" s="151">
        <f t="shared" si="85"/>
        <v>73318.209999999963</v>
      </c>
      <c r="R757" s="78">
        <f t="shared" si="86"/>
        <v>617.62329201784826</v>
      </c>
    </row>
    <row r="758" spans="1:18">
      <c r="A758" s="76">
        <v>7</v>
      </c>
      <c r="B758" s="75" t="s">
        <v>350</v>
      </c>
      <c r="C758" s="75" t="s">
        <v>1040</v>
      </c>
      <c r="D758" s="75" t="s">
        <v>409</v>
      </c>
      <c r="E758" s="75" t="s">
        <v>1041</v>
      </c>
      <c r="F758" s="75" t="s">
        <v>480</v>
      </c>
      <c r="G758" s="75" t="s">
        <v>1048</v>
      </c>
      <c r="H758" s="80">
        <v>6213</v>
      </c>
      <c r="I758" s="76">
        <v>5</v>
      </c>
      <c r="J758" s="81">
        <f>สกลนคร!F83</f>
        <v>364422.21</v>
      </c>
      <c r="K758" s="159">
        <f>สกลนคร!AI83</f>
        <v>474144.68</v>
      </c>
      <c r="L758" s="81">
        <f>สกลนคร!AJ83</f>
        <v>4697045.6199999992</v>
      </c>
      <c r="M758" s="81">
        <f>สกลนคร!AK83</f>
        <v>4641771.95</v>
      </c>
      <c r="N758" s="75"/>
      <c r="O758" s="75"/>
      <c r="P758" s="75"/>
      <c r="Q758" s="151">
        <f t="shared" si="85"/>
        <v>55273.669999998994</v>
      </c>
      <c r="R758" s="78">
        <f t="shared" si="86"/>
        <v>756.00283598905503</v>
      </c>
    </row>
    <row r="759" spans="1:18">
      <c r="A759" s="76">
        <v>8</v>
      </c>
      <c r="B759" s="75" t="s">
        <v>350</v>
      </c>
      <c r="C759" s="75" t="s">
        <v>1040</v>
      </c>
      <c r="D759" s="75" t="s">
        <v>409</v>
      </c>
      <c r="E759" s="75" t="s">
        <v>1041</v>
      </c>
      <c r="F759" s="75" t="s">
        <v>480</v>
      </c>
      <c r="G759" s="75" t="s">
        <v>1049</v>
      </c>
      <c r="H759" s="80">
        <v>4054</v>
      </c>
      <c r="I759" s="76">
        <v>3</v>
      </c>
      <c r="J759" s="81">
        <f>สกลนคร!F84</f>
        <v>298923.26</v>
      </c>
      <c r="K759" s="159">
        <f>สกลนคร!AI84</f>
        <v>334658.25</v>
      </c>
      <c r="L759" s="81">
        <f>สกลนคร!AJ84</f>
        <v>2195888.79</v>
      </c>
      <c r="M759" s="81">
        <f>สกลนคร!AK84</f>
        <v>2166016.4899999998</v>
      </c>
      <c r="N759" s="75"/>
      <c r="O759" s="75"/>
      <c r="P759" s="75"/>
      <c r="Q759" s="151">
        <f t="shared" si="85"/>
        <v>29872.300000000279</v>
      </c>
      <c r="R759" s="78">
        <f t="shared" si="86"/>
        <v>541.6597903305377</v>
      </c>
    </row>
    <row r="760" spans="1:18">
      <c r="A760" s="76">
        <v>9</v>
      </c>
      <c r="B760" s="75" t="s">
        <v>350</v>
      </c>
      <c r="C760" s="75" t="s">
        <v>1040</v>
      </c>
      <c r="D760" s="75" t="s">
        <v>409</v>
      </c>
      <c r="E760" s="75" t="s">
        <v>1041</v>
      </c>
      <c r="F760" s="75" t="s">
        <v>480</v>
      </c>
      <c r="G760" s="75" t="s">
        <v>1050</v>
      </c>
      <c r="H760" s="80">
        <v>3457</v>
      </c>
      <c r="I760" s="76">
        <v>3</v>
      </c>
      <c r="J760" s="81">
        <f>สกลนคร!F85</f>
        <v>457160.12</v>
      </c>
      <c r="K760" s="159">
        <f>สกลนคร!AI85</f>
        <v>478796.18</v>
      </c>
      <c r="L760" s="81">
        <f>สกลนคร!AJ85</f>
        <v>2710836.5300000003</v>
      </c>
      <c r="M760" s="81">
        <f>สกลนคร!AK85</f>
        <v>2664590.9700000002</v>
      </c>
      <c r="N760" s="75"/>
      <c r="O760" s="75"/>
      <c r="P760" s="75"/>
      <c r="Q760" s="151">
        <f t="shared" si="85"/>
        <v>46245.560000000056</v>
      </c>
      <c r="R760" s="78">
        <f t="shared" si="86"/>
        <v>784.1586722591843</v>
      </c>
    </row>
    <row r="761" spans="1:18">
      <c r="A761" s="76">
        <v>10</v>
      </c>
      <c r="B761" s="75" t="s">
        <v>350</v>
      </c>
      <c r="C761" s="75" t="s">
        <v>1040</v>
      </c>
      <c r="D761" s="75" t="s">
        <v>409</v>
      </c>
      <c r="E761" s="75" t="s">
        <v>1041</v>
      </c>
      <c r="F761" s="75" t="s">
        <v>480</v>
      </c>
      <c r="G761" s="75" t="s">
        <v>1051</v>
      </c>
      <c r="H761" s="80">
        <v>1347</v>
      </c>
      <c r="I761" s="76">
        <v>1</v>
      </c>
      <c r="J761" s="81">
        <f>สกลนคร!F86</f>
        <v>241192.05</v>
      </c>
      <c r="K761" s="159">
        <f>สกลนคร!AI86</f>
        <v>287361.04000000004</v>
      </c>
      <c r="L761" s="81">
        <f>สกลนคร!AJ86</f>
        <v>2332879.37</v>
      </c>
      <c r="M761" s="81">
        <f>สกลนคร!AK86</f>
        <v>2283023.1</v>
      </c>
      <c r="N761" s="75"/>
      <c r="O761" s="75"/>
      <c r="P761" s="75"/>
      <c r="Q761" s="151">
        <f t="shared" si="85"/>
        <v>49856.270000000019</v>
      </c>
      <c r="R761" s="78">
        <f t="shared" si="86"/>
        <v>1731.9074758723089</v>
      </c>
    </row>
    <row r="762" spans="1:18" s="21" customFormat="1">
      <c r="A762" s="139">
        <v>6</v>
      </c>
      <c r="B762" s="140" t="s">
        <v>350</v>
      </c>
      <c r="C762" s="140"/>
      <c r="D762" s="140"/>
      <c r="E762" s="140" t="s">
        <v>376</v>
      </c>
      <c r="F762" s="140"/>
      <c r="G762" s="140" t="s">
        <v>1052</v>
      </c>
      <c r="H762" s="141">
        <f>SUM(H753:H761)</f>
        <v>31388</v>
      </c>
      <c r="I762" s="139"/>
      <c r="J762" s="142">
        <f>SUM(J752:J761)</f>
        <v>2780010.4299999997</v>
      </c>
      <c r="K762" s="160">
        <f>SUM(K752:K761)</f>
        <v>3324653.1500000004</v>
      </c>
      <c r="L762" s="142">
        <f t="shared" ref="L762:M762" si="91">SUM(L752:L761)</f>
        <v>25641885.73</v>
      </c>
      <c r="M762" s="142">
        <f t="shared" si="91"/>
        <v>25194619</v>
      </c>
      <c r="N762" s="140">
        <v>9</v>
      </c>
      <c r="O762" s="140">
        <v>9</v>
      </c>
      <c r="P762" s="140">
        <f>N762-O762</f>
        <v>0</v>
      </c>
      <c r="Q762" s="152">
        <f t="shared" si="85"/>
        <v>447266.73000000045</v>
      </c>
      <c r="R762" s="150">
        <f>L762/H762</f>
        <v>816.93276825538419</v>
      </c>
    </row>
    <row r="763" spans="1:18">
      <c r="A763" s="76">
        <v>1</v>
      </c>
      <c r="B763" s="75" t="s">
        <v>350</v>
      </c>
      <c r="C763" s="75" t="s">
        <v>1053</v>
      </c>
      <c r="D763" s="75" t="s">
        <v>416</v>
      </c>
      <c r="E763" s="75" t="s">
        <v>1054</v>
      </c>
      <c r="F763" s="75" t="s">
        <v>510</v>
      </c>
      <c r="G763" s="75" t="s">
        <v>1055</v>
      </c>
      <c r="H763" s="80"/>
      <c r="I763" s="76"/>
      <c r="J763" s="153"/>
      <c r="K763" s="159"/>
      <c r="L763" s="81"/>
      <c r="M763" s="81"/>
      <c r="N763" s="75"/>
      <c r="O763" s="75"/>
      <c r="P763" s="75"/>
    </row>
    <row r="764" spans="1:18">
      <c r="A764" s="76">
        <v>2</v>
      </c>
      <c r="B764" s="75" t="s">
        <v>350</v>
      </c>
      <c r="C764" s="75" t="s">
        <v>1053</v>
      </c>
      <c r="D764" s="75" t="s">
        <v>416</v>
      </c>
      <c r="E764" s="75" t="s">
        <v>1054</v>
      </c>
      <c r="F764" s="75" t="s">
        <v>480</v>
      </c>
      <c r="G764" s="75" t="s">
        <v>1056</v>
      </c>
      <c r="H764" s="80">
        <v>2097</v>
      </c>
      <c r="I764" s="76">
        <v>2</v>
      </c>
      <c r="J764" s="81">
        <f>สกลนคร!F87</f>
        <v>481780.91</v>
      </c>
      <c r="K764" s="159">
        <f>สกลนคร!AI87</f>
        <v>420984.57999999996</v>
      </c>
      <c r="L764" s="81">
        <f>สกลนคร!AJ87</f>
        <v>1528610.91</v>
      </c>
      <c r="M764" s="81">
        <f>สกลนคร!AK87</f>
        <v>1488508.7799999998</v>
      </c>
      <c r="N764" s="75"/>
      <c r="O764" s="75"/>
      <c r="P764" s="75"/>
      <c r="Q764" s="151">
        <f t="shared" si="85"/>
        <v>40102.130000000121</v>
      </c>
      <c r="R764" s="78">
        <f t="shared" si="86"/>
        <v>728.95131616595131</v>
      </c>
    </row>
    <row r="765" spans="1:18">
      <c r="A765" s="76">
        <v>3</v>
      </c>
      <c r="B765" s="75" t="s">
        <v>350</v>
      </c>
      <c r="C765" s="75" t="s">
        <v>1053</v>
      </c>
      <c r="D765" s="75" t="s">
        <v>416</v>
      </c>
      <c r="E765" s="75" t="s">
        <v>1054</v>
      </c>
      <c r="F765" s="75" t="s">
        <v>480</v>
      </c>
      <c r="G765" s="75" t="s">
        <v>1057</v>
      </c>
      <c r="H765" s="80">
        <v>1298</v>
      </c>
      <c r="I765" s="76">
        <v>1</v>
      </c>
      <c r="J765" s="81">
        <f>สกลนคร!F88</f>
        <v>295429.46000000002</v>
      </c>
      <c r="K765" s="159">
        <f>สกลนคร!AI88</f>
        <v>313433.90000000002</v>
      </c>
      <c r="L765" s="81">
        <f>สกลนคร!AJ88</f>
        <v>1511974.69</v>
      </c>
      <c r="M765" s="81">
        <f>สกลนคร!AK88</f>
        <v>1489373.0299999998</v>
      </c>
      <c r="N765" s="75"/>
      <c r="O765" s="75"/>
      <c r="P765" s="75"/>
      <c r="Q765" s="151">
        <f t="shared" si="85"/>
        <v>22601.660000000149</v>
      </c>
      <c r="R765" s="78">
        <f t="shared" si="86"/>
        <v>1164.849530046225</v>
      </c>
    </row>
    <row r="766" spans="1:18">
      <c r="A766" s="76">
        <v>4</v>
      </c>
      <c r="B766" s="75" t="s">
        <v>350</v>
      </c>
      <c r="C766" s="75" t="s">
        <v>1053</v>
      </c>
      <c r="D766" s="75" t="s">
        <v>416</v>
      </c>
      <c r="E766" s="75" t="s">
        <v>1054</v>
      </c>
      <c r="F766" s="75" t="s">
        <v>480</v>
      </c>
      <c r="G766" s="75" t="s">
        <v>1058</v>
      </c>
      <c r="H766" s="80">
        <v>2787</v>
      </c>
      <c r="I766" s="76">
        <v>2</v>
      </c>
      <c r="J766" s="81">
        <f>สกลนคร!F89</f>
        <v>512326.73</v>
      </c>
      <c r="K766" s="159">
        <f>สกลนคร!AI89</f>
        <v>492592.54999999993</v>
      </c>
      <c r="L766" s="81">
        <f>สกลนคร!AJ89</f>
        <v>2068171.7</v>
      </c>
      <c r="M766" s="81">
        <f>สกลนคร!AK89</f>
        <v>2114751.98</v>
      </c>
      <c r="N766" s="75"/>
      <c r="O766" s="75"/>
      <c r="P766" s="75"/>
      <c r="Q766" s="151">
        <f t="shared" si="85"/>
        <v>-46580.280000000028</v>
      </c>
      <c r="R766" s="78">
        <f t="shared" si="86"/>
        <v>742.07811266594899</v>
      </c>
    </row>
    <row r="767" spans="1:18">
      <c r="A767" s="76">
        <v>5</v>
      </c>
      <c r="B767" s="75" t="s">
        <v>350</v>
      </c>
      <c r="C767" s="75" t="s">
        <v>1053</v>
      </c>
      <c r="D767" s="75" t="s">
        <v>416</v>
      </c>
      <c r="E767" s="75" t="s">
        <v>1054</v>
      </c>
      <c r="F767" s="75" t="s">
        <v>480</v>
      </c>
      <c r="G767" s="75" t="s">
        <v>1059</v>
      </c>
      <c r="H767" s="80">
        <v>1798</v>
      </c>
      <c r="I767" s="76">
        <v>2</v>
      </c>
      <c r="J767" s="81">
        <f>สกลนคร!F90</f>
        <v>305092.88</v>
      </c>
      <c r="K767" s="159">
        <f>สกลนคร!AI90</f>
        <v>255672.93</v>
      </c>
      <c r="L767" s="81">
        <f>สกลนคร!AJ90</f>
        <v>2131063.2599999998</v>
      </c>
      <c r="M767" s="81">
        <f>สกลนคร!AK90</f>
        <v>2158003.9500000002</v>
      </c>
      <c r="N767" s="75"/>
      <c r="O767" s="75"/>
      <c r="P767" s="75"/>
      <c r="Q767" s="151">
        <f t="shared" si="85"/>
        <v>-26940.69000000041</v>
      </c>
      <c r="R767" s="78">
        <f t="shared" si="86"/>
        <v>1185.2409677419353</v>
      </c>
    </row>
    <row r="768" spans="1:18" s="21" customFormat="1">
      <c r="A768" s="139">
        <v>7</v>
      </c>
      <c r="B768" s="140" t="s">
        <v>350</v>
      </c>
      <c r="C768" s="140"/>
      <c r="D768" s="140"/>
      <c r="E768" s="140" t="s">
        <v>376</v>
      </c>
      <c r="F768" s="140"/>
      <c r="G768" s="140" t="s">
        <v>1060</v>
      </c>
      <c r="H768" s="141">
        <f>SUM(H764:H767)</f>
        <v>7980</v>
      </c>
      <c r="I768" s="139"/>
      <c r="J768" s="142">
        <f>SUM(J763:J767)</f>
        <v>1594629.98</v>
      </c>
      <c r="K768" s="160">
        <f>SUM(K763:K767)</f>
        <v>1482683.9599999997</v>
      </c>
      <c r="L768" s="142">
        <f t="shared" ref="L768:M768" si="92">SUM(L763:L767)</f>
        <v>7239820.5599999996</v>
      </c>
      <c r="M768" s="142">
        <f t="shared" si="92"/>
        <v>7250637.7399999993</v>
      </c>
      <c r="N768" s="140">
        <v>4</v>
      </c>
      <c r="O768" s="140">
        <v>4</v>
      </c>
      <c r="P768" s="140">
        <f>N768-O768</f>
        <v>0</v>
      </c>
      <c r="Q768" s="152">
        <f t="shared" si="85"/>
        <v>-10817.179999999702</v>
      </c>
      <c r="R768" s="150">
        <f>L768/H768</f>
        <v>907.24568421052629</v>
      </c>
    </row>
    <row r="769" spans="1:18">
      <c r="A769" s="76">
        <v>1</v>
      </c>
      <c r="B769" s="75" t="s">
        <v>350</v>
      </c>
      <c r="C769" s="75" t="s">
        <v>1061</v>
      </c>
      <c r="D769" s="75" t="s">
        <v>423</v>
      </c>
      <c r="E769" s="75" t="s">
        <v>1062</v>
      </c>
      <c r="F769" s="75" t="s">
        <v>510</v>
      </c>
      <c r="G769" s="75" t="s">
        <v>1063</v>
      </c>
      <c r="H769" s="80"/>
      <c r="I769" s="76"/>
      <c r="J769" s="153"/>
      <c r="K769" s="159"/>
      <c r="L769" s="81"/>
      <c r="M769" s="81"/>
      <c r="N769" s="75"/>
      <c r="O769" s="75"/>
      <c r="P769" s="75"/>
    </row>
    <row r="770" spans="1:18">
      <c r="A770" s="76">
        <v>2</v>
      </c>
      <c r="B770" s="75" t="s">
        <v>350</v>
      </c>
      <c r="C770" s="75" t="s">
        <v>1061</v>
      </c>
      <c r="D770" s="75" t="s">
        <v>423</v>
      </c>
      <c r="E770" s="75" t="s">
        <v>1062</v>
      </c>
      <c r="F770" s="75" t="s">
        <v>480</v>
      </c>
      <c r="G770" s="75" t="s">
        <v>1064</v>
      </c>
      <c r="H770" s="80">
        <v>5840</v>
      </c>
      <c r="I770" s="76">
        <v>4</v>
      </c>
      <c r="J770" s="81">
        <f>สกลนคร!F91</f>
        <v>187103.69</v>
      </c>
      <c r="K770" s="159">
        <f>สกลนคร!AI91</f>
        <v>303831.18</v>
      </c>
      <c r="L770" s="81">
        <f>สกลนคร!AJ91</f>
        <v>3003886.9699999997</v>
      </c>
      <c r="M770" s="81">
        <f>สกลนคร!AK91</f>
        <v>3151849.9</v>
      </c>
      <c r="N770" s="75"/>
      <c r="O770" s="75"/>
      <c r="P770" s="75"/>
      <c r="Q770" s="151">
        <f t="shared" si="85"/>
        <v>-147962.93000000017</v>
      </c>
      <c r="R770" s="78">
        <f t="shared" si="86"/>
        <v>514.36420719178079</v>
      </c>
    </row>
    <row r="771" spans="1:18">
      <c r="A771" s="76">
        <v>3</v>
      </c>
      <c r="B771" s="75" t="s">
        <v>350</v>
      </c>
      <c r="C771" s="75" t="s">
        <v>1061</v>
      </c>
      <c r="D771" s="75" t="s">
        <v>423</v>
      </c>
      <c r="E771" s="75" t="s">
        <v>1062</v>
      </c>
      <c r="F771" s="75" t="s">
        <v>480</v>
      </c>
      <c r="G771" s="75" t="s">
        <v>1065</v>
      </c>
      <c r="H771" s="80">
        <v>2523</v>
      </c>
      <c r="I771" s="76">
        <v>2</v>
      </c>
      <c r="J771" s="81">
        <f>สกลนคร!F92</f>
        <v>94020.61</v>
      </c>
      <c r="K771" s="159">
        <f>สกลนคร!AI92</f>
        <v>97640.599999999991</v>
      </c>
      <c r="L771" s="81">
        <f>สกลนคร!AJ92</f>
        <v>1529547.4300000002</v>
      </c>
      <c r="M771" s="81">
        <f>สกลนคร!AK92</f>
        <v>1642631.92</v>
      </c>
      <c r="N771" s="75"/>
      <c r="O771" s="75"/>
      <c r="P771" s="75"/>
      <c r="Q771" s="151">
        <f t="shared" si="85"/>
        <v>-113084.48999999976</v>
      </c>
      <c r="R771" s="78">
        <f t="shared" si="86"/>
        <v>606.24154974237024</v>
      </c>
    </row>
    <row r="772" spans="1:18">
      <c r="A772" s="76">
        <v>4</v>
      </c>
      <c r="B772" s="75" t="s">
        <v>350</v>
      </c>
      <c r="C772" s="75" t="s">
        <v>1061</v>
      </c>
      <c r="D772" s="75" t="s">
        <v>423</v>
      </c>
      <c r="E772" s="75" t="s">
        <v>1062</v>
      </c>
      <c r="F772" s="75" t="s">
        <v>480</v>
      </c>
      <c r="G772" s="75" t="s">
        <v>1066</v>
      </c>
      <c r="H772" s="80">
        <v>3532</v>
      </c>
      <c r="I772" s="76">
        <v>3</v>
      </c>
      <c r="J772" s="81">
        <f>สกลนคร!F93</f>
        <v>189236.59</v>
      </c>
      <c r="K772" s="159">
        <f>สกลนคร!AI93</f>
        <v>283945.57</v>
      </c>
      <c r="L772" s="81">
        <f>สกลนคร!AJ93</f>
        <v>2181318.84</v>
      </c>
      <c r="M772" s="81">
        <f>สกลนคร!AK93</f>
        <v>2226723.69</v>
      </c>
      <c r="N772" s="75"/>
      <c r="O772" s="75"/>
      <c r="P772" s="75"/>
      <c r="Q772" s="151">
        <f t="shared" si="85"/>
        <v>-45404.850000000093</v>
      </c>
      <c r="R772" s="78">
        <f t="shared" si="86"/>
        <v>617.58744054360136</v>
      </c>
    </row>
    <row r="773" spans="1:18">
      <c r="A773" s="76">
        <v>5</v>
      </c>
      <c r="B773" s="75" t="s">
        <v>350</v>
      </c>
      <c r="C773" s="75" t="s">
        <v>1061</v>
      </c>
      <c r="D773" s="75" t="s">
        <v>423</v>
      </c>
      <c r="E773" s="75" t="s">
        <v>1062</v>
      </c>
      <c r="F773" s="75" t="s">
        <v>480</v>
      </c>
      <c r="G773" s="75" t="s">
        <v>1067</v>
      </c>
      <c r="H773" s="80">
        <v>6043</v>
      </c>
      <c r="I773" s="76">
        <v>5</v>
      </c>
      <c r="J773" s="81">
        <f>สกลนคร!F94</f>
        <v>309651.58</v>
      </c>
      <c r="K773" s="159">
        <f>สกลนคร!AI94</f>
        <v>354355.13</v>
      </c>
      <c r="L773" s="81">
        <f>สกลนคร!AJ94</f>
        <v>2495753.92</v>
      </c>
      <c r="M773" s="81">
        <f>สกลนคร!AK94</f>
        <v>2394983</v>
      </c>
      <c r="N773" s="75"/>
      <c r="O773" s="75"/>
      <c r="P773" s="75"/>
      <c r="Q773" s="151">
        <f t="shared" si="85"/>
        <v>100770.91999999993</v>
      </c>
      <c r="R773" s="78">
        <f t="shared" si="86"/>
        <v>412.99915935793479</v>
      </c>
    </row>
    <row r="774" spans="1:18">
      <c r="A774" s="76">
        <v>6</v>
      </c>
      <c r="B774" s="75" t="s">
        <v>350</v>
      </c>
      <c r="C774" s="75" t="s">
        <v>1061</v>
      </c>
      <c r="D774" s="75" t="s">
        <v>423</v>
      </c>
      <c r="E774" s="75" t="s">
        <v>1062</v>
      </c>
      <c r="F774" s="75" t="s">
        <v>480</v>
      </c>
      <c r="G774" s="75" t="s">
        <v>1068</v>
      </c>
      <c r="H774" s="80">
        <v>3905</v>
      </c>
      <c r="I774" s="76">
        <v>3</v>
      </c>
      <c r="J774" s="81">
        <f>สกลนคร!F95</f>
        <v>230247.21</v>
      </c>
      <c r="K774" s="159">
        <f>สกลนคร!AI95</f>
        <v>399210.32999999996</v>
      </c>
      <c r="L774" s="81">
        <f>สกลนคร!AJ95</f>
        <v>1958813.03</v>
      </c>
      <c r="M774" s="81">
        <f>สกลนคร!AK95</f>
        <v>1861158.94</v>
      </c>
      <c r="N774" s="75"/>
      <c r="O774" s="75"/>
      <c r="P774" s="75"/>
      <c r="Q774" s="151">
        <f t="shared" si="85"/>
        <v>97654.090000000084</v>
      </c>
      <c r="R774" s="78">
        <f t="shared" si="86"/>
        <v>501.61665300896288</v>
      </c>
    </row>
    <row r="775" spans="1:18">
      <c r="A775" s="76">
        <v>7</v>
      </c>
      <c r="B775" s="75" t="s">
        <v>350</v>
      </c>
      <c r="C775" s="75" t="s">
        <v>1061</v>
      </c>
      <c r="D775" s="75" t="s">
        <v>423</v>
      </c>
      <c r="E775" s="75" t="s">
        <v>1062</v>
      </c>
      <c r="F775" s="75" t="s">
        <v>480</v>
      </c>
      <c r="G775" s="75" t="s">
        <v>1069</v>
      </c>
      <c r="H775" s="80">
        <v>4288</v>
      </c>
      <c r="I775" s="76">
        <v>3</v>
      </c>
      <c r="J775" s="81">
        <f>สกลนคร!F96</f>
        <v>114174.36</v>
      </c>
      <c r="K775" s="159">
        <f>สกลนคร!AI96</f>
        <v>136511.40000000002</v>
      </c>
      <c r="L775" s="81">
        <f>สกลนคร!AJ96</f>
        <v>2061029.3199999998</v>
      </c>
      <c r="M775" s="81">
        <f>สกลนคร!AK96</f>
        <v>2093368.04</v>
      </c>
      <c r="N775" s="75"/>
      <c r="O775" s="75"/>
      <c r="P775" s="75"/>
      <c r="Q775" s="151">
        <f t="shared" ref="Q775:Q838" si="93">L775-M775</f>
        <v>-32338.720000000205</v>
      </c>
      <c r="R775" s="78">
        <f t="shared" ref="R775:R838" si="94">L775/H775</f>
        <v>480.65049440298503</v>
      </c>
    </row>
    <row r="776" spans="1:18">
      <c r="A776" s="76">
        <v>8</v>
      </c>
      <c r="B776" s="75" t="s">
        <v>350</v>
      </c>
      <c r="C776" s="75" t="s">
        <v>1061</v>
      </c>
      <c r="D776" s="75" t="s">
        <v>423</v>
      </c>
      <c r="E776" s="75" t="s">
        <v>1062</v>
      </c>
      <c r="F776" s="75" t="s">
        <v>480</v>
      </c>
      <c r="G776" s="75" t="s">
        <v>1070</v>
      </c>
      <c r="H776" s="80">
        <v>3437</v>
      </c>
      <c r="I776" s="76">
        <v>3</v>
      </c>
      <c r="J776" s="81">
        <f>สกลนคร!F97</f>
        <v>157283.88</v>
      </c>
      <c r="K776" s="159">
        <f>สกลนคร!AI97</f>
        <v>281119.26</v>
      </c>
      <c r="L776" s="81">
        <f>สกลนคร!AJ97</f>
        <v>2258840.0499999998</v>
      </c>
      <c r="M776" s="81">
        <f>สกลนคร!AK97</f>
        <v>2184282.66</v>
      </c>
      <c r="N776" s="75"/>
      <c r="O776" s="75"/>
      <c r="P776" s="75"/>
      <c r="Q776" s="151">
        <f t="shared" si="93"/>
        <v>74557.389999999665</v>
      </c>
      <c r="R776" s="78">
        <f t="shared" si="94"/>
        <v>657.21270002909512</v>
      </c>
    </row>
    <row r="777" spans="1:18">
      <c r="A777" s="76">
        <v>9</v>
      </c>
      <c r="B777" s="75" t="s">
        <v>350</v>
      </c>
      <c r="C777" s="75" t="s">
        <v>1061</v>
      </c>
      <c r="D777" s="75" t="s">
        <v>423</v>
      </c>
      <c r="E777" s="75" t="s">
        <v>1062</v>
      </c>
      <c r="F777" s="75" t="s">
        <v>480</v>
      </c>
      <c r="G777" s="75" t="s">
        <v>1071</v>
      </c>
      <c r="H777" s="80">
        <v>6940</v>
      </c>
      <c r="I777" s="76">
        <v>5</v>
      </c>
      <c r="J777" s="81">
        <f>สกลนคร!F98</f>
        <v>96934.73</v>
      </c>
      <c r="K777" s="159">
        <f>สกลนคร!AI98</f>
        <v>379535.45999999996</v>
      </c>
      <c r="L777" s="81">
        <f>สกลนคร!AJ98</f>
        <v>2237106.17</v>
      </c>
      <c r="M777" s="81">
        <f>สกลนคร!AK98</f>
        <v>2124198.34</v>
      </c>
      <c r="N777" s="75"/>
      <c r="O777" s="75"/>
      <c r="P777" s="75"/>
      <c r="Q777" s="151">
        <f t="shared" si="93"/>
        <v>112907.83000000007</v>
      </c>
      <c r="R777" s="78">
        <f t="shared" si="94"/>
        <v>322.34959221902017</v>
      </c>
    </row>
    <row r="778" spans="1:18">
      <c r="A778" s="76">
        <v>10</v>
      </c>
      <c r="B778" s="75" t="s">
        <v>350</v>
      </c>
      <c r="C778" s="75" t="s">
        <v>1061</v>
      </c>
      <c r="D778" s="75" t="s">
        <v>423</v>
      </c>
      <c r="E778" s="75" t="s">
        <v>1062</v>
      </c>
      <c r="F778" s="75" t="s">
        <v>480</v>
      </c>
      <c r="G778" s="75" t="s">
        <v>1072</v>
      </c>
      <c r="H778" s="80">
        <v>3709</v>
      </c>
      <c r="I778" s="76">
        <v>3</v>
      </c>
      <c r="J778" s="81">
        <f>สกลนคร!F99</f>
        <v>279079.64</v>
      </c>
      <c r="K778" s="159">
        <f>สกลนคร!AI99</f>
        <v>328371.08</v>
      </c>
      <c r="L778" s="81">
        <f>สกลนคร!AJ99</f>
        <v>1747398.4000000001</v>
      </c>
      <c r="M778" s="81">
        <f>สกลนคร!AK99</f>
        <v>1697185.63</v>
      </c>
      <c r="N778" s="75"/>
      <c r="O778" s="75"/>
      <c r="P778" s="75"/>
      <c r="Q778" s="151">
        <f t="shared" si="93"/>
        <v>50212.770000000251</v>
      </c>
      <c r="R778" s="78">
        <f t="shared" si="94"/>
        <v>471.12386087894316</v>
      </c>
    </row>
    <row r="779" spans="1:18">
      <c r="A779" s="76">
        <v>11</v>
      </c>
      <c r="B779" s="75" t="s">
        <v>350</v>
      </c>
      <c r="C779" s="75" t="s">
        <v>1061</v>
      </c>
      <c r="D779" s="75" t="s">
        <v>423</v>
      </c>
      <c r="E779" s="75" t="s">
        <v>1062</v>
      </c>
      <c r="F779" s="75" t="s">
        <v>480</v>
      </c>
      <c r="G779" s="75" t="s">
        <v>1073</v>
      </c>
      <c r="H779" s="80">
        <v>6836</v>
      </c>
      <c r="I779" s="76">
        <v>5</v>
      </c>
      <c r="J779" s="81">
        <f>สกลนคร!F100</f>
        <v>225953.48</v>
      </c>
      <c r="K779" s="159">
        <f>สกลนคร!AI100</f>
        <v>303976.15000000002</v>
      </c>
      <c r="L779" s="81">
        <f>สกลนคร!AJ100</f>
        <v>2921130.9699999997</v>
      </c>
      <c r="M779" s="81">
        <f>สกลนคร!AK100</f>
        <v>2963986.06</v>
      </c>
      <c r="N779" s="75"/>
      <c r="O779" s="75"/>
      <c r="P779" s="75"/>
      <c r="Q779" s="151">
        <f t="shared" si="93"/>
        <v>-42855.090000000317</v>
      </c>
      <c r="R779" s="78">
        <f t="shared" si="94"/>
        <v>427.31582358104151</v>
      </c>
    </row>
    <row r="780" spans="1:18">
      <c r="A780" s="76">
        <v>12</v>
      </c>
      <c r="B780" s="75" t="s">
        <v>350</v>
      </c>
      <c r="C780" s="75" t="s">
        <v>1061</v>
      </c>
      <c r="D780" s="75" t="s">
        <v>423</v>
      </c>
      <c r="E780" s="75" t="s">
        <v>1062</v>
      </c>
      <c r="F780" s="75" t="s">
        <v>480</v>
      </c>
      <c r="G780" s="75" t="s">
        <v>1074</v>
      </c>
      <c r="H780" s="80">
        <v>5080</v>
      </c>
      <c r="I780" s="76">
        <v>4</v>
      </c>
      <c r="J780" s="81">
        <f>สกลนคร!F101</f>
        <v>370425.45</v>
      </c>
      <c r="K780" s="159">
        <f>สกลนคร!AI101</f>
        <v>612221.5</v>
      </c>
      <c r="L780" s="81">
        <f>สกลนคร!AJ101</f>
        <v>2864232.5599999996</v>
      </c>
      <c r="M780" s="81">
        <f>สกลนคร!AK101</f>
        <v>2720052.25</v>
      </c>
      <c r="N780" s="75"/>
      <c r="O780" s="75"/>
      <c r="P780" s="75"/>
      <c r="Q780" s="151">
        <f t="shared" si="93"/>
        <v>144180.30999999959</v>
      </c>
      <c r="R780" s="78">
        <f t="shared" si="94"/>
        <v>563.82530708661409</v>
      </c>
    </row>
    <row r="781" spans="1:18">
      <c r="A781" s="76">
        <v>13</v>
      </c>
      <c r="B781" s="75" t="s">
        <v>350</v>
      </c>
      <c r="C781" s="75" t="s">
        <v>1061</v>
      </c>
      <c r="D781" s="75" t="s">
        <v>423</v>
      </c>
      <c r="E781" s="75" t="s">
        <v>1062</v>
      </c>
      <c r="F781" s="75" t="s">
        <v>480</v>
      </c>
      <c r="G781" s="75" t="s">
        <v>1075</v>
      </c>
      <c r="H781" s="80">
        <v>3095</v>
      </c>
      <c r="I781" s="76">
        <v>3</v>
      </c>
      <c r="J781" s="81">
        <f>สกลนคร!F102</f>
        <v>67320.100000000006</v>
      </c>
      <c r="K781" s="159">
        <f>สกลนคร!AI102</f>
        <v>159027.22999999998</v>
      </c>
      <c r="L781" s="81">
        <f>สกลนคร!AJ102</f>
        <v>2180816.4</v>
      </c>
      <c r="M781" s="81">
        <f>สกลนคร!AK102</f>
        <v>2157212.46</v>
      </c>
      <c r="N781" s="75"/>
      <c r="O781" s="75"/>
      <c r="P781" s="75"/>
      <c r="Q781" s="151">
        <f t="shared" si="93"/>
        <v>23603.939999999944</v>
      </c>
      <c r="R781" s="78">
        <f t="shared" si="94"/>
        <v>704.62565428109849</v>
      </c>
    </row>
    <row r="782" spans="1:18">
      <c r="A782" s="76">
        <v>14</v>
      </c>
      <c r="B782" s="75" t="s">
        <v>350</v>
      </c>
      <c r="C782" s="75" t="s">
        <v>1061</v>
      </c>
      <c r="D782" s="75" t="s">
        <v>423</v>
      </c>
      <c r="E782" s="75" t="s">
        <v>1062</v>
      </c>
      <c r="F782" s="75" t="s">
        <v>480</v>
      </c>
      <c r="G782" s="75" t="s">
        <v>1076</v>
      </c>
      <c r="H782" s="80">
        <v>3465</v>
      </c>
      <c r="I782" s="76">
        <v>3</v>
      </c>
      <c r="J782" s="81">
        <f>สกลนคร!F103</f>
        <v>35144.29</v>
      </c>
      <c r="K782" s="159">
        <f>สกลนคร!AI103</f>
        <v>140038.25</v>
      </c>
      <c r="L782" s="81">
        <f>สกลนคร!AJ103</f>
        <v>1606839.5</v>
      </c>
      <c r="M782" s="81">
        <f>สกลนคร!AK103</f>
        <v>1696865.1199999999</v>
      </c>
      <c r="N782" s="75"/>
      <c r="O782" s="75"/>
      <c r="P782" s="75"/>
      <c r="Q782" s="151">
        <f t="shared" si="93"/>
        <v>-90025.619999999879</v>
      </c>
      <c r="R782" s="78">
        <f t="shared" si="94"/>
        <v>463.73434343434343</v>
      </c>
    </row>
    <row r="783" spans="1:18">
      <c r="A783" s="76">
        <v>15</v>
      </c>
      <c r="B783" s="75" t="s">
        <v>350</v>
      </c>
      <c r="C783" s="75" t="s">
        <v>1061</v>
      </c>
      <c r="D783" s="75" t="s">
        <v>423</v>
      </c>
      <c r="E783" s="75" t="s">
        <v>1062</v>
      </c>
      <c r="F783" s="75" t="s">
        <v>480</v>
      </c>
      <c r="G783" s="75" t="s">
        <v>1077</v>
      </c>
      <c r="H783" s="80">
        <v>4221</v>
      </c>
      <c r="I783" s="76">
        <v>3</v>
      </c>
      <c r="J783" s="81">
        <f>สกลนคร!F104</f>
        <v>663570.56000000006</v>
      </c>
      <c r="K783" s="159">
        <f>สกลนคร!AI104</f>
        <v>859068.58000000007</v>
      </c>
      <c r="L783" s="81">
        <f>สกลนคร!AJ104</f>
        <v>2359358.09</v>
      </c>
      <c r="M783" s="81">
        <f>สกลนคร!AK104</f>
        <v>2652350.4900000002</v>
      </c>
      <c r="N783" s="75"/>
      <c r="O783" s="75"/>
      <c r="P783" s="75"/>
      <c r="Q783" s="151">
        <f t="shared" si="93"/>
        <v>-292992.40000000037</v>
      </c>
      <c r="R783" s="78">
        <f t="shared" si="94"/>
        <v>558.95714048803598</v>
      </c>
    </row>
    <row r="784" spans="1:18">
      <c r="A784" s="76">
        <v>16</v>
      </c>
      <c r="B784" s="75" t="s">
        <v>350</v>
      </c>
      <c r="C784" s="75" t="s">
        <v>1061</v>
      </c>
      <c r="D784" s="75" t="s">
        <v>423</v>
      </c>
      <c r="E784" s="75" t="s">
        <v>1062</v>
      </c>
      <c r="F784" s="75" t="s">
        <v>480</v>
      </c>
      <c r="G784" s="75" t="s">
        <v>1078</v>
      </c>
      <c r="H784" s="80">
        <v>5006</v>
      </c>
      <c r="I784" s="76">
        <v>4</v>
      </c>
      <c r="J784" s="81">
        <f>สกลนคร!F105</f>
        <v>569614.17000000004</v>
      </c>
      <c r="K784" s="159">
        <f>สกลนคร!AI105</f>
        <v>544306.09000000008</v>
      </c>
      <c r="L784" s="81">
        <f>สกลนคร!AJ105</f>
        <v>2191606.4</v>
      </c>
      <c r="M784" s="81">
        <f>สกลนคร!AK105</f>
        <v>2039518.25</v>
      </c>
      <c r="N784" s="75"/>
      <c r="O784" s="75"/>
      <c r="P784" s="75"/>
      <c r="Q784" s="151">
        <f t="shared" si="93"/>
        <v>152088.14999999991</v>
      </c>
      <c r="R784" s="78">
        <f t="shared" si="94"/>
        <v>437.7959248901318</v>
      </c>
    </row>
    <row r="785" spans="1:18">
      <c r="A785" s="76">
        <v>17</v>
      </c>
      <c r="B785" s="75" t="s">
        <v>350</v>
      </c>
      <c r="C785" s="75" t="s">
        <v>1061</v>
      </c>
      <c r="D785" s="75" t="s">
        <v>423</v>
      </c>
      <c r="E785" s="75" t="s">
        <v>1062</v>
      </c>
      <c r="F785" s="75" t="s">
        <v>480</v>
      </c>
      <c r="G785" s="75" t="s">
        <v>1079</v>
      </c>
      <c r="H785" s="80">
        <v>4619</v>
      </c>
      <c r="I785" s="76">
        <v>4</v>
      </c>
      <c r="J785" s="81">
        <f>สกลนคร!F106</f>
        <v>483090.08</v>
      </c>
      <c r="K785" s="159">
        <f>สกลนคร!AI106</f>
        <v>579630.56000000006</v>
      </c>
      <c r="L785" s="81">
        <f>สกลนคร!AJ106</f>
        <v>1900620.5699999998</v>
      </c>
      <c r="M785" s="81">
        <f>สกลนคร!AK106</f>
        <v>1660588.2</v>
      </c>
      <c r="N785" s="75"/>
      <c r="O785" s="75"/>
      <c r="P785" s="75"/>
      <c r="Q785" s="151">
        <f t="shared" si="93"/>
        <v>240032.36999999988</v>
      </c>
      <c r="R785" s="78">
        <f t="shared" si="94"/>
        <v>411.47879844122099</v>
      </c>
    </row>
    <row r="786" spans="1:18">
      <c r="A786" s="76">
        <v>18</v>
      </c>
      <c r="B786" s="75" t="s">
        <v>350</v>
      </c>
      <c r="C786" s="75" t="s">
        <v>1061</v>
      </c>
      <c r="D786" s="75" t="s">
        <v>423</v>
      </c>
      <c r="E786" s="75" t="s">
        <v>1062</v>
      </c>
      <c r="F786" s="75" t="s">
        <v>480</v>
      </c>
      <c r="G786" s="75" t="s">
        <v>1080</v>
      </c>
      <c r="H786" s="80">
        <v>2910</v>
      </c>
      <c r="I786" s="76">
        <v>2</v>
      </c>
      <c r="J786" s="81">
        <f>สกลนคร!F107</f>
        <v>315233.53999999998</v>
      </c>
      <c r="K786" s="159">
        <f>สกลนคร!AI107</f>
        <v>368601</v>
      </c>
      <c r="L786" s="81">
        <f>สกลนคร!AJ107</f>
        <v>2124902.8200000003</v>
      </c>
      <c r="M786" s="81">
        <f>สกลนคร!AK107</f>
        <v>2155990.2000000002</v>
      </c>
      <c r="N786" s="75"/>
      <c r="O786" s="75"/>
      <c r="P786" s="75"/>
      <c r="Q786" s="151">
        <f t="shared" si="93"/>
        <v>-31087.379999999888</v>
      </c>
      <c r="R786" s="78">
        <f t="shared" si="94"/>
        <v>730.20715463917531</v>
      </c>
    </row>
    <row r="787" spans="1:18">
      <c r="A787" s="76">
        <v>19</v>
      </c>
      <c r="B787" s="75" t="s">
        <v>350</v>
      </c>
      <c r="C787" s="75" t="s">
        <v>1061</v>
      </c>
      <c r="D787" s="75" t="s">
        <v>423</v>
      </c>
      <c r="E787" s="75" t="s">
        <v>1062</v>
      </c>
      <c r="F787" s="75" t="s">
        <v>480</v>
      </c>
      <c r="G787" s="75" t="s">
        <v>1081</v>
      </c>
      <c r="H787" s="80">
        <v>3086</v>
      </c>
      <c r="I787" s="76">
        <v>3</v>
      </c>
      <c r="J787" s="81">
        <f>สกลนคร!F108</f>
        <v>197509.48</v>
      </c>
      <c r="K787" s="159">
        <f>สกลนคร!AI108</f>
        <v>339742.98</v>
      </c>
      <c r="L787" s="81">
        <f>สกลนคร!AJ108</f>
        <v>1306354.72</v>
      </c>
      <c r="M787" s="81">
        <f>สกลนคร!AK108</f>
        <v>1284019.48</v>
      </c>
      <c r="N787" s="75"/>
      <c r="O787" s="75"/>
      <c r="P787" s="75"/>
      <c r="Q787" s="151">
        <f t="shared" si="93"/>
        <v>22335.239999999991</v>
      </c>
      <c r="R787" s="78">
        <f t="shared" si="94"/>
        <v>423.31650032404406</v>
      </c>
    </row>
    <row r="788" spans="1:18" s="21" customFormat="1">
      <c r="A788" s="139">
        <v>8</v>
      </c>
      <c r="B788" s="140" t="s">
        <v>350</v>
      </c>
      <c r="C788" s="140"/>
      <c r="D788" s="140"/>
      <c r="E788" s="140" t="s">
        <v>376</v>
      </c>
      <c r="F788" s="140"/>
      <c r="G788" s="140" t="s">
        <v>1082</v>
      </c>
      <c r="H788" s="141">
        <f>SUM(H770:H787)</f>
        <v>78535</v>
      </c>
      <c r="I788" s="139"/>
      <c r="J788" s="142">
        <f>SUM(J769:J787)</f>
        <v>4585593.4400000004</v>
      </c>
      <c r="K788" s="160">
        <f>SUM(K769:K787)</f>
        <v>6471132.3499999996</v>
      </c>
      <c r="L788" s="142">
        <f t="shared" ref="L788:M788" si="95">SUM(L769:L787)</f>
        <v>38929556.159999989</v>
      </c>
      <c r="M788" s="142">
        <f t="shared" si="95"/>
        <v>38706964.630000003</v>
      </c>
      <c r="N788" s="140">
        <v>18</v>
      </c>
      <c r="O788" s="140">
        <v>18</v>
      </c>
      <c r="P788" s="140">
        <f>N788-O788</f>
        <v>0</v>
      </c>
      <c r="Q788" s="152">
        <f t="shared" si="93"/>
        <v>222591.52999998629</v>
      </c>
      <c r="R788" s="150">
        <f>L788/H788</f>
        <v>495.69690150888124</v>
      </c>
    </row>
    <row r="789" spans="1:18">
      <c r="A789" s="76">
        <v>1</v>
      </c>
      <c r="B789" s="75" t="s">
        <v>350</v>
      </c>
      <c r="C789" s="75" t="s">
        <v>1083</v>
      </c>
      <c r="D789" s="75" t="s">
        <v>428</v>
      </c>
      <c r="E789" s="75" t="s">
        <v>1084</v>
      </c>
      <c r="F789" s="75" t="s">
        <v>510</v>
      </c>
      <c r="G789" s="75" t="s">
        <v>1085</v>
      </c>
      <c r="H789" s="80"/>
      <c r="I789" s="76"/>
      <c r="J789" s="153"/>
      <c r="K789" s="159"/>
      <c r="L789" s="81"/>
      <c r="M789" s="81"/>
      <c r="N789" s="75"/>
      <c r="O789" s="75"/>
      <c r="P789" s="75"/>
    </row>
    <row r="790" spans="1:18">
      <c r="A790" s="76">
        <v>2</v>
      </c>
      <c r="B790" s="75" t="s">
        <v>350</v>
      </c>
      <c r="C790" s="75" t="s">
        <v>1083</v>
      </c>
      <c r="D790" s="75" t="s">
        <v>428</v>
      </c>
      <c r="E790" s="75" t="s">
        <v>1084</v>
      </c>
      <c r="F790" s="75" t="s">
        <v>480</v>
      </c>
      <c r="G790" s="75" t="s">
        <v>1086</v>
      </c>
      <c r="H790" s="80">
        <v>2784</v>
      </c>
      <c r="I790" s="76">
        <v>2</v>
      </c>
      <c r="J790" s="81">
        <f>สกลนคร!F109</f>
        <v>256914.79</v>
      </c>
      <c r="K790" s="159">
        <f>สกลนคร!AI109</f>
        <v>290495.18</v>
      </c>
      <c r="L790" s="81">
        <f>สกลนคร!AJ109</f>
        <v>2040113.05</v>
      </c>
      <c r="M790" s="81">
        <f>สกลนคร!AK109</f>
        <v>2069850.3499999999</v>
      </c>
      <c r="N790" s="75"/>
      <c r="O790" s="75"/>
      <c r="P790" s="75"/>
      <c r="Q790" s="151">
        <f t="shared" si="93"/>
        <v>-29737.299999999814</v>
      </c>
      <c r="R790" s="78">
        <f t="shared" si="94"/>
        <v>732.79922772988505</v>
      </c>
    </row>
    <row r="791" spans="1:18">
      <c r="A791" s="76">
        <v>3</v>
      </c>
      <c r="B791" s="75" t="s">
        <v>350</v>
      </c>
      <c r="C791" s="75" t="s">
        <v>1083</v>
      </c>
      <c r="D791" s="75" t="s">
        <v>428</v>
      </c>
      <c r="E791" s="75" t="s">
        <v>1084</v>
      </c>
      <c r="F791" s="75" t="s">
        <v>480</v>
      </c>
      <c r="G791" s="75" t="s">
        <v>1087</v>
      </c>
      <c r="H791" s="80">
        <v>3919</v>
      </c>
      <c r="I791" s="76">
        <v>3</v>
      </c>
      <c r="J791" s="81">
        <f>สกลนคร!F110</f>
        <v>313583.46999999997</v>
      </c>
      <c r="K791" s="159">
        <f>สกลนคร!AI110</f>
        <v>345230.06</v>
      </c>
      <c r="L791" s="81">
        <f>สกลนคร!AJ110</f>
        <v>2577428.0699999998</v>
      </c>
      <c r="M791" s="81">
        <f>สกลนคร!AK110</f>
        <v>2659203.6100000003</v>
      </c>
      <c r="N791" s="75"/>
      <c r="O791" s="75"/>
      <c r="P791" s="75"/>
      <c r="Q791" s="151">
        <f t="shared" si="93"/>
        <v>-81775.540000000503</v>
      </c>
      <c r="R791" s="78">
        <f t="shared" si="94"/>
        <v>657.67493493238067</v>
      </c>
    </row>
    <row r="792" spans="1:18">
      <c r="A792" s="76">
        <v>4</v>
      </c>
      <c r="B792" s="75" t="s">
        <v>350</v>
      </c>
      <c r="C792" s="75" t="s">
        <v>1083</v>
      </c>
      <c r="D792" s="75" t="s">
        <v>428</v>
      </c>
      <c r="E792" s="75" t="s">
        <v>1084</v>
      </c>
      <c r="F792" s="75" t="s">
        <v>480</v>
      </c>
      <c r="G792" s="75" t="s">
        <v>1088</v>
      </c>
      <c r="H792" s="80">
        <v>4437</v>
      </c>
      <c r="I792" s="76">
        <v>3</v>
      </c>
      <c r="J792" s="81">
        <f>สกลนคร!F111</f>
        <v>364314.91</v>
      </c>
      <c r="K792" s="159">
        <f>สกลนคร!AI111</f>
        <v>396490.88</v>
      </c>
      <c r="L792" s="81">
        <f>สกลนคร!AJ111</f>
        <v>2903585.6399999997</v>
      </c>
      <c r="M792" s="81">
        <f>สกลนคร!AK111</f>
        <v>2914818.15</v>
      </c>
      <c r="N792" s="75"/>
      <c r="O792" s="75"/>
      <c r="P792" s="75"/>
      <c r="Q792" s="151">
        <f t="shared" si="93"/>
        <v>-11232.510000000242</v>
      </c>
      <c r="R792" s="78">
        <f t="shared" si="94"/>
        <v>654.40289384719392</v>
      </c>
    </row>
    <row r="793" spans="1:18">
      <c r="A793" s="76">
        <v>5</v>
      </c>
      <c r="B793" s="75" t="s">
        <v>350</v>
      </c>
      <c r="C793" s="75" t="s">
        <v>1083</v>
      </c>
      <c r="D793" s="75" t="s">
        <v>428</v>
      </c>
      <c r="E793" s="75" t="s">
        <v>1084</v>
      </c>
      <c r="F793" s="75" t="s">
        <v>480</v>
      </c>
      <c r="G793" s="75" t="s">
        <v>1089</v>
      </c>
      <c r="H793" s="80">
        <v>1951</v>
      </c>
      <c r="I793" s="76">
        <v>2</v>
      </c>
      <c r="J793" s="81">
        <f>สกลนคร!F112</f>
        <v>332729.61</v>
      </c>
      <c r="K793" s="159">
        <f>สกลนคร!AI112</f>
        <v>383292.05</v>
      </c>
      <c r="L793" s="81">
        <f>สกลนคร!AJ112</f>
        <v>2159295.8199999998</v>
      </c>
      <c r="M793" s="81">
        <f>สกลนคร!AK112</f>
        <v>2167129.62</v>
      </c>
      <c r="N793" s="75"/>
      <c r="O793" s="75"/>
      <c r="P793" s="75"/>
      <c r="Q793" s="151">
        <f t="shared" si="93"/>
        <v>-7833.8000000002794</v>
      </c>
      <c r="R793" s="78">
        <f t="shared" si="94"/>
        <v>1106.7636186570987</v>
      </c>
    </row>
    <row r="794" spans="1:18">
      <c r="A794" s="76">
        <v>6</v>
      </c>
      <c r="B794" s="75" t="s">
        <v>350</v>
      </c>
      <c r="C794" s="75" t="s">
        <v>1083</v>
      </c>
      <c r="D794" s="75" t="s">
        <v>428</v>
      </c>
      <c r="E794" s="75" t="s">
        <v>1084</v>
      </c>
      <c r="F794" s="75" t="s">
        <v>480</v>
      </c>
      <c r="G794" s="75" t="s">
        <v>1090</v>
      </c>
      <c r="H794" s="80">
        <v>4335</v>
      </c>
      <c r="I794" s="76">
        <v>3</v>
      </c>
      <c r="J794" s="81">
        <f>สกลนคร!F113</f>
        <v>184542.97</v>
      </c>
      <c r="K794" s="159">
        <f>สกลนคร!AI113</f>
        <v>256478.11</v>
      </c>
      <c r="L794" s="81">
        <f>สกลนคร!AJ113</f>
        <v>2272141.6100000003</v>
      </c>
      <c r="M794" s="81">
        <f>สกลนคร!AK113</f>
        <v>2475422.71</v>
      </c>
      <c r="N794" s="75"/>
      <c r="O794" s="75"/>
      <c r="P794" s="75"/>
      <c r="Q794" s="151">
        <f t="shared" si="93"/>
        <v>-203281.09999999963</v>
      </c>
      <c r="R794" s="78">
        <f t="shared" si="94"/>
        <v>524.13877970011538</v>
      </c>
    </row>
    <row r="795" spans="1:18">
      <c r="A795" s="76">
        <v>7</v>
      </c>
      <c r="B795" s="75" t="s">
        <v>350</v>
      </c>
      <c r="C795" s="75" t="s">
        <v>1083</v>
      </c>
      <c r="D795" s="75" t="s">
        <v>428</v>
      </c>
      <c r="E795" s="75" t="s">
        <v>1084</v>
      </c>
      <c r="F795" s="75" t="s">
        <v>480</v>
      </c>
      <c r="G795" s="75" t="s">
        <v>1091</v>
      </c>
      <c r="H795" s="80">
        <v>2998</v>
      </c>
      <c r="I795" s="76">
        <v>2</v>
      </c>
      <c r="J795" s="81">
        <f>สกลนคร!F114</f>
        <v>314922.78000000003</v>
      </c>
      <c r="K795" s="159">
        <f>สกลนคร!AI114</f>
        <v>326960.51</v>
      </c>
      <c r="L795" s="81">
        <f>สกลนคร!AJ114</f>
        <v>1919713.02</v>
      </c>
      <c r="M795" s="81">
        <f>สกลนคร!AK114</f>
        <v>2092236.1999999997</v>
      </c>
      <c r="N795" s="75"/>
      <c r="O795" s="75"/>
      <c r="P795" s="75"/>
      <c r="Q795" s="151">
        <f t="shared" si="93"/>
        <v>-172523.1799999997</v>
      </c>
      <c r="R795" s="78">
        <f t="shared" si="94"/>
        <v>640.33122748498999</v>
      </c>
    </row>
    <row r="796" spans="1:18" s="21" customFormat="1">
      <c r="A796" s="139">
        <v>9</v>
      </c>
      <c r="B796" s="140" t="s">
        <v>350</v>
      </c>
      <c r="C796" s="140"/>
      <c r="D796" s="140"/>
      <c r="E796" s="140" t="s">
        <v>376</v>
      </c>
      <c r="F796" s="140"/>
      <c r="G796" s="140" t="s">
        <v>1092</v>
      </c>
      <c r="H796" s="141">
        <f>SUM(H790:H795)</f>
        <v>20424</v>
      </c>
      <c r="I796" s="139"/>
      <c r="J796" s="142">
        <f>SUM(J789:J795)</f>
        <v>1767008.5299999998</v>
      </c>
      <c r="K796" s="160">
        <f>SUM(K789:K795)</f>
        <v>1998946.7899999998</v>
      </c>
      <c r="L796" s="142">
        <f t="shared" ref="L796:M796" si="96">SUM(L789:L795)</f>
        <v>13872277.210000001</v>
      </c>
      <c r="M796" s="142">
        <f t="shared" si="96"/>
        <v>14378660.640000001</v>
      </c>
      <c r="N796" s="140">
        <v>6</v>
      </c>
      <c r="O796" s="140">
        <v>6</v>
      </c>
      <c r="P796" s="140">
        <f>N796-O796</f>
        <v>0</v>
      </c>
      <c r="Q796" s="152">
        <f t="shared" si="93"/>
        <v>-506383.4299999997</v>
      </c>
      <c r="R796" s="150">
        <f>L796/H796</f>
        <v>679.21451282804549</v>
      </c>
    </row>
    <row r="797" spans="1:18">
      <c r="A797" s="76">
        <v>1</v>
      </c>
      <c r="B797" s="75" t="s">
        <v>350</v>
      </c>
      <c r="C797" s="75" t="s">
        <v>1093</v>
      </c>
      <c r="D797" s="75" t="s">
        <v>433</v>
      </c>
      <c r="E797" s="75" t="s">
        <v>1094</v>
      </c>
      <c r="F797" s="75" t="s">
        <v>510</v>
      </c>
      <c r="G797" s="75" t="s">
        <v>1095</v>
      </c>
      <c r="H797" s="80"/>
      <c r="I797" s="76"/>
      <c r="J797" s="153"/>
      <c r="K797" s="159"/>
      <c r="L797" s="81"/>
      <c r="M797" s="81"/>
      <c r="N797" s="75"/>
      <c r="O797" s="75"/>
      <c r="P797" s="75"/>
    </row>
    <row r="798" spans="1:18">
      <c r="A798" s="76">
        <v>2</v>
      </c>
      <c r="B798" s="75" t="s">
        <v>350</v>
      </c>
      <c r="C798" s="75" t="s">
        <v>1093</v>
      </c>
      <c r="D798" s="75" t="s">
        <v>433</v>
      </c>
      <c r="E798" s="75" t="s">
        <v>1094</v>
      </c>
      <c r="F798" s="75" t="s">
        <v>480</v>
      </c>
      <c r="G798" s="75" t="s">
        <v>1096</v>
      </c>
      <c r="H798" s="80">
        <v>4456</v>
      </c>
      <c r="I798" s="76">
        <v>3</v>
      </c>
      <c r="J798" s="81">
        <f>สกลนคร!F115</f>
        <v>373678.31</v>
      </c>
      <c r="K798" s="159">
        <f>สกลนคร!AI115</f>
        <v>416780.54</v>
      </c>
      <c r="L798" s="81">
        <f>สกลนคร!AJ115</f>
        <v>3164851.5700000003</v>
      </c>
      <c r="M798" s="81">
        <f>สกลนคร!AK115</f>
        <v>3225284.16</v>
      </c>
      <c r="N798" s="75"/>
      <c r="O798" s="75"/>
      <c r="P798" s="75"/>
      <c r="Q798" s="151">
        <f t="shared" si="93"/>
        <v>-60432.589999999851</v>
      </c>
      <c r="R798" s="78">
        <f t="shared" si="94"/>
        <v>710.24496633752256</v>
      </c>
    </row>
    <row r="799" spans="1:18">
      <c r="A799" s="76">
        <v>3</v>
      </c>
      <c r="B799" s="75" t="s">
        <v>350</v>
      </c>
      <c r="C799" s="75" t="s">
        <v>1093</v>
      </c>
      <c r="D799" s="75" t="s">
        <v>433</v>
      </c>
      <c r="E799" s="75" t="s">
        <v>1094</v>
      </c>
      <c r="F799" s="75" t="s">
        <v>480</v>
      </c>
      <c r="G799" s="75" t="s">
        <v>1533</v>
      </c>
      <c r="H799" s="80">
        <v>5370</v>
      </c>
      <c r="I799" s="76">
        <v>4</v>
      </c>
      <c r="J799" s="81">
        <f>สกลนคร!F116</f>
        <v>763197.81</v>
      </c>
      <c r="K799" s="159">
        <f>สกลนคร!AI116</f>
        <v>686110.52</v>
      </c>
      <c r="L799" s="81">
        <f>สกลนคร!AJ116</f>
        <v>3380300.67</v>
      </c>
      <c r="M799" s="81">
        <f>สกลนคร!AK116</f>
        <v>3453603.28</v>
      </c>
      <c r="N799" s="75"/>
      <c r="O799" s="75"/>
      <c r="P799" s="75"/>
      <c r="Q799" s="151">
        <f t="shared" si="93"/>
        <v>-73302.60999999987</v>
      </c>
      <c r="R799" s="78">
        <f t="shared" si="94"/>
        <v>629.47870949720664</v>
      </c>
    </row>
    <row r="800" spans="1:18">
      <c r="A800" s="76">
        <v>4</v>
      </c>
      <c r="B800" s="75" t="s">
        <v>350</v>
      </c>
      <c r="C800" s="75" t="s">
        <v>1093</v>
      </c>
      <c r="D800" s="75" t="s">
        <v>433</v>
      </c>
      <c r="E800" s="75" t="s">
        <v>1094</v>
      </c>
      <c r="F800" s="75" t="s">
        <v>480</v>
      </c>
      <c r="G800" s="75" t="s">
        <v>1098</v>
      </c>
      <c r="H800" s="80">
        <v>5199</v>
      </c>
      <c r="I800" s="76">
        <v>4</v>
      </c>
      <c r="J800" s="81">
        <f>สกลนคร!F117</f>
        <v>778533.14</v>
      </c>
      <c r="K800" s="159">
        <f>สกลนคร!AI117</f>
        <v>806279.42</v>
      </c>
      <c r="L800" s="81">
        <f>สกลนคร!AJ117</f>
        <v>3406814.16</v>
      </c>
      <c r="M800" s="81">
        <f>สกลนคร!AK117</f>
        <v>3503206.4699999997</v>
      </c>
      <c r="N800" s="75"/>
      <c r="O800" s="75"/>
      <c r="P800" s="75"/>
      <c r="Q800" s="151">
        <f t="shared" si="93"/>
        <v>-96392.30999999959</v>
      </c>
      <c r="R800" s="78">
        <f t="shared" si="94"/>
        <v>655.2825851125217</v>
      </c>
    </row>
    <row r="801" spans="1:18">
      <c r="A801" s="76">
        <v>5</v>
      </c>
      <c r="B801" s="75" t="s">
        <v>350</v>
      </c>
      <c r="C801" s="75" t="s">
        <v>1093</v>
      </c>
      <c r="D801" s="75" t="s">
        <v>433</v>
      </c>
      <c r="E801" s="75" t="s">
        <v>1094</v>
      </c>
      <c r="F801" s="75" t="s">
        <v>480</v>
      </c>
      <c r="G801" s="75" t="s">
        <v>1099</v>
      </c>
      <c r="H801" s="80">
        <v>3155</v>
      </c>
      <c r="I801" s="76">
        <v>3</v>
      </c>
      <c r="J801" s="81">
        <f>สกลนคร!F118</f>
        <v>684167.93</v>
      </c>
      <c r="K801" s="159">
        <f>สกลนคร!AI118</f>
        <v>713192.14</v>
      </c>
      <c r="L801" s="81">
        <f>สกลนคร!AJ118</f>
        <v>2815948.82</v>
      </c>
      <c r="M801" s="81">
        <f>สกลนคร!AK118</f>
        <v>2831641.7600000002</v>
      </c>
      <c r="N801" s="75"/>
      <c r="O801" s="75"/>
      <c r="P801" s="75"/>
      <c r="Q801" s="151">
        <f t="shared" si="93"/>
        <v>-15692.94000000041</v>
      </c>
      <c r="R801" s="78">
        <f t="shared" si="94"/>
        <v>892.53528367670356</v>
      </c>
    </row>
    <row r="802" spans="1:18">
      <c r="A802" s="76">
        <v>6</v>
      </c>
      <c r="B802" s="75" t="s">
        <v>350</v>
      </c>
      <c r="C802" s="75" t="s">
        <v>1093</v>
      </c>
      <c r="D802" s="75" t="s">
        <v>433</v>
      </c>
      <c r="E802" s="75" t="s">
        <v>1094</v>
      </c>
      <c r="F802" s="75" t="s">
        <v>480</v>
      </c>
      <c r="G802" s="75" t="s">
        <v>1100</v>
      </c>
      <c r="H802" s="80">
        <v>5515</v>
      </c>
      <c r="I802" s="76">
        <v>4</v>
      </c>
      <c r="J802" s="81">
        <f>สกลนคร!F119</f>
        <v>797443.67</v>
      </c>
      <c r="K802" s="159">
        <f>สกลนคร!AI119</f>
        <v>801385.29</v>
      </c>
      <c r="L802" s="81">
        <f>สกลนคร!AJ119</f>
        <v>3438100.0300000003</v>
      </c>
      <c r="M802" s="81">
        <f>สกลนคร!AK119</f>
        <v>3479557.3</v>
      </c>
      <c r="N802" s="75"/>
      <c r="O802" s="75"/>
      <c r="P802" s="75"/>
      <c r="Q802" s="151">
        <f t="shared" si="93"/>
        <v>-41457.269999999553</v>
      </c>
      <c r="R802" s="78">
        <f t="shared" si="94"/>
        <v>623.40889029918412</v>
      </c>
    </row>
    <row r="803" spans="1:18">
      <c r="A803" s="76">
        <v>7</v>
      </c>
      <c r="B803" s="75" t="s">
        <v>350</v>
      </c>
      <c r="C803" s="75" t="s">
        <v>1093</v>
      </c>
      <c r="D803" s="75" t="s">
        <v>433</v>
      </c>
      <c r="E803" s="75" t="s">
        <v>1094</v>
      </c>
      <c r="F803" s="75" t="s">
        <v>480</v>
      </c>
      <c r="G803" s="75" t="s">
        <v>1101</v>
      </c>
      <c r="H803" s="80">
        <v>4200</v>
      </c>
      <c r="I803" s="76">
        <v>3</v>
      </c>
      <c r="J803" s="81">
        <f>สกลนคร!F120</f>
        <v>1091696.79</v>
      </c>
      <c r="K803" s="159">
        <f>สกลนคร!AI120</f>
        <v>1127977.17</v>
      </c>
      <c r="L803" s="81">
        <f>สกลนคร!AJ120</f>
        <v>3054049.7800000003</v>
      </c>
      <c r="M803" s="81">
        <f>สกลนคร!AK120</f>
        <v>3001833.52</v>
      </c>
      <c r="N803" s="75"/>
      <c r="O803" s="75"/>
      <c r="P803" s="75"/>
      <c r="Q803" s="151">
        <f t="shared" si="93"/>
        <v>52216.260000000242</v>
      </c>
      <c r="R803" s="78">
        <f t="shared" si="94"/>
        <v>727.15470952380963</v>
      </c>
    </row>
    <row r="804" spans="1:18">
      <c r="A804" s="76">
        <v>8</v>
      </c>
      <c r="B804" s="75" t="s">
        <v>350</v>
      </c>
      <c r="C804" s="75" t="s">
        <v>1093</v>
      </c>
      <c r="D804" s="75" t="s">
        <v>433</v>
      </c>
      <c r="E804" s="75" t="s">
        <v>1094</v>
      </c>
      <c r="F804" s="75" t="s">
        <v>480</v>
      </c>
      <c r="G804" s="75" t="s">
        <v>1102</v>
      </c>
      <c r="H804" s="80">
        <v>7007</v>
      </c>
      <c r="I804" s="76">
        <v>5</v>
      </c>
      <c r="J804" s="81">
        <f>สกลนคร!F121</f>
        <v>674981.16</v>
      </c>
      <c r="K804" s="159">
        <f>สกลนคร!AI121</f>
        <v>694233.31</v>
      </c>
      <c r="L804" s="81">
        <f>สกลนคร!AJ121</f>
        <v>4105836.8200000003</v>
      </c>
      <c r="M804" s="81">
        <f>สกลนคร!AK121</f>
        <v>4004150.1599999997</v>
      </c>
      <c r="N804" s="75"/>
      <c r="O804" s="75"/>
      <c r="P804" s="75"/>
      <c r="Q804" s="151">
        <f t="shared" si="93"/>
        <v>101686.66000000061</v>
      </c>
      <c r="R804" s="78">
        <f t="shared" si="94"/>
        <v>585.96215498786933</v>
      </c>
    </row>
    <row r="805" spans="1:18">
      <c r="A805" s="76">
        <v>9</v>
      </c>
      <c r="B805" s="75" t="s">
        <v>350</v>
      </c>
      <c r="C805" s="75" t="s">
        <v>1093</v>
      </c>
      <c r="D805" s="75" t="s">
        <v>433</v>
      </c>
      <c r="E805" s="75" t="s">
        <v>1094</v>
      </c>
      <c r="F805" s="75" t="s">
        <v>480</v>
      </c>
      <c r="G805" s="75" t="s">
        <v>1103</v>
      </c>
      <c r="H805" s="80">
        <v>4278</v>
      </c>
      <c r="I805" s="76">
        <v>3</v>
      </c>
      <c r="J805" s="81">
        <f>สกลนคร!F122</f>
        <v>689948.36</v>
      </c>
      <c r="K805" s="159">
        <f>สกลนคร!AI122</f>
        <v>718433.38</v>
      </c>
      <c r="L805" s="81">
        <f>สกลนคร!AJ122</f>
        <v>2899490.76</v>
      </c>
      <c r="M805" s="81">
        <f>สกลนคร!AK122</f>
        <v>2953042.44</v>
      </c>
      <c r="N805" s="75"/>
      <c r="O805" s="75"/>
      <c r="P805" s="75"/>
      <c r="Q805" s="151">
        <f t="shared" si="93"/>
        <v>-53551.680000000168</v>
      </c>
      <c r="R805" s="78">
        <f t="shared" si="94"/>
        <v>677.76782608695646</v>
      </c>
    </row>
    <row r="806" spans="1:18">
      <c r="A806" s="76">
        <v>10</v>
      </c>
      <c r="B806" s="75" t="s">
        <v>350</v>
      </c>
      <c r="C806" s="75" t="s">
        <v>1093</v>
      </c>
      <c r="D806" s="75" t="s">
        <v>433</v>
      </c>
      <c r="E806" s="75" t="s">
        <v>1094</v>
      </c>
      <c r="F806" s="75" t="s">
        <v>480</v>
      </c>
      <c r="G806" s="75" t="s">
        <v>1104</v>
      </c>
      <c r="H806" s="80">
        <v>3054</v>
      </c>
      <c r="I806" s="76">
        <v>3</v>
      </c>
      <c r="J806" s="81">
        <f>สกลนคร!F123</f>
        <v>544293.4</v>
      </c>
      <c r="K806" s="159">
        <f>สกลนคร!AI123</f>
        <v>567470.06999999995</v>
      </c>
      <c r="L806" s="81">
        <f>สกลนคร!AJ123</f>
        <v>2074163.04</v>
      </c>
      <c r="M806" s="81">
        <f>สกลนคร!AK123</f>
        <v>2124201.3600000003</v>
      </c>
      <c r="N806" s="75"/>
      <c r="O806" s="75"/>
      <c r="P806" s="75"/>
      <c r="Q806" s="151">
        <f t="shared" si="93"/>
        <v>-50038.320000000298</v>
      </c>
      <c r="R806" s="78">
        <f t="shared" si="94"/>
        <v>679.16275049115916</v>
      </c>
    </row>
    <row r="807" spans="1:18">
      <c r="A807" s="76">
        <v>11</v>
      </c>
      <c r="B807" s="75" t="s">
        <v>350</v>
      </c>
      <c r="C807" s="75" t="s">
        <v>1093</v>
      </c>
      <c r="D807" s="75" t="s">
        <v>433</v>
      </c>
      <c r="E807" s="75" t="s">
        <v>1094</v>
      </c>
      <c r="F807" s="75" t="s">
        <v>480</v>
      </c>
      <c r="G807" s="75" t="s">
        <v>1569</v>
      </c>
      <c r="H807" s="80">
        <v>3343</v>
      </c>
      <c r="I807" s="76">
        <v>3</v>
      </c>
      <c r="J807" s="81">
        <f>สกลนคร!F124</f>
        <v>555362.07999999996</v>
      </c>
      <c r="K807" s="159">
        <f>สกลนคร!AI124</f>
        <v>581420.91999999993</v>
      </c>
      <c r="L807" s="81">
        <f>สกลนคร!AJ124</f>
        <v>2413781.6799999997</v>
      </c>
      <c r="M807" s="81">
        <f>สกลนคร!AK124</f>
        <v>2454918.7300000004</v>
      </c>
      <c r="N807" s="75"/>
      <c r="O807" s="75"/>
      <c r="P807" s="75"/>
      <c r="Q807" s="151">
        <f t="shared" si="93"/>
        <v>-41137.050000000745</v>
      </c>
      <c r="R807" s="78">
        <f t="shared" si="94"/>
        <v>722.04058629973065</v>
      </c>
    </row>
    <row r="808" spans="1:18" s="21" customFormat="1">
      <c r="A808" s="139">
        <v>10</v>
      </c>
      <c r="B808" s="140" t="s">
        <v>350</v>
      </c>
      <c r="C808" s="140"/>
      <c r="D808" s="140"/>
      <c r="E808" s="140" t="s">
        <v>376</v>
      </c>
      <c r="F808" s="140"/>
      <c r="G808" s="140" t="s">
        <v>1106</v>
      </c>
      <c r="H808" s="142">
        <f>SUM(H797:H807)</f>
        <v>45577</v>
      </c>
      <c r="I808" s="139"/>
      <c r="J808" s="142">
        <f>SUM(J797:J807)</f>
        <v>6953302.6500000013</v>
      </c>
      <c r="K808" s="160">
        <f>SUM(K797:K807)</f>
        <v>7113282.7600000007</v>
      </c>
      <c r="L808" s="142">
        <f t="shared" ref="L808:M808" si="97">SUM(L797:L807)</f>
        <v>30753337.329999998</v>
      </c>
      <c r="M808" s="142">
        <f t="shared" si="97"/>
        <v>31031439.18</v>
      </c>
      <c r="N808" s="140">
        <v>10</v>
      </c>
      <c r="O808" s="140">
        <v>10</v>
      </c>
      <c r="P808" s="140">
        <f>N808-O808</f>
        <v>0</v>
      </c>
      <c r="Q808" s="152">
        <f t="shared" si="93"/>
        <v>-278101.85000000149</v>
      </c>
      <c r="R808" s="150">
        <f>L808/H808</f>
        <v>674.75562959387412</v>
      </c>
    </row>
    <row r="809" spans="1:18">
      <c r="A809" s="76">
        <v>1</v>
      </c>
      <c r="B809" s="75" t="s">
        <v>350</v>
      </c>
      <c r="C809" s="75" t="s">
        <v>1107</v>
      </c>
      <c r="D809" s="75" t="s">
        <v>437</v>
      </c>
      <c r="E809" s="75" t="s">
        <v>1108</v>
      </c>
      <c r="F809" s="75" t="s">
        <v>510</v>
      </c>
      <c r="G809" s="75" t="s">
        <v>1109</v>
      </c>
      <c r="H809" s="80"/>
      <c r="I809" s="76"/>
      <c r="J809" s="153"/>
      <c r="K809" s="159"/>
      <c r="L809" s="81"/>
      <c r="M809" s="81"/>
      <c r="N809" s="75"/>
      <c r="O809" s="75"/>
      <c r="P809" s="75"/>
    </row>
    <row r="810" spans="1:18">
      <c r="A810" s="76">
        <v>2</v>
      </c>
      <c r="B810" s="75" t="s">
        <v>350</v>
      </c>
      <c r="C810" s="75" t="s">
        <v>1107</v>
      </c>
      <c r="D810" s="75" t="s">
        <v>437</v>
      </c>
      <c r="E810" s="75" t="s">
        <v>1108</v>
      </c>
      <c r="F810" s="75" t="s">
        <v>480</v>
      </c>
      <c r="G810" s="75" t="s">
        <v>1110</v>
      </c>
      <c r="H810" s="80">
        <v>2276</v>
      </c>
      <c r="I810" s="76">
        <v>2</v>
      </c>
      <c r="J810" s="81">
        <f>สกลนคร!F125</f>
        <v>233611.91</v>
      </c>
      <c r="K810" s="159">
        <f>สกลนคร!AI125</f>
        <v>271559.94</v>
      </c>
      <c r="L810" s="81">
        <f>สกลนคร!AJ125</f>
        <v>2055525.85</v>
      </c>
      <c r="M810" s="81">
        <f>สกลนคร!AK125</f>
        <v>1961052.7600000002</v>
      </c>
      <c r="N810" s="75"/>
      <c r="O810" s="75"/>
      <c r="P810" s="75"/>
      <c r="Q810" s="151">
        <f t="shared" si="93"/>
        <v>94473.089999999851</v>
      </c>
      <c r="R810" s="78">
        <f t="shared" si="94"/>
        <v>903.1308655536028</v>
      </c>
    </row>
    <row r="811" spans="1:18">
      <c r="A811" s="76">
        <v>3</v>
      </c>
      <c r="B811" s="75" t="s">
        <v>350</v>
      </c>
      <c r="C811" s="75" t="s">
        <v>1107</v>
      </c>
      <c r="D811" s="75" t="s">
        <v>437</v>
      </c>
      <c r="E811" s="75" t="s">
        <v>1108</v>
      </c>
      <c r="F811" s="75" t="s">
        <v>480</v>
      </c>
      <c r="G811" s="75" t="s">
        <v>1111</v>
      </c>
      <c r="H811" s="80">
        <v>7056</v>
      </c>
      <c r="I811" s="76">
        <v>5</v>
      </c>
      <c r="J811" s="81">
        <f>สกลนคร!F126</f>
        <v>226953.71</v>
      </c>
      <c r="K811" s="159">
        <f>สกลนคร!AI126</f>
        <v>363767.7</v>
      </c>
      <c r="L811" s="81">
        <f>สกลนคร!AJ126</f>
        <v>4347917.91</v>
      </c>
      <c r="M811" s="81">
        <f>สกลนคร!AK126</f>
        <v>4268171.6500000004</v>
      </c>
      <c r="N811" s="75"/>
      <c r="O811" s="75"/>
      <c r="P811" s="75"/>
      <c r="Q811" s="151">
        <f t="shared" si="93"/>
        <v>79746.259999999776</v>
      </c>
      <c r="R811" s="78">
        <f t="shared" si="94"/>
        <v>616.2015178571429</v>
      </c>
    </row>
    <row r="812" spans="1:18">
      <c r="A812" s="76">
        <v>4</v>
      </c>
      <c r="B812" s="75" t="s">
        <v>350</v>
      </c>
      <c r="C812" s="75" t="s">
        <v>1107</v>
      </c>
      <c r="D812" s="75" t="s">
        <v>437</v>
      </c>
      <c r="E812" s="75" t="s">
        <v>1108</v>
      </c>
      <c r="F812" s="75" t="s">
        <v>480</v>
      </c>
      <c r="G812" s="75" t="s">
        <v>1112</v>
      </c>
      <c r="H812" s="80">
        <v>2303</v>
      </c>
      <c r="I812" s="76">
        <v>2</v>
      </c>
      <c r="J812" s="81">
        <f>สกลนคร!F127</f>
        <v>175080.85</v>
      </c>
      <c r="K812" s="159">
        <f>สกลนคร!AI127</f>
        <v>193350.55</v>
      </c>
      <c r="L812" s="81">
        <f>สกลนคร!AJ127</f>
        <v>1856995.15</v>
      </c>
      <c r="M812" s="81">
        <f>สกลนคร!AK127</f>
        <v>1888447.5299999998</v>
      </c>
      <c r="N812" s="75"/>
      <c r="O812" s="75"/>
      <c r="P812" s="75"/>
      <c r="Q812" s="151">
        <f t="shared" si="93"/>
        <v>-31452.379999999888</v>
      </c>
      <c r="R812" s="78">
        <f t="shared" si="94"/>
        <v>806.33745115067302</v>
      </c>
    </row>
    <row r="813" spans="1:18">
      <c r="A813" s="76">
        <v>5</v>
      </c>
      <c r="B813" s="75" t="s">
        <v>350</v>
      </c>
      <c r="C813" s="75" t="s">
        <v>1107</v>
      </c>
      <c r="D813" s="75" t="s">
        <v>437</v>
      </c>
      <c r="E813" s="75" t="s">
        <v>1108</v>
      </c>
      <c r="F813" s="75" t="s">
        <v>480</v>
      </c>
      <c r="G813" s="75" t="s">
        <v>1113</v>
      </c>
      <c r="H813" s="80">
        <v>4554</v>
      </c>
      <c r="I813" s="76">
        <v>4</v>
      </c>
      <c r="J813" s="81">
        <f>สกลนคร!F128</f>
        <v>333452.64</v>
      </c>
      <c r="K813" s="159">
        <f>สกลนคร!AI128</f>
        <v>404212.11</v>
      </c>
      <c r="L813" s="81">
        <f>สกลนคร!AJ128</f>
        <v>3513820.9400000004</v>
      </c>
      <c r="M813" s="81">
        <f>สกลนคร!AK128</f>
        <v>3521943.46</v>
      </c>
      <c r="N813" s="75"/>
      <c r="O813" s="75"/>
      <c r="P813" s="75"/>
      <c r="Q813" s="151">
        <f t="shared" si="93"/>
        <v>-8122.519999999553</v>
      </c>
      <c r="R813" s="78">
        <f t="shared" si="94"/>
        <v>771.59001756697421</v>
      </c>
    </row>
    <row r="814" spans="1:18">
      <c r="A814" s="76">
        <v>6</v>
      </c>
      <c r="B814" s="75" t="s">
        <v>350</v>
      </c>
      <c r="C814" s="75" t="s">
        <v>1107</v>
      </c>
      <c r="D814" s="75" t="s">
        <v>437</v>
      </c>
      <c r="E814" s="75" t="s">
        <v>1108</v>
      </c>
      <c r="F814" s="75" t="s">
        <v>480</v>
      </c>
      <c r="G814" s="75" t="s">
        <v>1114</v>
      </c>
      <c r="H814" s="80">
        <v>6488</v>
      </c>
      <c r="I814" s="76">
        <v>5</v>
      </c>
      <c r="J814" s="81">
        <f>สกลนคร!F129</f>
        <v>847172.89</v>
      </c>
      <c r="K814" s="159">
        <f>สกลนคร!AI129</f>
        <v>897858.03</v>
      </c>
      <c r="L814" s="81">
        <f>สกลนคร!AJ129</f>
        <v>4027757.03</v>
      </c>
      <c r="M814" s="81">
        <f>สกลนคร!AK129</f>
        <v>3767140.85</v>
      </c>
      <c r="N814" s="75"/>
      <c r="O814" s="75"/>
      <c r="P814" s="75"/>
      <c r="Q814" s="151">
        <f t="shared" si="93"/>
        <v>260616.1799999997</v>
      </c>
      <c r="R814" s="78">
        <f t="shared" si="94"/>
        <v>620.80102188655974</v>
      </c>
    </row>
    <row r="815" spans="1:18">
      <c r="A815" s="76">
        <v>7</v>
      </c>
      <c r="B815" s="75" t="s">
        <v>350</v>
      </c>
      <c r="C815" s="75" t="s">
        <v>1107</v>
      </c>
      <c r="D815" s="75" t="s">
        <v>437</v>
      </c>
      <c r="E815" s="75" t="s">
        <v>1108</v>
      </c>
      <c r="F815" s="75" t="s">
        <v>480</v>
      </c>
      <c r="G815" s="75" t="s">
        <v>1115</v>
      </c>
      <c r="H815" s="80">
        <v>1686</v>
      </c>
      <c r="I815" s="76">
        <v>2</v>
      </c>
      <c r="J815" s="81">
        <f>สกลนคร!F130</f>
        <v>121252.92</v>
      </c>
      <c r="K815" s="159">
        <f>สกลนคร!AI130</f>
        <v>189972.94</v>
      </c>
      <c r="L815" s="81">
        <f>สกลนคร!AJ130</f>
        <v>2060034.13</v>
      </c>
      <c r="M815" s="81">
        <f>สกลนคร!AK130</f>
        <v>2115184.2599999998</v>
      </c>
      <c r="N815" s="75"/>
      <c r="O815" s="75"/>
      <c r="P815" s="75"/>
      <c r="Q815" s="151">
        <f t="shared" si="93"/>
        <v>-55150.129999999888</v>
      </c>
      <c r="R815" s="78">
        <f t="shared" si="94"/>
        <v>1221.8470521945433</v>
      </c>
    </row>
    <row r="816" spans="1:18">
      <c r="A816" s="76">
        <v>8</v>
      </c>
      <c r="B816" s="75" t="s">
        <v>350</v>
      </c>
      <c r="C816" s="75" t="s">
        <v>1107</v>
      </c>
      <c r="D816" s="75" t="s">
        <v>437</v>
      </c>
      <c r="E816" s="75" t="s">
        <v>1108</v>
      </c>
      <c r="F816" s="75" t="s">
        <v>480</v>
      </c>
      <c r="G816" s="75" t="s">
        <v>1116</v>
      </c>
      <c r="H816" s="80">
        <v>1945</v>
      </c>
      <c r="I816" s="76">
        <v>2</v>
      </c>
      <c r="J816" s="81">
        <f>สกลนคร!F131</f>
        <v>241552.57</v>
      </c>
      <c r="K816" s="159">
        <f>สกลนคร!AI131</f>
        <v>292322.93</v>
      </c>
      <c r="L816" s="81">
        <f>สกลนคร!AJ131</f>
        <v>1853394.29</v>
      </c>
      <c r="M816" s="81">
        <f>สกลนคร!AK131</f>
        <v>2002481.5499999998</v>
      </c>
      <c r="N816" s="75"/>
      <c r="O816" s="75"/>
      <c r="P816" s="75"/>
      <c r="Q816" s="151">
        <f t="shared" si="93"/>
        <v>-149087.25999999978</v>
      </c>
      <c r="R816" s="78">
        <f t="shared" si="94"/>
        <v>952.90194858611824</v>
      </c>
    </row>
    <row r="817" spans="1:18">
      <c r="A817" s="76">
        <v>9</v>
      </c>
      <c r="B817" s="75" t="s">
        <v>350</v>
      </c>
      <c r="C817" s="75" t="s">
        <v>1107</v>
      </c>
      <c r="D817" s="75" t="s">
        <v>437</v>
      </c>
      <c r="E817" s="75" t="s">
        <v>1108</v>
      </c>
      <c r="F817" s="75" t="s">
        <v>480</v>
      </c>
      <c r="G817" s="75" t="s">
        <v>1117</v>
      </c>
      <c r="H817" s="80">
        <v>4275</v>
      </c>
      <c r="I817" s="76">
        <v>3</v>
      </c>
      <c r="J817" s="81">
        <f>สกลนคร!F132</f>
        <v>398324.75</v>
      </c>
      <c r="K817" s="159">
        <f>สกลนคร!AI132</f>
        <v>479610.66000000003</v>
      </c>
      <c r="L817" s="81">
        <f>สกลนคร!AJ132</f>
        <v>3182997.19</v>
      </c>
      <c r="M817" s="81">
        <f>สกลนคร!AK132</f>
        <v>3008630.17</v>
      </c>
      <c r="N817" s="75"/>
      <c r="O817" s="75"/>
      <c r="P817" s="75"/>
      <c r="Q817" s="151">
        <f t="shared" si="93"/>
        <v>174367.02000000002</v>
      </c>
      <c r="R817" s="78">
        <f t="shared" si="94"/>
        <v>744.56074619883043</v>
      </c>
    </row>
    <row r="818" spans="1:18">
      <c r="A818" s="76">
        <v>10</v>
      </c>
      <c r="B818" s="75" t="s">
        <v>350</v>
      </c>
      <c r="C818" s="75" t="s">
        <v>1107</v>
      </c>
      <c r="D818" s="75" t="s">
        <v>437</v>
      </c>
      <c r="E818" s="75" t="s">
        <v>1108</v>
      </c>
      <c r="F818" s="75" t="s">
        <v>480</v>
      </c>
      <c r="G818" s="75" t="s">
        <v>1118</v>
      </c>
      <c r="H818" s="80">
        <v>5014</v>
      </c>
      <c r="I818" s="76">
        <v>4</v>
      </c>
      <c r="J818" s="81">
        <f>สกลนคร!F133</f>
        <v>456870</v>
      </c>
      <c r="K818" s="159">
        <f>สกลนคร!AI133</f>
        <v>564829.22</v>
      </c>
      <c r="L818" s="81">
        <f>สกลนคร!AJ133</f>
        <v>3007886.45</v>
      </c>
      <c r="M818" s="81">
        <f>สกลนคร!AK133</f>
        <v>3262969.46</v>
      </c>
      <c r="N818" s="75"/>
      <c r="O818" s="75"/>
      <c r="P818" s="75"/>
      <c r="Q818" s="151">
        <f t="shared" si="93"/>
        <v>-255083.00999999978</v>
      </c>
      <c r="R818" s="78">
        <f t="shared" si="94"/>
        <v>599.897576785002</v>
      </c>
    </row>
    <row r="819" spans="1:18">
      <c r="A819" s="76">
        <v>11</v>
      </c>
      <c r="B819" s="75" t="s">
        <v>350</v>
      </c>
      <c r="C819" s="75" t="s">
        <v>1107</v>
      </c>
      <c r="D819" s="75" t="s">
        <v>437</v>
      </c>
      <c r="E819" s="75" t="s">
        <v>1108</v>
      </c>
      <c r="F819" s="75" t="s">
        <v>480</v>
      </c>
      <c r="G819" s="75" t="s">
        <v>1119</v>
      </c>
      <c r="H819" s="80">
        <v>6515</v>
      </c>
      <c r="I819" s="76">
        <v>5</v>
      </c>
      <c r="J819" s="81">
        <f>สกลนคร!F134</f>
        <v>427538.16</v>
      </c>
      <c r="K819" s="159">
        <f>สกลนคร!AI134</f>
        <v>473240.26999999996</v>
      </c>
      <c r="L819" s="81">
        <f>สกลนคร!AJ134</f>
        <v>3297902.8600000003</v>
      </c>
      <c r="M819" s="81">
        <f>สกลนคร!AK134</f>
        <v>3168918.45</v>
      </c>
      <c r="N819" s="75"/>
      <c r="O819" s="75"/>
      <c r="P819" s="75"/>
      <c r="Q819" s="151">
        <f t="shared" si="93"/>
        <v>128984.41000000015</v>
      </c>
      <c r="R819" s="78">
        <f t="shared" si="94"/>
        <v>506.20151343054494</v>
      </c>
    </row>
    <row r="820" spans="1:18">
      <c r="A820" s="76">
        <v>12</v>
      </c>
      <c r="B820" s="75" t="s">
        <v>350</v>
      </c>
      <c r="C820" s="75" t="s">
        <v>1107</v>
      </c>
      <c r="D820" s="75" t="s">
        <v>437</v>
      </c>
      <c r="E820" s="75" t="s">
        <v>1108</v>
      </c>
      <c r="F820" s="75" t="s">
        <v>480</v>
      </c>
      <c r="G820" s="75" t="s">
        <v>1120</v>
      </c>
      <c r="H820" s="80">
        <v>807</v>
      </c>
      <c r="I820" s="76">
        <v>1</v>
      </c>
      <c r="J820" s="81">
        <f>สกลนคร!F135</f>
        <v>43716.58</v>
      </c>
      <c r="K820" s="159">
        <f>สกลนคร!AI135</f>
        <v>60924.240000000005</v>
      </c>
      <c r="L820" s="81">
        <f>สกลนคร!AJ135</f>
        <v>1822071.21</v>
      </c>
      <c r="M820" s="81">
        <f>สกลนคร!AK135</f>
        <v>1965966.3599999999</v>
      </c>
      <c r="N820" s="75"/>
      <c r="O820" s="75"/>
      <c r="P820" s="75"/>
      <c r="Q820" s="151">
        <f t="shared" si="93"/>
        <v>-143895.14999999991</v>
      </c>
      <c r="R820" s="78">
        <f t="shared" si="94"/>
        <v>2257.832973977695</v>
      </c>
    </row>
    <row r="821" spans="1:18" s="21" customFormat="1">
      <c r="A821" s="139">
        <v>11</v>
      </c>
      <c r="B821" s="140" t="s">
        <v>350</v>
      </c>
      <c r="C821" s="140"/>
      <c r="D821" s="140"/>
      <c r="E821" s="140" t="s">
        <v>376</v>
      </c>
      <c r="F821" s="140"/>
      <c r="G821" s="140" t="s">
        <v>1121</v>
      </c>
      <c r="H821" s="142">
        <f>SUM(H809:H820)</f>
        <v>42919</v>
      </c>
      <c r="I821" s="139"/>
      <c r="J821" s="142">
        <f>SUM(J809:J820)</f>
        <v>3505526.98</v>
      </c>
      <c r="K821" s="160">
        <f>SUM(K809:K820)</f>
        <v>4191648.5900000003</v>
      </c>
      <c r="L821" s="142">
        <f t="shared" ref="L821:M821" si="98">SUM(L809:L820)</f>
        <v>31026303.010000002</v>
      </c>
      <c r="M821" s="142">
        <f t="shared" si="98"/>
        <v>30930906.499999996</v>
      </c>
      <c r="N821" s="140">
        <v>11</v>
      </c>
      <c r="O821" s="140">
        <v>11</v>
      </c>
      <c r="P821" s="140">
        <f>N821-O821</f>
        <v>0</v>
      </c>
      <c r="Q821" s="152">
        <f t="shared" si="93"/>
        <v>95396.510000005364</v>
      </c>
      <c r="R821" s="150">
        <f>L821/H821</f>
        <v>722.90367925627345</v>
      </c>
    </row>
    <row r="822" spans="1:18">
      <c r="A822" s="76">
        <v>1</v>
      </c>
      <c r="B822" s="75" t="s">
        <v>350</v>
      </c>
      <c r="C822" s="75" t="s">
        <v>1122</v>
      </c>
      <c r="D822" s="75" t="s">
        <v>453</v>
      </c>
      <c r="E822" s="75" t="s">
        <v>1123</v>
      </c>
      <c r="F822" s="75" t="s">
        <v>510</v>
      </c>
      <c r="G822" s="75" t="s">
        <v>1124</v>
      </c>
      <c r="H822" s="80"/>
      <c r="I822" s="76"/>
      <c r="J822" s="153"/>
      <c r="K822" s="159"/>
      <c r="L822" s="81"/>
      <c r="M822" s="81"/>
      <c r="N822" s="75"/>
      <c r="O822" s="75"/>
      <c r="P822" s="75"/>
    </row>
    <row r="823" spans="1:18">
      <c r="A823" s="76">
        <v>2</v>
      </c>
      <c r="B823" s="75" t="s">
        <v>350</v>
      </c>
      <c r="C823" s="75" t="s">
        <v>1122</v>
      </c>
      <c r="D823" s="75" t="s">
        <v>453</v>
      </c>
      <c r="E823" s="75" t="s">
        <v>1123</v>
      </c>
      <c r="F823" s="75" t="s">
        <v>480</v>
      </c>
      <c r="G823" s="75" t="s">
        <v>1125</v>
      </c>
      <c r="H823" s="80">
        <v>8422</v>
      </c>
      <c r="I823" s="76">
        <v>5</v>
      </c>
      <c r="J823" s="81">
        <f>สกลนคร!F136</f>
        <v>520785.12</v>
      </c>
      <c r="K823" s="159">
        <f>สกลนคร!AI136</f>
        <v>139377.60000000003</v>
      </c>
      <c r="L823" s="81">
        <f>สกลนคร!AJ136</f>
        <v>4848091.53</v>
      </c>
      <c r="M823" s="81">
        <f>สกลนคร!AK136</f>
        <v>5565098.0799999991</v>
      </c>
      <c r="N823" s="75"/>
      <c r="O823" s="75"/>
      <c r="P823" s="75"/>
      <c r="Q823" s="151">
        <f t="shared" si="93"/>
        <v>-717006.54999999888</v>
      </c>
      <c r="R823" s="78">
        <f t="shared" si="94"/>
        <v>575.64610900023752</v>
      </c>
    </row>
    <row r="824" spans="1:18">
      <c r="A824" s="76">
        <v>3</v>
      </c>
      <c r="B824" s="75" t="s">
        <v>350</v>
      </c>
      <c r="C824" s="75" t="s">
        <v>1122</v>
      </c>
      <c r="D824" s="75" t="s">
        <v>453</v>
      </c>
      <c r="E824" s="75" t="s">
        <v>1123</v>
      </c>
      <c r="F824" s="75" t="s">
        <v>480</v>
      </c>
      <c r="G824" s="75" t="s">
        <v>1126</v>
      </c>
      <c r="H824" s="80">
        <v>4910</v>
      </c>
      <c r="I824" s="76">
        <v>4</v>
      </c>
      <c r="J824" s="81">
        <f>สกลนคร!F137</f>
        <v>406660.28</v>
      </c>
      <c r="K824" s="159">
        <f>สกลนคร!AI137</f>
        <v>-174829.46999999997</v>
      </c>
      <c r="L824" s="81">
        <f>สกลนคร!AJ137</f>
        <v>2757235.68</v>
      </c>
      <c r="M824" s="81">
        <f>สกลนคร!AK137</f>
        <v>4159052.9399999995</v>
      </c>
      <c r="N824" s="75"/>
      <c r="O824" s="75"/>
      <c r="P824" s="75"/>
      <c r="Q824" s="151">
        <f t="shared" si="93"/>
        <v>-1401817.2599999993</v>
      </c>
      <c r="R824" s="78">
        <f t="shared" si="94"/>
        <v>561.5551283095723</v>
      </c>
    </row>
    <row r="825" spans="1:18">
      <c r="A825" s="76">
        <v>4</v>
      </c>
      <c r="B825" s="75" t="s">
        <v>350</v>
      </c>
      <c r="C825" s="75" t="s">
        <v>1122</v>
      </c>
      <c r="D825" s="75" t="s">
        <v>453</v>
      </c>
      <c r="E825" s="75" t="s">
        <v>1123</v>
      </c>
      <c r="F825" s="75" t="s">
        <v>480</v>
      </c>
      <c r="G825" s="75" t="s">
        <v>1127</v>
      </c>
      <c r="H825" s="80">
        <v>4412</v>
      </c>
      <c r="I825" s="76">
        <v>3</v>
      </c>
      <c r="J825" s="81">
        <f>สกลนคร!F138</f>
        <v>352025.58</v>
      </c>
      <c r="K825" s="159">
        <f>สกลนคร!AI138</f>
        <v>290263.99000000005</v>
      </c>
      <c r="L825" s="81">
        <f>สกลนคร!AJ138</f>
        <v>3021656.65</v>
      </c>
      <c r="M825" s="81">
        <f>สกลนคร!AK138</f>
        <v>3611112.4</v>
      </c>
      <c r="N825" s="75"/>
      <c r="O825" s="75"/>
      <c r="P825" s="75"/>
      <c r="Q825" s="151">
        <f t="shared" si="93"/>
        <v>-589455.75</v>
      </c>
      <c r="R825" s="78">
        <f t="shared" si="94"/>
        <v>684.87231414324572</v>
      </c>
    </row>
    <row r="826" spans="1:18">
      <c r="A826" s="76">
        <v>5</v>
      </c>
      <c r="B826" s="75" t="s">
        <v>350</v>
      </c>
      <c r="C826" s="75" t="s">
        <v>1122</v>
      </c>
      <c r="D826" s="75" t="s">
        <v>453</v>
      </c>
      <c r="E826" s="75" t="s">
        <v>1123</v>
      </c>
      <c r="F826" s="75" t="s">
        <v>480</v>
      </c>
      <c r="G826" s="75" t="s">
        <v>1128</v>
      </c>
      <c r="H826" s="80">
        <v>4626</v>
      </c>
      <c r="I826" s="76">
        <v>4</v>
      </c>
      <c r="J826" s="81">
        <f>สกลนคร!F139</f>
        <v>337932.11</v>
      </c>
      <c r="K826" s="159">
        <f>สกลนคร!AI139</f>
        <v>-131149.75</v>
      </c>
      <c r="L826" s="81">
        <f>สกลนคร!AJ139</f>
        <v>1557118.48</v>
      </c>
      <c r="M826" s="81">
        <f>สกลนคร!AK139</f>
        <v>2593051.1399999997</v>
      </c>
      <c r="N826" s="75"/>
      <c r="O826" s="75"/>
      <c r="P826" s="75"/>
      <c r="Q826" s="151">
        <f t="shared" si="93"/>
        <v>-1035932.6599999997</v>
      </c>
      <c r="R826" s="78">
        <f t="shared" si="94"/>
        <v>336.60148724600089</v>
      </c>
    </row>
    <row r="827" spans="1:18">
      <c r="A827" s="76">
        <v>6</v>
      </c>
      <c r="B827" s="75" t="s">
        <v>350</v>
      </c>
      <c r="C827" s="75" t="s">
        <v>1122</v>
      </c>
      <c r="D827" s="75" t="s">
        <v>453</v>
      </c>
      <c r="E827" s="75" t="s">
        <v>1123</v>
      </c>
      <c r="F827" s="75" t="s">
        <v>480</v>
      </c>
      <c r="G827" s="75" t="s">
        <v>1129</v>
      </c>
      <c r="H827" s="80">
        <v>5170</v>
      </c>
      <c r="I827" s="76">
        <v>4</v>
      </c>
      <c r="J827" s="81">
        <f>สกลนคร!F140</f>
        <v>482660.85</v>
      </c>
      <c r="K827" s="159">
        <f>สกลนคร!AI140</f>
        <v>227008.46999999991</v>
      </c>
      <c r="L827" s="81">
        <f>สกลนคร!AJ140</f>
        <v>3308608.4699999997</v>
      </c>
      <c r="M827" s="81">
        <f>สกลนคร!AK140</f>
        <v>3543689.49</v>
      </c>
      <c r="N827" s="75"/>
      <c r="O827" s="75"/>
      <c r="P827" s="75"/>
      <c r="Q827" s="151">
        <f t="shared" si="93"/>
        <v>-235081.02000000048</v>
      </c>
      <c r="R827" s="78">
        <f t="shared" si="94"/>
        <v>639.96295357833651</v>
      </c>
    </row>
    <row r="828" spans="1:18">
      <c r="A828" s="76">
        <v>7</v>
      </c>
      <c r="B828" s="75" t="s">
        <v>350</v>
      </c>
      <c r="C828" s="75" t="s">
        <v>1122</v>
      </c>
      <c r="D828" s="75" t="s">
        <v>453</v>
      </c>
      <c r="E828" s="75" t="s">
        <v>1123</v>
      </c>
      <c r="F828" s="75" t="s">
        <v>480</v>
      </c>
      <c r="G828" s="75" t="s">
        <v>1130</v>
      </c>
      <c r="H828" s="80">
        <v>3453</v>
      </c>
      <c r="I828" s="76">
        <v>3</v>
      </c>
      <c r="J828" s="81">
        <f>สกลนคร!F141</f>
        <v>312361.92</v>
      </c>
      <c r="K828" s="159">
        <f>สกลนคร!AI141</f>
        <v>-446819.29999999993</v>
      </c>
      <c r="L828" s="81">
        <f>สกลนคร!AJ141</f>
        <v>2171595.9900000002</v>
      </c>
      <c r="M828" s="81">
        <f>สกลนคร!AK141</f>
        <v>2981830.12</v>
      </c>
      <c r="N828" s="75"/>
      <c r="O828" s="75"/>
      <c r="P828" s="75"/>
      <c r="Q828" s="151">
        <f t="shared" si="93"/>
        <v>-810234.12999999989</v>
      </c>
      <c r="R828" s="78">
        <f t="shared" si="94"/>
        <v>628.90124239791487</v>
      </c>
    </row>
    <row r="829" spans="1:18">
      <c r="A829" s="76">
        <v>8</v>
      </c>
      <c r="B829" s="75" t="s">
        <v>350</v>
      </c>
      <c r="C829" s="75" t="s">
        <v>1122</v>
      </c>
      <c r="D829" s="75" t="s">
        <v>453</v>
      </c>
      <c r="E829" s="75" t="s">
        <v>1123</v>
      </c>
      <c r="F829" s="75" t="s">
        <v>480</v>
      </c>
      <c r="G829" s="75" t="s">
        <v>1131</v>
      </c>
      <c r="H829" s="80">
        <v>6990</v>
      </c>
      <c r="I829" s="76">
        <v>5</v>
      </c>
      <c r="J829" s="81">
        <f>สกลนคร!F142</f>
        <v>490850.1</v>
      </c>
      <c r="K829" s="159">
        <f>สกลนคร!AI142</f>
        <v>-794896.28</v>
      </c>
      <c r="L829" s="81">
        <f>สกลนคร!AJ142</f>
        <v>2250931.58</v>
      </c>
      <c r="M829" s="81">
        <f>สกลนคร!AK142</f>
        <v>3826242.0400000005</v>
      </c>
      <c r="N829" s="75"/>
      <c r="O829" s="75"/>
      <c r="P829" s="75"/>
      <c r="Q829" s="151">
        <f t="shared" si="93"/>
        <v>-1575310.4600000004</v>
      </c>
      <c r="R829" s="78">
        <f t="shared" si="94"/>
        <v>322.0216852646638</v>
      </c>
    </row>
    <row r="830" spans="1:18">
      <c r="A830" s="76">
        <v>9</v>
      </c>
      <c r="B830" s="75" t="s">
        <v>350</v>
      </c>
      <c r="C830" s="75" t="s">
        <v>1122</v>
      </c>
      <c r="D830" s="75" t="s">
        <v>453</v>
      </c>
      <c r="E830" s="75" t="s">
        <v>1123</v>
      </c>
      <c r="F830" s="75" t="s">
        <v>480</v>
      </c>
      <c r="G830" s="75" t="s">
        <v>1132</v>
      </c>
      <c r="H830" s="80">
        <v>4098</v>
      </c>
      <c r="I830" s="76">
        <v>3</v>
      </c>
      <c r="J830" s="81">
        <f>สกลนคร!F143</f>
        <v>450785.19</v>
      </c>
      <c r="K830" s="159">
        <f>สกลนคร!AI143</f>
        <v>213267.05999999994</v>
      </c>
      <c r="L830" s="81">
        <f>สกลนคร!AJ143</f>
        <v>2492304.7999999998</v>
      </c>
      <c r="M830" s="81">
        <f>สกลนคร!AK143</f>
        <v>2740013.68</v>
      </c>
      <c r="N830" s="75"/>
      <c r="O830" s="75"/>
      <c r="P830" s="75"/>
      <c r="Q830" s="151">
        <f t="shared" si="93"/>
        <v>-247708.88000000035</v>
      </c>
      <c r="R830" s="78">
        <f t="shared" si="94"/>
        <v>608.17589067837969</v>
      </c>
    </row>
    <row r="831" spans="1:18">
      <c r="A831" s="76">
        <v>10</v>
      </c>
      <c r="B831" s="75" t="s">
        <v>350</v>
      </c>
      <c r="C831" s="75" t="s">
        <v>1122</v>
      </c>
      <c r="D831" s="75" t="s">
        <v>453</v>
      </c>
      <c r="E831" s="75" t="s">
        <v>1123</v>
      </c>
      <c r="F831" s="75" t="s">
        <v>480</v>
      </c>
      <c r="G831" s="75" t="s">
        <v>1133</v>
      </c>
      <c r="H831" s="80">
        <v>3182</v>
      </c>
      <c r="I831" s="76">
        <v>3</v>
      </c>
      <c r="J831" s="81">
        <f>สกลนคร!F144</f>
        <v>353564.2</v>
      </c>
      <c r="K831" s="159">
        <f>สกลนคร!AI144</f>
        <v>-4131.1299999999464</v>
      </c>
      <c r="L831" s="81">
        <f>สกลนคร!AJ144</f>
        <v>2600548.29</v>
      </c>
      <c r="M831" s="81">
        <f>สกลนคร!AK144</f>
        <v>3087920.9899999998</v>
      </c>
      <c r="N831" s="75"/>
      <c r="O831" s="75"/>
      <c r="P831" s="75"/>
      <c r="Q831" s="151">
        <f t="shared" si="93"/>
        <v>-487372.69999999972</v>
      </c>
      <c r="R831" s="78">
        <f t="shared" si="94"/>
        <v>817.26847580138281</v>
      </c>
    </row>
    <row r="832" spans="1:18">
      <c r="A832" s="76">
        <v>11</v>
      </c>
      <c r="B832" s="75" t="s">
        <v>350</v>
      </c>
      <c r="C832" s="75" t="s">
        <v>1122</v>
      </c>
      <c r="D832" s="75" t="s">
        <v>453</v>
      </c>
      <c r="E832" s="75" t="s">
        <v>1123</v>
      </c>
      <c r="F832" s="75" t="s">
        <v>480</v>
      </c>
      <c r="G832" s="75" t="s">
        <v>1134</v>
      </c>
      <c r="H832" s="80">
        <v>5111</v>
      </c>
      <c r="I832" s="76">
        <v>4</v>
      </c>
      <c r="J832" s="81">
        <f>สกลนคร!F145</f>
        <v>275303.82</v>
      </c>
      <c r="K832" s="159">
        <f>สกลนคร!AI145</f>
        <v>-912242.92000000016</v>
      </c>
      <c r="L832" s="81">
        <f>สกลนคร!AJ145</f>
        <v>2831779.26</v>
      </c>
      <c r="M832" s="81">
        <f>สกลนคร!AK145</f>
        <v>4522544.8199999994</v>
      </c>
      <c r="N832" s="75"/>
      <c r="O832" s="75"/>
      <c r="P832" s="75"/>
      <c r="Q832" s="151">
        <f t="shared" si="93"/>
        <v>-1690765.5599999996</v>
      </c>
      <c r="R832" s="78">
        <f t="shared" si="94"/>
        <v>554.05581295245543</v>
      </c>
    </row>
    <row r="833" spans="1:18">
      <c r="A833" s="76">
        <v>12</v>
      </c>
      <c r="B833" s="75" t="s">
        <v>350</v>
      </c>
      <c r="C833" s="75" t="s">
        <v>1122</v>
      </c>
      <c r="D833" s="75" t="s">
        <v>453</v>
      </c>
      <c r="E833" s="75" t="s">
        <v>1123</v>
      </c>
      <c r="F833" s="75" t="s">
        <v>480</v>
      </c>
      <c r="G833" s="75" t="s">
        <v>1135</v>
      </c>
      <c r="H833" s="80">
        <v>4890</v>
      </c>
      <c r="I833" s="76">
        <v>4</v>
      </c>
      <c r="J833" s="81">
        <f>สกลนคร!F146</f>
        <v>210260.44</v>
      </c>
      <c r="K833" s="159">
        <f>สกลนคร!AI146</f>
        <v>-1002184.5800000001</v>
      </c>
      <c r="L833" s="81">
        <f>สกลนคร!AJ146</f>
        <v>3144182.36</v>
      </c>
      <c r="M833" s="81">
        <f>สกลนคร!AK146</f>
        <v>4645273.4200000009</v>
      </c>
      <c r="N833" s="75"/>
      <c r="O833" s="75"/>
      <c r="P833" s="75"/>
      <c r="Q833" s="151">
        <f t="shared" si="93"/>
        <v>-1501091.060000001</v>
      </c>
      <c r="R833" s="78">
        <f t="shared" si="94"/>
        <v>642.98207770961142</v>
      </c>
    </row>
    <row r="834" spans="1:18">
      <c r="A834" s="76">
        <v>13</v>
      </c>
      <c r="B834" s="75" t="s">
        <v>350</v>
      </c>
      <c r="C834" s="75" t="s">
        <v>1122</v>
      </c>
      <c r="D834" s="75" t="s">
        <v>453</v>
      </c>
      <c r="E834" s="75" t="s">
        <v>1123</v>
      </c>
      <c r="F834" s="75" t="s">
        <v>480</v>
      </c>
      <c r="G834" s="75" t="s">
        <v>1136</v>
      </c>
      <c r="H834" s="80">
        <v>7134</v>
      </c>
      <c r="I834" s="76">
        <v>5</v>
      </c>
      <c r="J834" s="81">
        <f>สกลนคร!F147</f>
        <v>366284.28</v>
      </c>
      <c r="K834" s="159">
        <f>สกลนคร!AI147</f>
        <v>592072.61</v>
      </c>
      <c r="L834" s="81">
        <f>สกลนคร!AJ147</f>
        <v>3460981.7699999996</v>
      </c>
      <c r="M834" s="81">
        <f>สกลนคร!AK147</f>
        <v>3610620.67</v>
      </c>
      <c r="N834" s="75"/>
      <c r="O834" s="75"/>
      <c r="P834" s="75"/>
      <c r="Q834" s="151">
        <f t="shared" si="93"/>
        <v>-149638.90000000037</v>
      </c>
      <c r="R834" s="78">
        <f t="shared" si="94"/>
        <v>485.13902018502938</v>
      </c>
    </row>
    <row r="835" spans="1:18">
      <c r="A835" s="76">
        <v>14</v>
      </c>
      <c r="B835" s="75" t="s">
        <v>350</v>
      </c>
      <c r="C835" s="75" t="s">
        <v>1122</v>
      </c>
      <c r="D835" s="75" t="s">
        <v>453</v>
      </c>
      <c r="E835" s="75" t="s">
        <v>1123</v>
      </c>
      <c r="F835" s="75" t="s">
        <v>480</v>
      </c>
      <c r="G835" s="75" t="s">
        <v>1137</v>
      </c>
      <c r="H835" s="80">
        <v>5117</v>
      </c>
      <c r="I835" s="76">
        <v>4</v>
      </c>
      <c r="J835" s="81">
        <f>สกลนคร!F148</f>
        <v>443731.20000000001</v>
      </c>
      <c r="K835" s="159">
        <f>สกลนคร!AI148</f>
        <v>-357767.49999999988</v>
      </c>
      <c r="L835" s="81">
        <f>สกลนคร!AJ148</f>
        <v>2758527.48</v>
      </c>
      <c r="M835" s="81">
        <f>สกลนคร!AK148</f>
        <v>3812291.59</v>
      </c>
      <c r="N835" s="75"/>
      <c r="O835" s="75"/>
      <c r="P835" s="75"/>
      <c r="Q835" s="151">
        <f t="shared" si="93"/>
        <v>-1053764.1099999999</v>
      </c>
      <c r="R835" s="78">
        <f t="shared" si="94"/>
        <v>539.09077193668168</v>
      </c>
    </row>
    <row r="836" spans="1:18">
      <c r="A836" s="76">
        <v>15</v>
      </c>
      <c r="B836" s="75" t="s">
        <v>350</v>
      </c>
      <c r="C836" s="75" t="s">
        <v>1122</v>
      </c>
      <c r="D836" s="75" t="s">
        <v>453</v>
      </c>
      <c r="E836" s="75" t="s">
        <v>1123</v>
      </c>
      <c r="F836" s="75" t="s">
        <v>480</v>
      </c>
      <c r="G836" s="75" t="s">
        <v>1138</v>
      </c>
      <c r="H836" s="80">
        <v>2386</v>
      </c>
      <c r="I836" s="76">
        <v>2</v>
      </c>
      <c r="J836" s="81">
        <f>สกลนคร!F149</f>
        <v>150544.89000000001</v>
      </c>
      <c r="K836" s="159">
        <f>สกลนคร!AI149</f>
        <v>209290.41000000003</v>
      </c>
      <c r="L836" s="81">
        <f>สกลนคร!AJ149</f>
        <v>2269559.75</v>
      </c>
      <c r="M836" s="81">
        <f>สกลนคร!AK149</f>
        <v>2350288.12</v>
      </c>
      <c r="N836" s="75"/>
      <c r="O836" s="75"/>
      <c r="P836" s="75"/>
      <c r="Q836" s="151">
        <f t="shared" si="93"/>
        <v>-80728.370000000112</v>
      </c>
      <c r="R836" s="78">
        <f t="shared" si="94"/>
        <v>951.19855406538136</v>
      </c>
    </row>
    <row r="837" spans="1:18">
      <c r="A837" s="76">
        <v>16</v>
      </c>
      <c r="B837" s="75" t="s">
        <v>350</v>
      </c>
      <c r="C837" s="75" t="s">
        <v>1122</v>
      </c>
      <c r="D837" s="75" t="s">
        <v>453</v>
      </c>
      <c r="E837" s="75" t="s">
        <v>1123</v>
      </c>
      <c r="F837" s="75" t="s">
        <v>480</v>
      </c>
      <c r="G837" s="75" t="s">
        <v>1139</v>
      </c>
      <c r="H837" s="80">
        <v>1917</v>
      </c>
      <c r="I837" s="76">
        <v>2</v>
      </c>
      <c r="J837" s="81">
        <f>สกลนคร!F150</f>
        <v>267964.99</v>
      </c>
      <c r="K837" s="159">
        <f>สกลนคร!AI150</f>
        <v>295063.3</v>
      </c>
      <c r="L837" s="81">
        <f>สกลนคร!AJ150</f>
        <v>2414046.62</v>
      </c>
      <c r="M837" s="81">
        <f>สกลนคร!AK150</f>
        <v>2548535.9499999997</v>
      </c>
      <c r="N837" s="75"/>
      <c r="O837" s="75"/>
      <c r="P837" s="75"/>
      <c r="Q837" s="151">
        <f t="shared" si="93"/>
        <v>-134489.32999999961</v>
      </c>
      <c r="R837" s="78">
        <f t="shared" si="94"/>
        <v>1259.2835785080856</v>
      </c>
    </row>
    <row r="838" spans="1:18">
      <c r="A838" s="76">
        <v>17</v>
      </c>
      <c r="B838" s="75" t="s">
        <v>350</v>
      </c>
      <c r="C838" s="75" t="s">
        <v>1122</v>
      </c>
      <c r="D838" s="75" t="s">
        <v>453</v>
      </c>
      <c r="E838" s="75" t="s">
        <v>1123</v>
      </c>
      <c r="F838" s="75" t="s">
        <v>480</v>
      </c>
      <c r="G838" s="75" t="s">
        <v>1140</v>
      </c>
      <c r="H838" s="80">
        <v>1607</v>
      </c>
      <c r="I838" s="76">
        <v>2</v>
      </c>
      <c r="J838" s="81">
        <f>สกลนคร!F151</f>
        <v>270284.40000000002</v>
      </c>
      <c r="K838" s="159">
        <f>สกลนคร!AI151</f>
        <v>-69850.099999999977</v>
      </c>
      <c r="L838" s="81">
        <f>สกลนคร!AJ151</f>
        <v>933131.22</v>
      </c>
      <c r="M838" s="81">
        <f>สกลนคร!AK151</f>
        <v>1542892.31</v>
      </c>
      <c r="N838" s="75"/>
      <c r="O838" s="75"/>
      <c r="P838" s="75"/>
      <c r="Q838" s="151">
        <f t="shared" si="93"/>
        <v>-609761.09000000008</v>
      </c>
      <c r="R838" s="78">
        <f t="shared" si="94"/>
        <v>580.66659614187927</v>
      </c>
    </row>
    <row r="839" spans="1:18">
      <c r="A839" s="76">
        <v>18</v>
      </c>
      <c r="B839" s="75" t="s">
        <v>350</v>
      </c>
      <c r="C839" s="75" t="s">
        <v>1122</v>
      </c>
      <c r="D839" s="75" t="s">
        <v>453</v>
      </c>
      <c r="E839" s="75" t="s">
        <v>1123</v>
      </c>
      <c r="F839" s="75" t="s">
        <v>480</v>
      </c>
      <c r="G839" s="75" t="s">
        <v>1141</v>
      </c>
      <c r="H839" s="80">
        <v>1656</v>
      </c>
      <c r="I839" s="76">
        <v>2</v>
      </c>
      <c r="J839" s="81">
        <f>สกลนคร!F152</f>
        <v>108982.46</v>
      </c>
      <c r="K839" s="159">
        <f>สกลนคร!AI152</f>
        <v>-197150.03</v>
      </c>
      <c r="L839" s="81">
        <f>สกลนคร!AJ152</f>
        <v>1910039.43</v>
      </c>
      <c r="M839" s="81">
        <f>สกลนคร!AK152</f>
        <v>2373209.7500000005</v>
      </c>
      <c r="N839" s="75"/>
      <c r="O839" s="75"/>
      <c r="P839" s="75"/>
      <c r="Q839" s="151">
        <f t="shared" ref="Q839:Q902" si="99">L839-M839</f>
        <v>-463170.32000000053</v>
      </c>
      <c r="R839" s="78">
        <f t="shared" ref="R839:R902" si="100">L839/H839</f>
        <v>1153.4054528985507</v>
      </c>
    </row>
    <row r="840" spans="1:18">
      <c r="A840" s="76">
        <v>19</v>
      </c>
      <c r="B840" s="75" t="s">
        <v>350</v>
      </c>
      <c r="C840" s="75" t="s">
        <v>1122</v>
      </c>
      <c r="D840" s="75" t="s">
        <v>453</v>
      </c>
      <c r="E840" s="75" t="s">
        <v>1123</v>
      </c>
      <c r="F840" s="75" t="s">
        <v>480</v>
      </c>
      <c r="G840" s="75" t="s">
        <v>1142</v>
      </c>
      <c r="H840" s="80">
        <v>4118</v>
      </c>
      <c r="I840" s="76">
        <v>3</v>
      </c>
      <c r="J840" s="81">
        <f>สกลนคร!F153</f>
        <v>76338.47</v>
      </c>
      <c r="K840" s="159">
        <f>สกลนคร!AI153</f>
        <v>-536143.37</v>
      </c>
      <c r="L840" s="81">
        <f>สกลนคร!AJ153</f>
        <v>2713624.14</v>
      </c>
      <c r="M840" s="81">
        <f>สกลนคร!AK153</f>
        <v>3600311.27</v>
      </c>
      <c r="N840" s="75"/>
      <c r="O840" s="75"/>
      <c r="P840" s="75"/>
      <c r="Q840" s="151">
        <f t="shared" si="99"/>
        <v>-886687.12999999989</v>
      </c>
      <c r="R840" s="78">
        <f t="shared" si="100"/>
        <v>658.96652258377856</v>
      </c>
    </row>
    <row r="841" spans="1:18">
      <c r="A841" s="76">
        <v>20</v>
      </c>
      <c r="B841" s="75" t="s">
        <v>350</v>
      </c>
      <c r="C841" s="75" t="s">
        <v>1122</v>
      </c>
      <c r="D841" s="75" t="s">
        <v>453</v>
      </c>
      <c r="E841" s="75" t="s">
        <v>1123</v>
      </c>
      <c r="F841" s="75" t="s">
        <v>480</v>
      </c>
      <c r="G841" s="75" t="s">
        <v>1143</v>
      </c>
      <c r="H841" s="80">
        <v>5989</v>
      </c>
      <c r="I841" s="76">
        <v>4</v>
      </c>
      <c r="J841" s="81">
        <f>สกลนคร!F154</f>
        <v>687401.84</v>
      </c>
      <c r="K841" s="159">
        <f>สกลนคร!AI154</f>
        <v>805519.19</v>
      </c>
      <c r="L841" s="81">
        <f>สกลนคร!AJ154</f>
        <v>3297308.72</v>
      </c>
      <c r="M841" s="81">
        <f>สกลนคร!AK154</f>
        <v>3223119.32</v>
      </c>
      <c r="N841" s="75"/>
      <c r="O841" s="75"/>
      <c r="P841" s="75"/>
      <c r="Q841" s="151">
        <f t="shared" si="99"/>
        <v>74189.400000000373</v>
      </c>
      <c r="R841" s="78">
        <f t="shared" si="100"/>
        <v>550.56081482718321</v>
      </c>
    </row>
    <row r="842" spans="1:18">
      <c r="A842" s="76">
        <v>21</v>
      </c>
      <c r="B842" s="75" t="s">
        <v>350</v>
      </c>
      <c r="C842" s="75" t="s">
        <v>1122</v>
      </c>
      <c r="D842" s="75" t="s">
        <v>453</v>
      </c>
      <c r="E842" s="75" t="s">
        <v>1123</v>
      </c>
      <c r="F842" s="75" t="s">
        <v>480</v>
      </c>
      <c r="G842" s="75" t="s">
        <v>1144</v>
      </c>
      <c r="H842" s="80">
        <v>3336</v>
      </c>
      <c r="I842" s="76">
        <v>3</v>
      </c>
      <c r="J842" s="81">
        <f>สกลนคร!F155</f>
        <v>390904.7</v>
      </c>
      <c r="K842" s="159">
        <f>สกลนคร!AI155</f>
        <v>-233767.83000000007</v>
      </c>
      <c r="L842" s="81">
        <f>สกลนคร!AJ155</f>
        <v>1976010.58</v>
      </c>
      <c r="M842" s="81">
        <f>สกลนคร!AK155</f>
        <v>3280653.3499999996</v>
      </c>
      <c r="N842" s="75"/>
      <c r="O842" s="75"/>
      <c r="P842" s="75"/>
      <c r="Q842" s="151">
        <f t="shared" si="99"/>
        <v>-1304642.7699999996</v>
      </c>
      <c r="R842" s="78">
        <f t="shared" si="100"/>
        <v>592.32931055155882</v>
      </c>
    </row>
    <row r="843" spans="1:18" s="21" customFormat="1">
      <c r="A843" s="139">
        <v>12</v>
      </c>
      <c r="B843" s="140" t="s">
        <v>350</v>
      </c>
      <c r="C843" s="140"/>
      <c r="D843" s="140"/>
      <c r="E843" s="140" t="s">
        <v>376</v>
      </c>
      <c r="F843" s="140"/>
      <c r="G843" s="140" t="s">
        <v>1145</v>
      </c>
      <c r="H843" s="142">
        <f>SUM(H822:H842)</f>
        <v>88524</v>
      </c>
      <c r="I843" s="139"/>
      <c r="J843" s="142">
        <f>SUM(J822:J842)</f>
        <v>6955626.8399999999</v>
      </c>
      <c r="K843" s="160">
        <f>SUM(K822:K842)</f>
        <v>-2089069.6300000004</v>
      </c>
      <c r="L843" s="142">
        <f t="shared" ref="L843:M843" si="101">SUM(L822:L842)</f>
        <v>52717282.79999999</v>
      </c>
      <c r="M843" s="142">
        <f t="shared" si="101"/>
        <v>67617751.450000003</v>
      </c>
      <c r="N843" s="140">
        <v>20</v>
      </c>
      <c r="O843" s="140">
        <v>20</v>
      </c>
      <c r="P843" s="140">
        <f>N843-O843</f>
        <v>0</v>
      </c>
      <c r="Q843" s="152">
        <f t="shared" si="99"/>
        <v>-14900468.650000013</v>
      </c>
      <c r="R843" s="150">
        <f>L843/H843</f>
        <v>595.51401653788787</v>
      </c>
    </row>
    <row r="844" spans="1:18">
      <c r="A844" s="76">
        <v>1</v>
      </c>
      <c r="B844" s="75" t="s">
        <v>350</v>
      </c>
      <c r="C844" s="75" t="s">
        <v>1146</v>
      </c>
      <c r="D844" s="75" t="s">
        <v>441</v>
      </c>
      <c r="E844" s="75" t="s">
        <v>1147</v>
      </c>
      <c r="F844" s="75" t="s">
        <v>510</v>
      </c>
      <c r="G844" s="75" t="s">
        <v>1148</v>
      </c>
      <c r="H844" s="80"/>
      <c r="I844" s="76"/>
      <c r="J844" s="153"/>
      <c r="K844" s="159"/>
      <c r="L844" s="81"/>
      <c r="M844" s="81"/>
      <c r="N844" s="75"/>
      <c r="O844" s="75"/>
      <c r="P844" s="75"/>
    </row>
    <row r="845" spans="1:18">
      <c r="A845" s="76">
        <v>2</v>
      </c>
      <c r="B845" s="75" t="s">
        <v>350</v>
      </c>
      <c r="C845" s="75" t="s">
        <v>1146</v>
      </c>
      <c r="D845" s="75" t="s">
        <v>441</v>
      </c>
      <c r="E845" s="75" t="s">
        <v>1147</v>
      </c>
      <c r="F845" s="75" t="s">
        <v>480</v>
      </c>
      <c r="G845" s="75" t="s">
        <v>1149</v>
      </c>
      <c r="H845" s="80">
        <v>3911</v>
      </c>
      <c r="I845" s="76">
        <v>3</v>
      </c>
      <c r="J845" s="81">
        <f>สกลนคร!F156</f>
        <v>146680.23000000001</v>
      </c>
      <c r="K845" s="159">
        <f>สกลนคร!AI156</f>
        <v>174838.44</v>
      </c>
      <c r="L845" s="81">
        <f>สกลนคร!AJ156</f>
        <v>3264210.9699999997</v>
      </c>
      <c r="M845" s="81">
        <f>สกลนคร!AK156</f>
        <v>2626762.6500000004</v>
      </c>
      <c r="N845" s="75"/>
      <c r="O845" s="75"/>
      <c r="P845" s="75"/>
      <c r="Q845" s="151">
        <f t="shared" si="99"/>
        <v>637448.31999999937</v>
      </c>
      <c r="R845" s="78">
        <f t="shared" si="100"/>
        <v>834.62310662234711</v>
      </c>
    </row>
    <row r="846" spans="1:18">
      <c r="A846" s="76">
        <v>3</v>
      </c>
      <c r="B846" s="75" t="s">
        <v>350</v>
      </c>
      <c r="C846" s="75" t="s">
        <v>1146</v>
      </c>
      <c r="D846" s="75" t="s">
        <v>441</v>
      </c>
      <c r="E846" s="75" t="s">
        <v>1147</v>
      </c>
      <c r="F846" s="75" t="s">
        <v>480</v>
      </c>
      <c r="G846" s="75" t="s">
        <v>1150</v>
      </c>
      <c r="H846" s="80">
        <v>4261</v>
      </c>
      <c r="I846" s="76">
        <v>3</v>
      </c>
      <c r="J846" s="81">
        <f>สกลนคร!F157</f>
        <v>203582.49</v>
      </c>
      <c r="K846" s="159">
        <f>สกลนคร!AI157</f>
        <v>219472.05</v>
      </c>
      <c r="L846" s="81">
        <f>สกลนคร!AJ157</f>
        <v>1320386.0699999998</v>
      </c>
      <c r="M846" s="81">
        <f>สกลนคร!AK157</f>
        <v>1715104.75</v>
      </c>
      <c r="N846" s="75"/>
      <c r="O846" s="75"/>
      <c r="P846" s="75"/>
      <c r="Q846" s="151">
        <f t="shared" si="99"/>
        <v>-394718.68000000017</v>
      </c>
      <c r="R846" s="78">
        <f t="shared" si="100"/>
        <v>309.8770406007979</v>
      </c>
    </row>
    <row r="847" spans="1:18">
      <c r="A847" s="76">
        <v>4</v>
      </c>
      <c r="B847" s="75" t="s">
        <v>350</v>
      </c>
      <c r="C847" s="75" t="s">
        <v>1146</v>
      </c>
      <c r="D847" s="75" t="s">
        <v>441</v>
      </c>
      <c r="E847" s="75" t="s">
        <v>1147</v>
      </c>
      <c r="F847" s="75" t="s">
        <v>480</v>
      </c>
      <c r="G847" s="75" t="s">
        <v>1151</v>
      </c>
      <c r="H847" s="80">
        <v>5146</v>
      </c>
      <c r="I847" s="76">
        <v>4</v>
      </c>
      <c r="J847" s="81">
        <f>สกลนคร!F158</f>
        <v>615504.67000000004</v>
      </c>
      <c r="K847" s="159">
        <f>สกลนคร!AI158</f>
        <v>683537</v>
      </c>
      <c r="L847" s="81">
        <f>สกลนคร!AJ158</f>
        <v>2689436.1900000004</v>
      </c>
      <c r="M847" s="81">
        <f>สกลนคร!AK158</f>
        <v>2612869.5699999998</v>
      </c>
      <c r="N847" s="75"/>
      <c r="O847" s="75"/>
      <c r="P847" s="75"/>
      <c r="Q847" s="151">
        <f t="shared" si="99"/>
        <v>76566.620000000577</v>
      </c>
      <c r="R847" s="78">
        <f t="shared" si="100"/>
        <v>522.62654294597758</v>
      </c>
    </row>
    <row r="848" spans="1:18">
      <c r="A848" s="76">
        <v>5</v>
      </c>
      <c r="B848" s="75" t="s">
        <v>350</v>
      </c>
      <c r="C848" s="75" t="s">
        <v>1146</v>
      </c>
      <c r="D848" s="75" t="s">
        <v>441</v>
      </c>
      <c r="E848" s="75" t="s">
        <v>1147</v>
      </c>
      <c r="F848" s="75" t="s">
        <v>480</v>
      </c>
      <c r="G848" s="75" t="s">
        <v>1152</v>
      </c>
      <c r="H848" s="80">
        <v>5425</v>
      </c>
      <c r="I848" s="76">
        <v>4</v>
      </c>
      <c r="J848" s="81">
        <f>สกลนคร!F159</f>
        <v>437630.31</v>
      </c>
      <c r="K848" s="159">
        <f>สกลนคร!AI159</f>
        <v>471133</v>
      </c>
      <c r="L848" s="81">
        <f>สกลนคร!AJ159</f>
        <v>1702526.51</v>
      </c>
      <c r="M848" s="81">
        <f>สกลนคร!AK159</f>
        <v>1932529.69</v>
      </c>
      <c r="N848" s="75"/>
      <c r="O848" s="75"/>
      <c r="P848" s="75"/>
      <c r="Q848" s="151">
        <f t="shared" si="99"/>
        <v>-230003.17999999993</v>
      </c>
      <c r="R848" s="78">
        <f t="shared" si="100"/>
        <v>313.82977142857141</v>
      </c>
    </row>
    <row r="849" spans="1:18" s="21" customFormat="1">
      <c r="A849" s="139">
        <v>13</v>
      </c>
      <c r="B849" s="140" t="s">
        <v>350</v>
      </c>
      <c r="C849" s="140"/>
      <c r="D849" s="140"/>
      <c r="E849" s="140" t="s">
        <v>376</v>
      </c>
      <c r="F849" s="140"/>
      <c r="G849" s="140" t="s">
        <v>1153</v>
      </c>
      <c r="H849" s="141">
        <f>SUM(H845:H848)</f>
        <v>18743</v>
      </c>
      <c r="I849" s="139"/>
      <c r="J849" s="142">
        <f>SUM(J844:J848)</f>
        <v>1403397.7</v>
      </c>
      <c r="K849" s="160">
        <f>SUM(K844:K848)</f>
        <v>1548980.49</v>
      </c>
      <c r="L849" s="142">
        <f t="shared" ref="L849:M849" si="102">SUM(L844:L848)</f>
        <v>8976559.7400000002</v>
      </c>
      <c r="M849" s="142">
        <f t="shared" si="102"/>
        <v>8887266.6600000001</v>
      </c>
      <c r="N849" s="140">
        <v>4</v>
      </c>
      <c r="O849" s="140">
        <v>4</v>
      </c>
      <c r="P849" s="140">
        <f>N849-O849</f>
        <v>0</v>
      </c>
      <c r="Q849" s="152">
        <f t="shared" si="99"/>
        <v>89293.080000000075</v>
      </c>
      <c r="R849" s="150">
        <f>L849/H849</f>
        <v>478.92865283039004</v>
      </c>
    </row>
    <row r="850" spans="1:18">
      <c r="A850" s="76">
        <v>1</v>
      </c>
      <c r="B850" s="75" t="s">
        <v>350</v>
      </c>
      <c r="C850" s="75" t="s">
        <v>1154</v>
      </c>
      <c r="D850" s="75" t="s">
        <v>444</v>
      </c>
      <c r="E850" s="75" t="s">
        <v>1155</v>
      </c>
      <c r="F850" s="75" t="s">
        <v>510</v>
      </c>
      <c r="G850" s="75" t="s">
        <v>1156</v>
      </c>
      <c r="H850" s="80"/>
      <c r="I850" s="76"/>
      <c r="J850" s="153"/>
      <c r="K850" s="159"/>
      <c r="L850" s="81"/>
      <c r="M850" s="81"/>
      <c r="N850" s="75"/>
      <c r="O850" s="75"/>
      <c r="P850" s="75"/>
    </row>
    <row r="851" spans="1:18">
      <c r="A851" s="76">
        <v>2</v>
      </c>
      <c r="B851" s="75" t="s">
        <v>350</v>
      </c>
      <c r="C851" s="75" t="s">
        <v>1154</v>
      </c>
      <c r="D851" s="75" t="s">
        <v>444</v>
      </c>
      <c r="E851" s="75" t="s">
        <v>1155</v>
      </c>
      <c r="F851" s="75" t="s">
        <v>480</v>
      </c>
      <c r="G851" s="75" t="s">
        <v>1534</v>
      </c>
      <c r="H851" s="80">
        <v>2109</v>
      </c>
      <c r="I851" s="76">
        <v>2</v>
      </c>
      <c r="J851" s="81">
        <f>สกลนคร!F160</f>
        <v>579981.15</v>
      </c>
      <c r="K851" s="159">
        <f>สกลนคร!AI160</f>
        <v>499797.38</v>
      </c>
      <c r="L851" s="81">
        <f>สกลนคร!AJ160</f>
        <v>2683979.9300000002</v>
      </c>
      <c r="M851" s="81">
        <f>สกลนคร!AK160</f>
        <v>2715872.5300000003</v>
      </c>
      <c r="N851" s="75"/>
      <c r="O851" s="75"/>
      <c r="P851" s="75"/>
      <c r="Q851" s="151">
        <f t="shared" si="99"/>
        <v>-31892.600000000093</v>
      </c>
      <c r="R851" s="78">
        <f t="shared" si="100"/>
        <v>1272.6315457562828</v>
      </c>
    </row>
    <row r="852" spans="1:18">
      <c r="A852" s="76">
        <v>3</v>
      </c>
      <c r="B852" s="75" t="s">
        <v>350</v>
      </c>
      <c r="C852" s="75" t="s">
        <v>1154</v>
      </c>
      <c r="D852" s="75" t="s">
        <v>444</v>
      </c>
      <c r="E852" s="75" t="s">
        <v>1155</v>
      </c>
      <c r="F852" s="75" t="s">
        <v>480</v>
      </c>
      <c r="G852" s="75" t="s">
        <v>1158</v>
      </c>
      <c r="H852" s="80">
        <v>3887</v>
      </c>
      <c r="I852" s="76">
        <v>3</v>
      </c>
      <c r="J852" s="81">
        <f>สกลนคร!F161</f>
        <v>503000.25</v>
      </c>
      <c r="K852" s="159">
        <f>สกลนคร!AI161</f>
        <v>573497.31000000006</v>
      </c>
      <c r="L852" s="81">
        <f>สกลนคร!AJ161</f>
        <v>3138781.1</v>
      </c>
      <c r="M852" s="81">
        <f>สกลนคร!AK161</f>
        <v>3146422.28</v>
      </c>
      <c r="N852" s="75"/>
      <c r="O852" s="75"/>
      <c r="P852" s="75"/>
      <c r="Q852" s="151">
        <f t="shared" si="99"/>
        <v>-7641.179999999702</v>
      </c>
      <c r="R852" s="78">
        <f t="shared" si="100"/>
        <v>807.50735785953179</v>
      </c>
    </row>
    <row r="853" spans="1:18">
      <c r="A853" s="76">
        <v>4</v>
      </c>
      <c r="B853" s="75" t="s">
        <v>350</v>
      </c>
      <c r="C853" s="75" t="s">
        <v>1154</v>
      </c>
      <c r="D853" s="75" t="s">
        <v>444</v>
      </c>
      <c r="E853" s="75" t="s">
        <v>1155</v>
      </c>
      <c r="F853" s="75" t="s">
        <v>480</v>
      </c>
      <c r="G853" s="75" t="s">
        <v>1159</v>
      </c>
      <c r="H853" s="80">
        <v>4069</v>
      </c>
      <c r="I853" s="76">
        <v>3</v>
      </c>
      <c r="J853" s="81">
        <f>สกลนคร!F162</f>
        <v>174350.75</v>
      </c>
      <c r="K853" s="159">
        <f>สกลนคร!AI162</f>
        <v>230964.91</v>
      </c>
      <c r="L853" s="81">
        <f>สกลนคร!AJ162</f>
        <v>2574904.84</v>
      </c>
      <c r="M853" s="81">
        <f>สกลนคร!AK162</f>
        <v>2660695.66</v>
      </c>
      <c r="N853" s="75"/>
      <c r="O853" s="75"/>
      <c r="P853" s="75"/>
      <c r="Q853" s="151">
        <f t="shared" si="99"/>
        <v>-85790.820000000298</v>
      </c>
      <c r="R853" s="78">
        <f t="shared" si="100"/>
        <v>632.8102334725977</v>
      </c>
    </row>
    <row r="854" spans="1:18">
      <c r="A854" s="76">
        <v>5</v>
      </c>
      <c r="B854" s="75" t="s">
        <v>350</v>
      </c>
      <c r="C854" s="75" t="s">
        <v>1154</v>
      </c>
      <c r="D854" s="75" t="s">
        <v>444</v>
      </c>
      <c r="E854" s="75" t="s">
        <v>1155</v>
      </c>
      <c r="F854" s="75" t="s">
        <v>480</v>
      </c>
      <c r="G854" s="75" t="s">
        <v>1160</v>
      </c>
      <c r="H854" s="80">
        <v>5548</v>
      </c>
      <c r="I854" s="76">
        <v>4</v>
      </c>
      <c r="J854" s="81">
        <f>สกลนคร!F163</f>
        <v>858940.24</v>
      </c>
      <c r="K854" s="159">
        <f>สกลนคร!AI163</f>
        <v>873202.08</v>
      </c>
      <c r="L854" s="81">
        <f>สกลนคร!AJ163</f>
        <v>3505639.69</v>
      </c>
      <c r="M854" s="81">
        <f>สกลนคร!AK163</f>
        <v>3588475.4999999995</v>
      </c>
      <c r="N854" s="75"/>
      <c r="O854" s="75"/>
      <c r="P854" s="75"/>
      <c r="Q854" s="151">
        <f t="shared" si="99"/>
        <v>-82835.80999999959</v>
      </c>
      <c r="R854" s="78">
        <f t="shared" si="100"/>
        <v>631.87449351117516</v>
      </c>
    </row>
    <row r="855" spans="1:18" s="21" customFormat="1">
      <c r="A855" s="139">
        <v>14</v>
      </c>
      <c r="B855" s="140" t="s">
        <v>350</v>
      </c>
      <c r="C855" s="140"/>
      <c r="D855" s="140"/>
      <c r="E855" s="140" t="s">
        <v>376</v>
      </c>
      <c r="F855" s="140"/>
      <c r="G855" s="140" t="s">
        <v>1161</v>
      </c>
      <c r="H855" s="141">
        <f>SUM(H851:H854)</f>
        <v>15613</v>
      </c>
      <c r="I855" s="139"/>
      <c r="J855" s="142">
        <f>SUM(J850:J854)</f>
        <v>2116272.3899999997</v>
      </c>
      <c r="K855" s="160">
        <f>SUM(K850:K854)</f>
        <v>2177461.6799999997</v>
      </c>
      <c r="L855" s="142">
        <f t="shared" ref="L855:M855" si="103">SUM(L850:L854)</f>
        <v>11903305.560000001</v>
      </c>
      <c r="M855" s="142">
        <f t="shared" si="103"/>
        <v>12111465.970000001</v>
      </c>
      <c r="N855" s="140">
        <v>4</v>
      </c>
      <c r="O855" s="140">
        <v>4</v>
      </c>
      <c r="P855" s="140">
        <f>N855-O855</f>
        <v>0</v>
      </c>
      <c r="Q855" s="152">
        <f t="shared" si="99"/>
        <v>-208160.41000000015</v>
      </c>
      <c r="R855" s="150">
        <f>L855/H855</f>
        <v>762.3970767949786</v>
      </c>
    </row>
    <row r="856" spans="1:18">
      <c r="A856" s="76">
        <v>1</v>
      </c>
      <c r="B856" s="75" t="s">
        <v>350</v>
      </c>
      <c r="C856" s="75" t="s">
        <v>1162</v>
      </c>
      <c r="D856" s="75" t="s">
        <v>447</v>
      </c>
      <c r="E856" s="75" t="s">
        <v>1163</v>
      </c>
      <c r="F856" s="75" t="s">
        <v>510</v>
      </c>
      <c r="G856" s="75" t="s">
        <v>1164</v>
      </c>
      <c r="H856" s="80"/>
      <c r="I856" s="76"/>
      <c r="J856" s="153"/>
      <c r="K856" s="159"/>
      <c r="L856" s="81"/>
      <c r="M856" s="81"/>
      <c r="N856" s="75"/>
      <c r="O856" s="75"/>
      <c r="P856" s="75"/>
    </row>
    <row r="857" spans="1:18">
      <c r="A857" s="76">
        <v>2</v>
      </c>
      <c r="B857" s="75" t="s">
        <v>350</v>
      </c>
      <c r="C857" s="75" t="s">
        <v>1162</v>
      </c>
      <c r="D857" s="75" t="s">
        <v>447</v>
      </c>
      <c r="E857" s="75" t="s">
        <v>1163</v>
      </c>
      <c r="F857" s="75" t="s">
        <v>480</v>
      </c>
      <c r="G857" s="75" t="s">
        <v>1165</v>
      </c>
      <c r="H857" s="80">
        <v>2504</v>
      </c>
      <c r="I857" s="76">
        <v>2</v>
      </c>
      <c r="J857" s="81">
        <f>สกลนคร!F164</f>
        <v>1031205.98</v>
      </c>
      <c r="K857" s="159">
        <f>สกลนคร!AI164</f>
        <v>1058698</v>
      </c>
      <c r="L857" s="81">
        <f>สกลนคร!AJ164</f>
        <v>2445776.1799999997</v>
      </c>
      <c r="M857" s="81">
        <f>สกลนคร!AK164</f>
        <v>2390963.15</v>
      </c>
      <c r="N857" s="75"/>
      <c r="O857" s="75"/>
      <c r="P857" s="75"/>
      <c r="Q857" s="151">
        <f t="shared" si="99"/>
        <v>54813.029999999795</v>
      </c>
      <c r="R857" s="78">
        <f t="shared" si="100"/>
        <v>976.74767571884968</v>
      </c>
    </row>
    <row r="858" spans="1:18">
      <c r="A858" s="76">
        <v>3</v>
      </c>
      <c r="B858" s="75" t="s">
        <v>350</v>
      </c>
      <c r="C858" s="75" t="s">
        <v>1162</v>
      </c>
      <c r="D858" s="75" t="s">
        <v>447</v>
      </c>
      <c r="E858" s="75" t="s">
        <v>1163</v>
      </c>
      <c r="F858" s="75" t="s">
        <v>480</v>
      </c>
      <c r="G858" s="75" t="s">
        <v>1166</v>
      </c>
      <c r="H858" s="80">
        <v>3824</v>
      </c>
      <c r="I858" s="76">
        <v>3</v>
      </c>
      <c r="J858" s="81">
        <f>สกลนคร!F165</f>
        <v>911379.88</v>
      </c>
      <c r="K858" s="159">
        <f>สกลนคร!AI165</f>
        <v>937529.67999999993</v>
      </c>
      <c r="L858" s="81">
        <f>สกลนคร!AJ165</f>
        <v>2547732.5499999998</v>
      </c>
      <c r="M858" s="81">
        <f>สกลนคร!AK165</f>
        <v>2321027.92</v>
      </c>
      <c r="N858" s="75"/>
      <c r="O858" s="75"/>
      <c r="P858" s="75"/>
      <c r="Q858" s="151">
        <f t="shared" si="99"/>
        <v>226704.62999999989</v>
      </c>
      <c r="R858" s="78">
        <f t="shared" si="100"/>
        <v>666.2480517782426</v>
      </c>
    </row>
    <row r="859" spans="1:18">
      <c r="A859" s="76">
        <v>4</v>
      </c>
      <c r="B859" s="75" t="s">
        <v>350</v>
      </c>
      <c r="C859" s="75" t="s">
        <v>1162</v>
      </c>
      <c r="D859" s="75" t="s">
        <v>447</v>
      </c>
      <c r="E859" s="75" t="s">
        <v>1163</v>
      </c>
      <c r="F859" s="75" t="s">
        <v>480</v>
      </c>
      <c r="G859" s="75" t="s">
        <v>1167</v>
      </c>
      <c r="H859" s="80">
        <v>5306</v>
      </c>
      <c r="I859" s="76">
        <v>4</v>
      </c>
      <c r="J859" s="81">
        <f>สกลนคร!F166</f>
        <v>289615.26</v>
      </c>
      <c r="K859" s="159">
        <f>สกลนคร!AI166</f>
        <v>329163.38999999996</v>
      </c>
      <c r="L859" s="81">
        <f>สกลนคร!AJ166</f>
        <v>2985534.4000000004</v>
      </c>
      <c r="M859" s="81">
        <f>สกลนคร!AK166</f>
        <v>2473422.6599999997</v>
      </c>
      <c r="N859" s="75"/>
      <c r="O859" s="75"/>
      <c r="P859" s="75"/>
      <c r="Q859" s="151">
        <f t="shared" si="99"/>
        <v>512111.74000000069</v>
      </c>
      <c r="R859" s="78">
        <f t="shared" si="100"/>
        <v>562.67139087825115</v>
      </c>
    </row>
    <row r="860" spans="1:18">
      <c r="A860" s="76">
        <v>5</v>
      </c>
      <c r="B860" s="75" t="s">
        <v>350</v>
      </c>
      <c r="C860" s="75" t="s">
        <v>1162</v>
      </c>
      <c r="D860" s="75" t="s">
        <v>447</v>
      </c>
      <c r="E860" s="75" t="s">
        <v>1163</v>
      </c>
      <c r="F860" s="75" t="s">
        <v>480</v>
      </c>
      <c r="G860" s="75" t="s">
        <v>1168</v>
      </c>
      <c r="H860" s="80">
        <v>2803</v>
      </c>
      <c r="I860" s="76">
        <v>2</v>
      </c>
      <c r="J860" s="81">
        <f>สกลนคร!F167</f>
        <v>593539.59</v>
      </c>
      <c r="K860" s="159">
        <f>สกลนคร!AI167</f>
        <v>618222.72</v>
      </c>
      <c r="L860" s="81">
        <f>สกลนคร!AJ167</f>
        <v>3363182.59</v>
      </c>
      <c r="M860" s="81">
        <f>สกลนคร!AK167</f>
        <v>3325374.4</v>
      </c>
      <c r="N860" s="75"/>
      <c r="O860" s="75"/>
      <c r="P860" s="75"/>
      <c r="Q860" s="151">
        <f t="shared" si="99"/>
        <v>37808.189999999944</v>
      </c>
      <c r="R860" s="78">
        <f t="shared" si="100"/>
        <v>1199.8510845522653</v>
      </c>
    </row>
    <row r="861" spans="1:18">
      <c r="A861" s="76">
        <v>6</v>
      </c>
      <c r="B861" s="75" t="s">
        <v>350</v>
      </c>
      <c r="C861" s="75" t="s">
        <v>1162</v>
      </c>
      <c r="D861" s="75" t="s">
        <v>447</v>
      </c>
      <c r="E861" s="75" t="s">
        <v>1163</v>
      </c>
      <c r="F861" s="75" t="s">
        <v>480</v>
      </c>
      <c r="G861" s="75" t="s">
        <v>1169</v>
      </c>
      <c r="H861" s="80">
        <v>3882</v>
      </c>
      <c r="I861" s="76">
        <v>3</v>
      </c>
      <c r="J861" s="81">
        <f>สกลนคร!F168</f>
        <v>383261.12</v>
      </c>
      <c r="K861" s="159">
        <f>สกลนคร!AI168</f>
        <v>445349.93</v>
      </c>
      <c r="L861" s="81">
        <f>สกลนคร!AJ168</f>
        <v>4019232.92</v>
      </c>
      <c r="M861" s="81">
        <f>สกลนคร!AK168</f>
        <v>3647509.25</v>
      </c>
      <c r="N861" s="75"/>
      <c r="O861" s="75"/>
      <c r="P861" s="75"/>
      <c r="Q861" s="151">
        <f t="shared" si="99"/>
        <v>371723.66999999993</v>
      </c>
      <c r="R861" s="78">
        <f t="shared" si="100"/>
        <v>1035.3510870685213</v>
      </c>
    </row>
    <row r="862" spans="1:18" s="21" customFormat="1">
      <c r="A862" s="139">
        <v>15</v>
      </c>
      <c r="B862" s="140" t="s">
        <v>350</v>
      </c>
      <c r="C862" s="140"/>
      <c r="D862" s="140"/>
      <c r="E862" s="140" t="s">
        <v>376</v>
      </c>
      <c r="F862" s="140"/>
      <c r="G862" s="140" t="s">
        <v>1170</v>
      </c>
      <c r="H862" s="141">
        <f>SUM(H857:H861)</f>
        <v>18319</v>
      </c>
      <c r="I862" s="139"/>
      <c r="J862" s="142">
        <f>SUM(J856:J861)</f>
        <v>3209001.83</v>
      </c>
      <c r="K862" s="160">
        <f>SUM(K856:K861)</f>
        <v>3388963.72</v>
      </c>
      <c r="L862" s="142">
        <f t="shared" ref="L862:M862" si="104">SUM(L856:L861)</f>
        <v>15361458.639999999</v>
      </c>
      <c r="M862" s="142">
        <f t="shared" si="104"/>
        <v>14158297.380000001</v>
      </c>
      <c r="N862" s="140">
        <v>5</v>
      </c>
      <c r="O862" s="140">
        <v>5</v>
      </c>
      <c r="P862" s="140">
        <f>N862-O862</f>
        <v>0</v>
      </c>
      <c r="Q862" s="152">
        <f t="shared" si="99"/>
        <v>1203161.2599999979</v>
      </c>
      <c r="R862" s="150">
        <f>L862/H862</f>
        <v>838.55334024783008</v>
      </c>
    </row>
    <row r="863" spans="1:18">
      <c r="A863" s="76">
        <v>1</v>
      </c>
      <c r="B863" s="75" t="s">
        <v>350</v>
      </c>
      <c r="C863" s="75" t="s">
        <v>1171</v>
      </c>
      <c r="D863" s="75" t="s">
        <v>449</v>
      </c>
      <c r="E863" s="75" t="s">
        <v>1172</v>
      </c>
      <c r="F863" s="75" t="s">
        <v>510</v>
      </c>
      <c r="G863" s="75" t="s">
        <v>1173</v>
      </c>
      <c r="H863" s="80"/>
      <c r="I863" s="76"/>
      <c r="J863" s="153"/>
      <c r="K863" s="159"/>
      <c r="L863" s="81"/>
      <c r="M863" s="81"/>
      <c r="N863" s="75"/>
      <c r="O863" s="75"/>
      <c r="P863" s="75"/>
    </row>
    <row r="864" spans="1:18">
      <c r="A864" s="76">
        <v>2</v>
      </c>
      <c r="B864" s="75" t="s">
        <v>350</v>
      </c>
      <c r="C864" s="75" t="s">
        <v>1171</v>
      </c>
      <c r="D864" s="75" t="s">
        <v>449</v>
      </c>
      <c r="E864" s="75" t="s">
        <v>1172</v>
      </c>
      <c r="F864" s="75" t="s">
        <v>480</v>
      </c>
      <c r="G864" s="75" t="s">
        <v>1174</v>
      </c>
      <c r="H864" s="80">
        <v>1005</v>
      </c>
      <c r="I864" s="76">
        <v>1</v>
      </c>
      <c r="J864" s="81">
        <f>สกลนคร!F169</f>
        <v>674125.62</v>
      </c>
      <c r="K864" s="159">
        <f>สกลนคร!AI169</f>
        <v>725127.61</v>
      </c>
      <c r="L864" s="81">
        <f>สกลนคร!AJ169</f>
        <v>1798916.07</v>
      </c>
      <c r="M864" s="81">
        <f>สกลนคร!AK169</f>
        <v>1533576.4899999998</v>
      </c>
      <c r="N864" s="75"/>
      <c r="O864" s="75"/>
      <c r="P864" s="75"/>
      <c r="Q864" s="151">
        <f t="shared" si="99"/>
        <v>265339.58000000031</v>
      </c>
      <c r="R864" s="78">
        <f t="shared" si="100"/>
        <v>1789.9662388059703</v>
      </c>
    </row>
    <row r="865" spans="1:18">
      <c r="A865" s="76">
        <v>3</v>
      </c>
      <c r="B865" s="75" t="s">
        <v>350</v>
      </c>
      <c r="C865" s="75" t="s">
        <v>1171</v>
      </c>
      <c r="D865" s="75" t="s">
        <v>449</v>
      </c>
      <c r="E865" s="75" t="s">
        <v>1172</v>
      </c>
      <c r="F865" s="75" t="s">
        <v>480</v>
      </c>
      <c r="G865" s="75" t="s">
        <v>1175</v>
      </c>
      <c r="H865" s="80">
        <v>5692</v>
      </c>
      <c r="I865" s="76">
        <v>4</v>
      </c>
      <c r="J865" s="81">
        <f>สกลนคร!F170</f>
        <v>495277.45</v>
      </c>
      <c r="K865" s="159">
        <f>สกลนคร!AI170</f>
        <v>404144.7</v>
      </c>
      <c r="L865" s="81">
        <f>สกลนคร!AJ170</f>
        <v>3185936.1900000004</v>
      </c>
      <c r="M865" s="81">
        <f>สกลนคร!AK170</f>
        <v>3606747.38</v>
      </c>
      <c r="N865" s="75"/>
      <c r="O865" s="75"/>
      <c r="P865" s="75"/>
      <c r="Q865" s="151">
        <f t="shared" si="99"/>
        <v>-420811.18999999948</v>
      </c>
      <c r="R865" s="78">
        <f t="shared" si="100"/>
        <v>559.72174806746318</v>
      </c>
    </row>
    <row r="866" spans="1:18">
      <c r="A866" s="76">
        <v>4</v>
      </c>
      <c r="B866" s="75" t="s">
        <v>350</v>
      </c>
      <c r="C866" s="75" t="s">
        <v>1171</v>
      </c>
      <c r="D866" s="75" t="s">
        <v>449</v>
      </c>
      <c r="E866" s="75" t="s">
        <v>1172</v>
      </c>
      <c r="F866" s="75" t="s">
        <v>480</v>
      </c>
      <c r="G866" s="75" t="s">
        <v>1176</v>
      </c>
      <c r="H866" s="80">
        <v>3347</v>
      </c>
      <c r="I866" s="76">
        <v>3</v>
      </c>
      <c r="J866" s="81">
        <f>สกลนคร!F171</f>
        <v>540425.92000000004</v>
      </c>
      <c r="K866" s="159">
        <f>สกลนคร!AI171</f>
        <v>584659.96000000008</v>
      </c>
      <c r="L866" s="81">
        <f>สกลนคร!AJ171</f>
        <v>2749465.94</v>
      </c>
      <c r="M866" s="81">
        <f>สกลนคร!AK171</f>
        <v>2866484.5500000003</v>
      </c>
      <c r="N866" s="75"/>
      <c r="O866" s="75"/>
      <c r="P866" s="75"/>
      <c r="Q866" s="151">
        <f t="shared" si="99"/>
        <v>-117018.61000000034</v>
      </c>
      <c r="R866" s="78">
        <f t="shared" si="100"/>
        <v>821.47174783388107</v>
      </c>
    </row>
    <row r="867" spans="1:18">
      <c r="A867" s="76">
        <v>5</v>
      </c>
      <c r="B867" s="75" t="s">
        <v>350</v>
      </c>
      <c r="C867" s="75" t="s">
        <v>1171</v>
      </c>
      <c r="D867" s="75" t="s">
        <v>449</v>
      </c>
      <c r="E867" s="75" t="s">
        <v>1172</v>
      </c>
      <c r="F867" s="75" t="s">
        <v>480</v>
      </c>
      <c r="G867" s="75" t="s">
        <v>1177</v>
      </c>
      <c r="H867" s="80">
        <v>5180</v>
      </c>
      <c r="I867" s="76">
        <v>4</v>
      </c>
      <c r="J867" s="81">
        <f>สกลนคร!F172</f>
        <v>822312.95</v>
      </c>
      <c r="K867" s="159">
        <f>สกลนคร!AI172</f>
        <v>681744.89999999991</v>
      </c>
      <c r="L867" s="81">
        <f>สกลนคร!AJ172</f>
        <v>3243068.42</v>
      </c>
      <c r="M867" s="81">
        <f>สกลนคร!AK172</f>
        <v>3163654.23</v>
      </c>
      <c r="N867" s="75"/>
      <c r="O867" s="75"/>
      <c r="P867" s="75"/>
      <c r="Q867" s="151">
        <f t="shared" si="99"/>
        <v>79414.189999999944</v>
      </c>
      <c r="R867" s="78">
        <f t="shared" si="100"/>
        <v>626.07498455598454</v>
      </c>
    </row>
    <row r="868" spans="1:18">
      <c r="A868" s="76">
        <v>6</v>
      </c>
      <c r="B868" s="75" t="s">
        <v>350</v>
      </c>
      <c r="C868" s="75" t="s">
        <v>1171</v>
      </c>
      <c r="D868" s="75" t="s">
        <v>449</v>
      </c>
      <c r="E868" s="75" t="s">
        <v>1172</v>
      </c>
      <c r="F868" s="75" t="s">
        <v>480</v>
      </c>
      <c r="G868" s="75" t="s">
        <v>1178</v>
      </c>
      <c r="H868" s="80">
        <v>3465</v>
      </c>
      <c r="I868" s="76">
        <v>3</v>
      </c>
      <c r="J868" s="81">
        <f>สกลนคร!F173</f>
        <v>1000708.83</v>
      </c>
      <c r="K868" s="159">
        <f>สกลนคร!AI173</f>
        <v>1007212.0199999999</v>
      </c>
      <c r="L868" s="81">
        <f>สกลนคร!AJ173</f>
        <v>3396087.9899999998</v>
      </c>
      <c r="M868" s="81">
        <f>สกลนคร!AK173</f>
        <v>3264855.4899999998</v>
      </c>
      <c r="N868" s="75"/>
      <c r="O868" s="75"/>
      <c r="P868" s="75"/>
      <c r="Q868" s="151">
        <f t="shared" si="99"/>
        <v>131232.5</v>
      </c>
      <c r="R868" s="78">
        <f t="shared" si="100"/>
        <v>980.11197402597395</v>
      </c>
    </row>
    <row r="869" spans="1:18">
      <c r="A869" s="76">
        <v>7</v>
      </c>
      <c r="B869" s="75" t="s">
        <v>350</v>
      </c>
      <c r="C869" s="75" t="s">
        <v>1171</v>
      </c>
      <c r="D869" s="75" t="s">
        <v>449</v>
      </c>
      <c r="E869" s="75" t="s">
        <v>1172</v>
      </c>
      <c r="F869" s="75" t="s">
        <v>480</v>
      </c>
      <c r="G869" s="75" t="s">
        <v>1179</v>
      </c>
      <c r="H869" s="80">
        <v>6386</v>
      </c>
      <c r="I869" s="76">
        <v>5</v>
      </c>
      <c r="J869" s="81">
        <f>สกลนคร!F174</f>
        <v>479508.35</v>
      </c>
      <c r="K869" s="159">
        <f>สกลนคร!AI174</f>
        <v>511988.61999999994</v>
      </c>
      <c r="L869" s="81">
        <f>สกลนคร!AJ174</f>
        <v>3117151.13</v>
      </c>
      <c r="M869" s="81">
        <f>สกลนคร!AK174</f>
        <v>3395265.2699999996</v>
      </c>
      <c r="N869" s="75"/>
      <c r="O869" s="75"/>
      <c r="P869" s="75"/>
      <c r="Q869" s="151">
        <f t="shared" si="99"/>
        <v>-278114.13999999966</v>
      </c>
      <c r="R869" s="78">
        <f t="shared" si="100"/>
        <v>488.12263232070154</v>
      </c>
    </row>
    <row r="870" spans="1:18" s="21" customFormat="1">
      <c r="A870" s="139">
        <v>16</v>
      </c>
      <c r="B870" s="140" t="s">
        <v>350</v>
      </c>
      <c r="C870" s="140"/>
      <c r="D870" s="140"/>
      <c r="E870" s="140" t="s">
        <v>376</v>
      </c>
      <c r="F870" s="140"/>
      <c r="G870" s="140" t="s">
        <v>1180</v>
      </c>
      <c r="H870" s="141">
        <f>SUM(H864:H869)</f>
        <v>25075</v>
      </c>
      <c r="I870" s="139"/>
      <c r="J870" s="142">
        <f>SUM(J863:J869)</f>
        <v>4012359.1200000006</v>
      </c>
      <c r="K870" s="160">
        <f>SUM(K863:K869)</f>
        <v>3914877.81</v>
      </c>
      <c r="L870" s="142">
        <f t="shared" ref="L870:M870" si="105">SUM(L863:L869)</f>
        <v>17490625.740000002</v>
      </c>
      <c r="M870" s="142">
        <f t="shared" si="105"/>
        <v>17830583.41</v>
      </c>
      <c r="N870" s="140">
        <v>6</v>
      </c>
      <c r="O870" s="140">
        <v>6</v>
      </c>
      <c r="P870" s="140">
        <f>N870-O870</f>
        <v>0</v>
      </c>
      <c r="Q870" s="152">
        <f t="shared" si="99"/>
        <v>-339957.66999999806</v>
      </c>
      <c r="R870" s="150">
        <f>L870/H870</f>
        <v>697.53243230309079</v>
      </c>
    </row>
    <row r="871" spans="1:18">
      <c r="A871" s="76">
        <v>1</v>
      </c>
      <c r="B871" s="75" t="s">
        <v>350</v>
      </c>
      <c r="C871" s="75" t="s">
        <v>1181</v>
      </c>
      <c r="D871" s="75" t="s">
        <v>451</v>
      </c>
      <c r="E871" s="75" t="s">
        <v>1182</v>
      </c>
      <c r="F871" s="75" t="s">
        <v>510</v>
      </c>
      <c r="G871" s="75" t="s">
        <v>1183</v>
      </c>
      <c r="H871" s="80"/>
      <c r="I871" s="76"/>
      <c r="J871" s="153"/>
      <c r="K871" s="159"/>
      <c r="L871" s="81"/>
      <c r="M871" s="81"/>
      <c r="N871" s="75"/>
      <c r="O871" s="75"/>
      <c r="P871" s="75"/>
    </row>
    <row r="872" spans="1:18">
      <c r="A872" s="76">
        <v>2</v>
      </c>
      <c r="B872" s="75" t="s">
        <v>350</v>
      </c>
      <c r="C872" s="75" t="s">
        <v>1181</v>
      </c>
      <c r="D872" s="75" t="s">
        <v>451</v>
      </c>
      <c r="E872" s="75" t="s">
        <v>1182</v>
      </c>
      <c r="F872" s="75" t="s">
        <v>480</v>
      </c>
      <c r="G872" s="75" t="s">
        <v>1573</v>
      </c>
      <c r="H872" s="80">
        <v>4895</v>
      </c>
      <c r="I872" s="76">
        <v>4</v>
      </c>
      <c r="J872" s="81">
        <f>สกลนคร!F175</f>
        <v>805248.51</v>
      </c>
      <c r="K872" s="159">
        <f>สกลนคร!AI175</f>
        <v>851214.69000000006</v>
      </c>
      <c r="L872" s="81">
        <f>สกลนคร!AJ175</f>
        <v>3265421.4299999997</v>
      </c>
      <c r="M872" s="81">
        <f>สกลนคร!AK175</f>
        <v>3305798.01</v>
      </c>
      <c r="N872" s="75"/>
      <c r="O872" s="75"/>
      <c r="P872" s="75"/>
      <c r="Q872" s="151">
        <f t="shared" si="99"/>
        <v>-40376.580000000075</v>
      </c>
      <c r="R872" s="78">
        <f t="shared" si="100"/>
        <v>667.09324412665978</v>
      </c>
    </row>
    <row r="873" spans="1:18">
      <c r="A873" s="76">
        <v>3</v>
      </c>
      <c r="B873" s="75" t="s">
        <v>350</v>
      </c>
      <c r="C873" s="75" t="s">
        <v>1181</v>
      </c>
      <c r="D873" s="75" t="s">
        <v>451</v>
      </c>
      <c r="E873" s="75" t="s">
        <v>1182</v>
      </c>
      <c r="F873" s="75" t="s">
        <v>480</v>
      </c>
      <c r="G873" s="75" t="s">
        <v>1570</v>
      </c>
      <c r="H873" s="80">
        <v>3499</v>
      </c>
      <c r="I873" s="76">
        <v>3</v>
      </c>
      <c r="J873" s="81">
        <f>สกลนคร!F176</f>
        <v>766232.46</v>
      </c>
      <c r="K873" s="159">
        <f>สกลนคร!AI176</f>
        <v>875740.27</v>
      </c>
      <c r="L873" s="81">
        <f>สกลนคร!AJ176</f>
        <v>3387899.99</v>
      </c>
      <c r="M873" s="81">
        <f>สกลนคร!AK176</f>
        <v>3108338.69</v>
      </c>
      <c r="N873" s="75"/>
      <c r="O873" s="75"/>
      <c r="P873" s="75"/>
      <c r="Q873" s="151">
        <f t="shared" si="99"/>
        <v>279561.30000000028</v>
      </c>
      <c r="R873" s="78">
        <f t="shared" si="100"/>
        <v>968.24806801943419</v>
      </c>
    </row>
    <row r="874" spans="1:18">
      <c r="A874" s="76">
        <v>4</v>
      </c>
      <c r="B874" s="75" t="s">
        <v>350</v>
      </c>
      <c r="C874" s="75" t="s">
        <v>1181</v>
      </c>
      <c r="D874" s="75" t="s">
        <v>451</v>
      </c>
      <c r="E874" s="75" t="s">
        <v>1182</v>
      </c>
      <c r="F874" s="75" t="s">
        <v>480</v>
      </c>
      <c r="G874" s="75" t="s">
        <v>1186</v>
      </c>
      <c r="H874" s="80">
        <v>2136</v>
      </c>
      <c r="I874" s="76">
        <v>2</v>
      </c>
      <c r="J874" s="81">
        <f>สกลนคร!F177</f>
        <v>616888.86</v>
      </c>
      <c r="K874" s="159">
        <f>สกลนคร!AI177</f>
        <v>621476.55000000005</v>
      </c>
      <c r="L874" s="81">
        <f>สกลนคร!AJ177</f>
        <v>2371675.7800000003</v>
      </c>
      <c r="M874" s="81">
        <f>สกลนคร!AK177</f>
        <v>2233339.23</v>
      </c>
      <c r="N874" s="75"/>
      <c r="O874" s="75"/>
      <c r="P874" s="75"/>
      <c r="Q874" s="151">
        <f t="shared" si="99"/>
        <v>138336.55000000028</v>
      </c>
      <c r="R874" s="78">
        <f t="shared" si="100"/>
        <v>1110.3351029962548</v>
      </c>
    </row>
    <row r="875" spans="1:18">
      <c r="A875" s="76">
        <v>5</v>
      </c>
      <c r="B875" s="75" t="s">
        <v>350</v>
      </c>
      <c r="C875" s="75" t="s">
        <v>1181</v>
      </c>
      <c r="D875" s="75" t="s">
        <v>451</v>
      </c>
      <c r="E875" s="75" t="s">
        <v>1182</v>
      </c>
      <c r="F875" s="75" t="s">
        <v>480</v>
      </c>
      <c r="G875" s="75" t="s">
        <v>1571</v>
      </c>
      <c r="H875" s="80">
        <v>5049</v>
      </c>
      <c r="I875" s="76">
        <v>4</v>
      </c>
      <c r="J875" s="81">
        <f>สกลนคร!F178</f>
        <v>875591.04</v>
      </c>
      <c r="K875" s="159">
        <f>สกลนคร!AI178</f>
        <v>923059.93</v>
      </c>
      <c r="L875" s="81">
        <f>สกลนคร!AJ178</f>
        <v>3039889.9699999997</v>
      </c>
      <c r="M875" s="81">
        <f>สกลนคร!AK178</f>
        <v>2774210.22</v>
      </c>
      <c r="N875" s="75"/>
      <c r="O875" s="75"/>
      <c r="P875" s="75"/>
      <c r="Q875" s="151">
        <f t="shared" si="99"/>
        <v>265679.74999999953</v>
      </c>
      <c r="R875" s="78">
        <f t="shared" si="100"/>
        <v>602.077633194692</v>
      </c>
    </row>
    <row r="876" spans="1:18">
      <c r="A876" s="76">
        <v>6</v>
      </c>
      <c r="B876" s="75" t="s">
        <v>350</v>
      </c>
      <c r="C876" s="75" t="s">
        <v>1181</v>
      </c>
      <c r="D876" s="75" t="s">
        <v>451</v>
      </c>
      <c r="E876" s="75" t="s">
        <v>1182</v>
      </c>
      <c r="F876" s="75" t="s">
        <v>480</v>
      </c>
      <c r="G876" s="75" t="s">
        <v>1188</v>
      </c>
      <c r="H876" s="80">
        <v>2299</v>
      </c>
      <c r="I876" s="76">
        <v>2</v>
      </c>
      <c r="J876" s="81">
        <f>สกลนคร!F179</f>
        <v>813682.27</v>
      </c>
      <c r="K876" s="159">
        <f>สกลนคร!AI179</f>
        <v>866492.73</v>
      </c>
      <c r="L876" s="81">
        <f>สกลนคร!AJ179</f>
        <v>2360129.16</v>
      </c>
      <c r="M876" s="81">
        <f>สกลนคร!AK179</f>
        <v>2050842.29</v>
      </c>
      <c r="N876" s="75"/>
      <c r="O876" s="75"/>
      <c r="P876" s="75"/>
      <c r="Q876" s="151">
        <f t="shared" si="99"/>
        <v>309286.87000000011</v>
      </c>
      <c r="R876" s="78">
        <f t="shared" si="100"/>
        <v>1026.5894562853416</v>
      </c>
    </row>
    <row r="877" spans="1:18">
      <c r="A877" s="76">
        <v>7</v>
      </c>
      <c r="B877" s="75" t="s">
        <v>350</v>
      </c>
      <c r="C877" s="75" t="s">
        <v>1181</v>
      </c>
      <c r="D877" s="75" t="s">
        <v>451</v>
      </c>
      <c r="E877" s="75" t="s">
        <v>1182</v>
      </c>
      <c r="F877" s="75" t="s">
        <v>480</v>
      </c>
      <c r="G877" s="75" t="s">
        <v>1189</v>
      </c>
      <c r="H877" s="80">
        <v>3201</v>
      </c>
      <c r="I877" s="76">
        <v>3</v>
      </c>
      <c r="J877" s="81">
        <f>สกลนคร!F180</f>
        <v>463354.3</v>
      </c>
      <c r="K877" s="159">
        <f>สกลนคร!AI180</f>
        <v>471580.2</v>
      </c>
      <c r="L877" s="81">
        <f>สกลนคร!AJ180</f>
        <v>2190437.83</v>
      </c>
      <c r="M877" s="81">
        <f>สกลนคร!AK180</f>
        <v>2038378.7399999998</v>
      </c>
      <c r="N877" s="75"/>
      <c r="O877" s="75"/>
      <c r="P877" s="75"/>
      <c r="Q877" s="151">
        <f t="shared" si="99"/>
        <v>152059.09000000032</v>
      </c>
      <c r="R877" s="78">
        <f t="shared" si="100"/>
        <v>684.2979787566386</v>
      </c>
    </row>
    <row r="878" spans="1:18">
      <c r="A878" s="76">
        <v>8</v>
      </c>
      <c r="B878" s="75" t="s">
        <v>350</v>
      </c>
      <c r="C878" s="75" t="s">
        <v>1181</v>
      </c>
      <c r="D878" s="75" t="s">
        <v>451</v>
      </c>
      <c r="E878" s="75" t="s">
        <v>1182</v>
      </c>
      <c r="F878" s="75" t="s">
        <v>480</v>
      </c>
      <c r="G878" s="75" t="s">
        <v>1572</v>
      </c>
      <c r="H878" s="80">
        <v>3710</v>
      </c>
      <c r="I878" s="76">
        <v>3</v>
      </c>
      <c r="J878" s="81">
        <f>สกลนคร!F181</f>
        <v>872826.1</v>
      </c>
      <c r="K878" s="159">
        <f>สกลนคร!AI181</f>
        <v>892879.59</v>
      </c>
      <c r="L878" s="81">
        <f>สกลนคร!AJ181</f>
        <v>2814545.2</v>
      </c>
      <c r="M878" s="81">
        <f>สกลนคร!AK181</f>
        <v>2446169.77</v>
      </c>
      <c r="N878" s="75"/>
      <c r="O878" s="75"/>
      <c r="P878" s="75"/>
      <c r="Q878" s="151">
        <f t="shared" si="99"/>
        <v>368375.43000000017</v>
      </c>
      <c r="R878" s="78">
        <f t="shared" si="100"/>
        <v>758.63752021563346</v>
      </c>
    </row>
    <row r="879" spans="1:18" s="21" customFormat="1">
      <c r="A879" s="139">
        <v>17</v>
      </c>
      <c r="B879" s="140" t="s">
        <v>350</v>
      </c>
      <c r="C879" s="140"/>
      <c r="D879" s="140"/>
      <c r="E879" s="140" t="s">
        <v>376</v>
      </c>
      <c r="F879" s="140"/>
      <c r="G879" s="140" t="s">
        <v>1191</v>
      </c>
      <c r="H879" s="141">
        <f>SUM(H872:H878)</f>
        <v>24789</v>
      </c>
      <c r="I879" s="139"/>
      <c r="J879" s="142">
        <f>SUM(J871:J878)</f>
        <v>5213823.54</v>
      </c>
      <c r="K879" s="160">
        <f>SUM(K871:K878)</f>
        <v>5502443.96</v>
      </c>
      <c r="L879" s="142">
        <f t="shared" ref="L879:M879" si="106">SUM(L871:L878)</f>
        <v>19429999.359999999</v>
      </c>
      <c r="M879" s="142">
        <f t="shared" si="106"/>
        <v>17957076.950000003</v>
      </c>
      <c r="N879" s="140">
        <v>7</v>
      </c>
      <c r="O879" s="140">
        <v>7</v>
      </c>
      <c r="P879" s="140">
        <f>N879-O879</f>
        <v>0</v>
      </c>
      <c r="Q879" s="152">
        <f t="shared" si="99"/>
        <v>1472922.4099999964</v>
      </c>
      <c r="R879" s="150">
        <f>L879/H879</f>
        <v>783.81537617491631</v>
      </c>
    </row>
    <row r="880" spans="1:18">
      <c r="A880" s="76">
        <v>1</v>
      </c>
      <c r="B880" s="75" t="s">
        <v>350</v>
      </c>
      <c r="C880" s="75" t="s">
        <v>1192</v>
      </c>
      <c r="D880" s="75" t="s">
        <v>1193</v>
      </c>
      <c r="E880" s="75" t="s">
        <v>1194</v>
      </c>
      <c r="F880" s="75" t="s">
        <v>510</v>
      </c>
      <c r="G880" s="75" t="s">
        <v>1195</v>
      </c>
      <c r="H880" s="80"/>
      <c r="I880" s="76"/>
      <c r="J880" s="153"/>
      <c r="K880" s="159"/>
      <c r="L880" s="81"/>
      <c r="M880" s="81"/>
      <c r="N880" s="75"/>
      <c r="O880" s="75"/>
      <c r="P880" s="75"/>
    </row>
    <row r="881" spans="1:18">
      <c r="A881" s="76">
        <v>2</v>
      </c>
      <c r="B881" s="75" t="s">
        <v>350</v>
      </c>
      <c r="C881" s="75" t="s">
        <v>1192</v>
      </c>
      <c r="D881" s="75" t="s">
        <v>1193</v>
      </c>
      <c r="E881" s="75" t="s">
        <v>1194</v>
      </c>
      <c r="F881" s="75" t="s">
        <v>480</v>
      </c>
      <c r="G881" s="75" t="s">
        <v>1535</v>
      </c>
      <c r="H881" s="80">
        <v>3132</v>
      </c>
      <c r="I881" s="76">
        <v>3</v>
      </c>
      <c r="J881" s="81">
        <f>สกลนคร!F182</f>
        <v>380554.82</v>
      </c>
      <c r="K881" s="159">
        <f>สกลนคร!AI182</f>
        <v>427502.68999999994</v>
      </c>
      <c r="L881" s="81">
        <f>สกลนคร!AJ182</f>
        <v>1678915.02</v>
      </c>
      <c r="M881" s="81">
        <f>สกลนคร!AK182</f>
        <v>1839343.1199999999</v>
      </c>
      <c r="N881" s="75"/>
      <c r="O881" s="75"/>
      <c r="P881" s="75"/>
      <c r="Q881" s="151">
        <f t="shared" si="99"/>
        <v>-160428.09999999986</v>
      </c>
      <c r="R881" s="78">
        <f t="shared" si="100"/>
        <v>536.05204980842916</v>
      </c>
    </row>
    <row r="882" spans="1:18">
      <c r="A882" s="76">
        <v>3</v>
      </c>
      <c r="B882" s="75" t="s">
        <v>350</v>
      </c>
      <c r="C882" s="75" t="s">
        <v>1192</v>
      </c>
      <c r="D882" s="75" t="s">
        <v>1193</v>
      </c>
      <c r="E882" s="75" t="s">
        <v>1194</v>
      </c>
      <c r="F882" s="75" t="s">
        <v>480</v>
      </c>
      <c r="G882" s="75" t="s">
        <v>1536</v>
      </c>
      <c r="H882" s="80">
        <v>2840</v>
      </c>
      <c r="I882" s="76">
        <v>2</v>
      </c>
      <c r="J882" s="81">
        <f>สกลนคร!F183</f>
        <v>209723.3</v>
      </c>
      <c r="K882" s="159">
        <f>สกลนคร!AI183</f>
        <v>231218.94</v>
      </c>
      <c r="L882" s="81">
        <f>สกลนคร!AJ183</f>
        <v>2643260.3600000003</v>
      </c>
      <c r="M882" s="81">
        <f>สกลนคร!AK183</f>
        <v>2765129.4</v>
      </c>
      <c r="N882" s="75"/>
      <c r="O882" s="75"/>
      <c r="P882" s="75"/>
      <c r="Q882" s="151">
        <f t="shared" si="99"/>
        <v>-121869.03999999957</v>
      </c>
      <c r="R882" s="78">
        <f t="shared" si="100"/>
        <v>930.72547887323958</v>
      </c>
    </row>
    <row r="883" spans="1:18">
      <c r="A883" s="76">
        <v>4</v>
      </c>
      <c r="B883" s="75" t="s">
        <v>350</v>
      </c>
      <c r="C883" s="75" t="s">
        <v>1192</v>
      </c>
      <c r="D883" s="75" t="s">
        <v>1193</v>
      </c>
      <c r="E883" s="75" t="s">
        <v>1194</v>
      </c>
      <c r="F883" s="75" t="s">
        <v>480</v>
      </c>
      <c r="G883" s="75" t="s">
        <v>1537</v>
      </c>
      <c r="H883" s="80">
        <v>2282</v>
      </c>
      <c r="I883" s="76">
        <v>2</v>
      </c>
      <c r="J883" s="81">
        <f>สกลนคร!F184</f>
        <v>514640.17</v>
      </c>
      <c r="K883" s="159">
        <f>สกลนคร!AI184</f>
        <v>615007.32000000007</v>
      </c>
      <c r="L883" s="81">
        <f>สกลนคร!AJ184</f>
        <v>2093382.34</v>
      </c>
      <c r="M883" s="81">
        <f>สกลนคร!AK184</f>
        <v>2112296.65</v>
      </c>
      <c r="N883" s="75"/>
      <c r="O883" s="75"/>
      <c r="P883" s="75"/>
      <c r="Q883" s="151">
        <f t="shared" si="99"/>
        <v>-18914.309999999823</v>
      </c>
      <c r="R883" s="78">
        <f t="shared" si="100"/>
        <v>917.34546012269948</v>
      </c>
    </row>
    <row r="884" spans="1:18">
      <c r="A884" s="76">
        <v>5</v>
      </c>
      <c r="B884" s="75" t="s">
        <v>350</v>
      </c>
      <c r="C884" s="75" t="s">
        <v>1192</v>
      </c>
      <c r="D884" s="75" t="s">
        <v>1193</v>
      </c>
      <c r="E884" s="75" t="s">
        <v>1194</v>
      </c>
      <c r="F884" s="75" t="s">
        <v>480</v>
      </c>
      <c r="G884" s="75" t="s">
        <v>1538</v>
      </c>
      <c r="H884" s="80">
        <v>2038</v>
      </c>
      <c r="I884" s="76">
        <v>2</v>
      </c>
      <c r="J884" s="81">
        <f>สกลนคร!F185</f>
        <v>306645.67</v>
      </c>
      <c r="K884" s="159">
        <f>สกลนคร!AI185</f>
        <v>303848.36</v>
      </c>
      <c r="L884" s="81">
        <f>สกลนคร!AJ185</f>
        <v>1981914.23</v>
      </c>
      <c r="M884" s="81">
        <f>สกลนคร!AK185</f>
        <v>1936121.67</v>
      </c>
      <c r="N884" s="75"/>
      <c r="O884" s="75"/>
      <c r="P884" s="75"/>
      <c r="Q884" s="151">
        <f t="shared" si="99"/>
        <v>45792.560000000056</v>
      </c>
      <c r="R884" s="78">
        <f t="shared" si="100"/>
        <v>972.47999509322869</v>
      </c>
    </row>
    <row r="885" spans="1:18">
      <c r="A885" s="76">
        <v>6</v>
      </c>
      <c r="B885" s="75" t="s">
        <v>350</v>
      </c>
      <c r="C885" s="75" t="s">
        <v>1192</v>
      </c>
      <c r="D885" s="75" t="s">
        <v>1193</v>
      </c>
      <c r="E885" s="75" t="s">
        <v>1194</v>
      </c>
      <c r="F885" s="75" t="s">
        <v>480</v>
      </c>
      <c r="G885" s="75" t="s">
        <v>1539</v>
      </c>
      <c r="H885" s="80">
        <v>3640</v>
      </c>
      <c r="I885" s="76">
        <v>3</v>
      </c>
      <c r="J885" s="81">
        <f>สกลนคร!F186</f>
        <v>449454.35</v>
      </c>
      <c r="K885" s="159">
        <f>สกลนคร!AI186</f>
        <v>502956.59</v>
      </c>
      <c r="L885" s="81">
        <f>สกลนคร!AJ186</f>
        <v>2812428.84</v>
      </c>
      <c r="M885" s="81">
        <f>สกลนคร!AK186</f>
        <v>2883431.69</v>
      </c>
      <c r="N885" s="75"/>
      <c r="O885" s="75"/>
      <c r="P885" s="75"/>
      <c r="Q885" s="151">
        <f t="shared" si="99"/>
        <v>-71002.850000000093</v>
      </c>
      <c r="R885" s="78">
        <f t="shared" si="100"/>
        <v>772.64528571428571</v>
      </c>
    </row>
    <row r="886" spans="1:18">
      <c r="A886" s="76">
        <v>7</v>
      </c>
      <c r="B886" s="75" t="s">
        <v>350</v>
      </c>
      <c r="C886" s="75" t="s">
        <v>1192</v>
      </c>
      <c r="D886" s="75" t="s">
        <v>1193</v>
      </c>
      <c r="E886" s="75" t="s">
        <v>1194</v>
      </c>
      <c r="F886" s="75" t="s">
        <v>480</v>
      </c>
      <c r="G886" s="75" t="s">
        <v>1540</v>
      </c>
      <c r="H886" s="80">
        <v>6860</v>
      </c>
      <c r="I886" s="76">
        <v>5</v>
      </c>
      <c r="J886" s="81">
        <f>สกลนคร!F187</f>
        <v>509281.62</v>
      </c>
      <c r="K886" s="159">
        <f>สกลนคร!AI187</f>
        <v>659274.55999999994</v>
      </c>
      <c r="L886" s="81">
        <f>สกลนคร!AJ187</f>
        <v>4255885.0999999996</v>
      </c>
      <c r="M886" s="81">
        <f>สกลนคร!AK187</f>
        <v>4125507.98</v>
      </c>
      <c r="N886" s="75"/>
      <c r="O886" s="75"/>
      <c r="P886" s="75"/>
      <c r="Q886" s="151">
        <f t="shared" si="99"/>
        <v>130377.11999999965</v>
      </c>
      <c r="R886" s="78">
        <f t="shared" si="100"/>
        <v>620.39141399416906</v>
      </c>
    </row>
    <row r="887" spans="1:18">
      <c r="A887" s="76">
        <v>8</v>
      </c>
      <c r="B887" s="75" t="s">
        <v>350</v>
      </c>
      <c r="C887" s="75" t="s">
        <v>1192</v>
      </c>
      <c r="D887" s="75" t="s">
        <v>1193</v>
      </c>
      <c r="E887" s="75" t="s">
        <v>1194</v>
      </c>
      <c r="F887" s="75" t="s">
        <v>480</v>
      </c>
      <c r="G887" s="75" t="s">
        <v>1541</v>
      </c>
      <c r="H887" s="80">
        <v>1007</v>
      </c>
      <c r="I887" s="76">
        <v>1</v>
      </c>
      <c r="J887" s="81">
        <f>สกลนคร!F188</f>
        <v>172091.76</v>
      </c>
      <c r="K887" s="159">
        <f>สกลนคร!AI188</f>
        <v>239361.96</v>
      </c>
      <c r="L887" s="81">
        <f>สกลนคร!AJ188</f>
        <v>1482093.69</v>
      </c>
      <c r="M887" s="81">
        <f>สกลนคร!AK188</f>
        <v>1609311.17</v>
      </c>
      <c r="N887" s="75"/>
      <c r="O887" s="75"/>
      <c r="P887" s="75"/>
      <c r="Q887" s="151">
        <f t="shared" si="99"/>
        <v>-127217.47999999998</v>
      </c>
      <c r="R887" s="78">
        <f t="shared" si="100"/>
        <v>1471.7911519364447</v>
      </c>
    </row>
    <row r="888" spans="1:18">
      <c r="A888" s="76">
        <v>9</v>
      </c>
      <c r="B888" s="75" t="s">
        <v>350</v>
      </c>
      <c r="C888" s="75" t="s">
        <v>1192</v>
      </c>
      <c r="D888" s="75" t="s">
        <v>1193</v>
      </c>
      <c r="E888" s="75" t="s">
        <v>1194</v>
      </c>
      <c r="F888" s="75" t="s">
        <v>480</v>
      </c>
      <c r="G888" s="75" t="s">
        <v>1542</v>
      </c>
      <c r="H888" s="80">
        <v>3193</v>
      </c>
      <c r="I888" s="76">
        <v>3</v>
      </c>
      <c r="J888" s="81">
        <f>สกลนคร!F189</f>
        <v>365082.34</v>
      </c>
      <c r="K888" s="159">
        <f>สกลนคร!AI189</f>
        <v>350066.08</v>
      </c>
      <c r="L888" s="81">
        <f>สกลนคร!AJ189</f>
        <v>2522395.41</v>
      </c>
      <c r="M888" s="81">
        <f>สกลนคร!AK189</f>
        <v>2647443.3400000003</v>
      </c>
      <c r="N888" s="75"/>
      <c r="O888" s="75"/>
      <c r="P888" s="75"/>
      <c r="Q888" s="151">
        <f t="shared" si="99"/>
        <v>-125047.93000000017</v>
      </c>
      <c r="R888" s="78">
        <f t="shared" si="100"/>
        <v>789.97663952395874</v>
      </c>
    </row>
    <row r="889" spans="1:18" s="21" customFormat="1">
      <c r="A889" s="139">
        <v>18</v>
      </c>
      <c r="B889" s="140" t="s">
        <v>350</v>
      </c>
      <c r="C889" s="140"/>
      <c r="D889" s="140"/>
      <c r="E889" s="140" t="s">
        <v>376</v>
      </c>
      <c r="F889" s="140"/>
      <c r="G889" s="140" t="s">
        <v>1204</v>
      </c>
      <c r="H889" s="141">
        <f>SUM(H881:H888)</f>
        <v>24992</v>
      </c>
      <c r="I889" s="139"/>
      <c r="J889" s="142">
        <f>SUM(J880:J888)</f>
        <v>2907474.0300000003</v>
      </c>
      <c r="K889" s="160">
        <f>SUM(K880:K888)</f>
        <v>3329236.5</v>
      </c>
      <c r="L889" s="142">
        <f t="shared" ref="L889:M889" si="107">SUM(L880:L888)</f>
        <v>19470274.990000002</v>
      </c>
      <c r="M889" s="142">
        <f t="shared" si="107"/>
        <v>19918585.02</v>
      </c>
      <c r="N889" s="140">
        <v>8</v>
      </c>
      <c r="O889" s="140">
        <v>8</v>
      </c>
      <c r="P889" s="140">
        <f>N889-O889</f>
        <v>0</v>
      </c>
      <c r="Q889" s="152">
        <f t="shared" si="99"/>
        <v>-448310.02999999747</v>
      </c>
      <c r="R889" s="150">
        <f t="shared" si="100"/>
        <v>779.06029889564672</v>
      </c>
    </row>
    <row r="890" spans="1:18" s="21" customFormat="1" ht="19.5" thickBot="1">
      <c r="A890" s="28"/>
      <c r="B890" s="82" t="s">
        <v>350</v>
      </c>
      <c r="C890" s="82" t="s">
        <v>350</v>
      </c>
      <c r="D890" s="82" t="s">
        <v>350</v>
      </c>
      <c r="E890" s="82" t="s">
        <v>350</v>
      </c>
      <c r="F890" s="82"/>
      <c r="G890" s="82" t="s">
        <v>1205</v>
      </c>
      <c r="H890" s="235">
        <f>H711+H719+H726+H742+H751+H762+H768+H788+H796+H808+H821+H843+H849+H855+H862+H870+H879+H889</f>
        <v>676203</v>
      </c>
      <c r="I890" s="28"/>
      <c r="J890" s="154">
        <f>J711+J719+J726+J742+J751+J762+J768+J788+J796+J808+J821+J843+J849+J855+J862+J870+J879+J889</f>
        <v>69692574.329999998</v>
      </c>
      <c r="K890" s="161">
        <f>K711+K719+K726+K742+K751+K762+K768+K788+K796+K808+K821+K843+K849+K855+K862+K870+K879+K889</f>
        <v>71360602</v>
      </c>
      <c r="L890" s="154">
        <f t="shared" ref="L890:M890" si="108">L711+L719+L726+L742+L751+L762+L768+L788+L796+L808+L821+L843+L849+L855+L862+L870+L879+L889</f>
        <v>459587012.15000004</v>
      </c>
      <c r="M890" s="154">
        <f t="shared" si="108"/>
        <v>470075383.48000008</v>
      </c>
      <c r="N890" s="82">
        <f>N711+N719+N726+N742+N751+N762+N768+N788+N796+N808+N821+N843+N849+N855+N862+N870+N879+N889</f>
        <v>168</v>
      </c>
      <c r="O890" s="82">
        <f>O711+O719+O726+O742+O751+O762+O768+O788+O796+O808+O821+O843+O849+O855+O862+O870+O879+O889</f>
        <v>168</v>
      </c>
      <c r="P890" s="82">
        <f>N890-O890</f>
        <v>0</v>
      </c>
      <c r="Q890" s="152">
        <f t="shared" si="99"/>
        <v>-10488371.330000043</v>
      </c>
      <c r="R890" s="150">
        <f t="shared" si="100"/>
        <v>679.65834542289815</v>
      </c>
    </row>
    <row r="891" spans="1:18" ht="20.25" thickTop="1" thickBot="1">
      <c r="A891" s="186"/>
      <c r="B891" s="187"/>
      <c r="C891" s="187"/>
      <c r="D891" s="187"/>
      <c r="E891" s="317" t="s">
        <v>1206</v>
      </c>
      <c r="F891" s="318"/>
      <c r="G891" s="319"/>
      <c r="H891" s="188"/>
      <c r="I891" s="186"/>
      <c r="J891" s="180">
        <f>J890/O890</f>
        <v>414836.75196428568</v>
      </c>
      <c r="K891" s="181">
        <f>K890/O890</f>
        <v>424765.48809523811</v>
      </c>
      <c r="L891" s="180">
        <f>L890/O890</f>
        <v>2735636.9770833338</v>
      </c>
      <c r="M891" s="180">
        <f>M890/O890</f>
        <v>2798067.7588095241</v>
      </c>
      <c r="N891" s="189"/>
      <c r="O891" s="189"/>
      <c r="P891" s="189"/>
      <c r="Q891" s="151">
        <f t="shared" si="99"/>
        <v>-62430.781726190355</v>
      </c>
    </row>
    <row r="892" spans="1:18" ht="19.5" thickTop="1">
      <c r="A892" s="83">
        <v>1</v>
      </c>
      <c r="B892" s="84" t="s">
        <v>347</v>
      </c>
      <c r="C892" s="84" t="s">
        <v>1207</v>
      </c>
      <c r="D892" s="84" t="s">
        <v>1208</v>
      </c>
      <c r="E892" s="84" t="s">
        <v>1209</v>
      </c>
      <c r="F892" s="84" t="s">
        <v>477</v>
      </c>
      <c r="G892" s="84" t="s">
        <v>1210</v>
      </c>
      <c r="H892" s="85"/>
      <c r="I892" s="83"/>
      <c r="J892" s="155"/>
      <c r="K892" s="162"/>
      <c r="L892" s="86"/>
      <c r="M892" s="86"/>
      <c r="N892" s="84"/>
      <c r="O892" s="84"/>
      <c r="P892" s="84"/>
    </row>
    <row r="893" spans="1:18">
      <c r="A893" s="76">
        <v>2</v>
      </c>
      <c r="B893" s="75" t="s">
        <v>347</v>
      </c>
      <c r="C893" s="75" t="s">
        <v>1207</v>
      </c>
      <c r="D893" s="75" t="s">
        <v>1208</v>
      </c>
      <c r="E893" s="75" t="s">
        <v>1209</v>
      </c>
      <c r="F893" s="75" t="s">
        <v>480</v>
      </c>
      <c r="G893" s="75" t="s">
        <v>1211</v>
      </c>
      <c r="H893" s="80">
        <v>3730</v>
      </c>
      <c r="I893" s="76">
        <v>3</v>
      </c>
      <c r="J893" s="153">
        <f>นครพนม!F4</f>
        <v>149311.07</v>
      </c>
      <c r="K893" s="159">
        <f>นครพนม!AL4</f>
        <v>126640.75</v>
      </c>
      <c r="L893" s="81">
        <f>นครพนม!AM4</f>
        <v>1152985.5</v>
      </c>
      <c r="M893" s="81">
        <f>นครพนม!AN4</f>
        <v>1547287.82</v>
      </c>
      <c r="N893" s="75"/>
      <c r="O893" s="75"/>
      <c r="P893" s="75"/>
      <c r="Q893" s="151">
        <f t="shared" si="99"/>
        <v>-394302.32000000007</v>
      </c>
      <c r="R893" s="78">
        <f t="shared" si="100"/>
        <v>309.11139410187667</v>
      </c>
    </row>
    <row r="894" spans="1:18">
      <c r="A894" s="76">
        <v>3</v>
      </c>
      <c r="B894" s="75" t="s">
        <v>347</v>
      </c>
      <c r="C894" s="75" t="s">
        <v>1207</v>
      </c>
      <c r="D894" s="75" t="s">
        <v>1208</v>
      </c>
      <c r="E894" s="75" t="s">
        <v>1209</v>
      </c>
      <c r="F894" s="75" t="s">
        <v>480</v>
      </c>
      <c r="G894" s="75" t="s">
        <v>1212</v>
      </c>
      <c r="H894" s="80">
        <v>5221</v>
      </c>
      <c r="I894" s="76">
        <v>4</v>
      </c>
      <c r="J894" s="153">
        <f>นครพนม!F5</f>
        <v>120314.51</v>
      </c>
      <c r="K894" s="159">
        <f>นครพนม!AL5</f>
        <v>141793.09</v>
      </c>
      <c r="L894" s="81">
        <f>นครพนม!AM5</f>
        <v>1970675.14</v>
      </c>
      <c r="M894" s="81">
        <f>นครพนม!AN5</f>
        <v>2246815.35</v>
      </c>
      <c r="N894" s="75"/>
      <c r="O894" s="75"/>
      <c r="P894" s="75"/>
      <c r="Q894" s="151">
        <f t="shared" si="99"/>
        <v>-276140.2100000002</v>
      </c>
      <c r="R894" s="78">
        <f t="shared" si="100"/>
        <v>377.4516644321011</v>
      </c>
    </row>
    <row r="895" spans="1:18">
      <c r="A895" s="76">
        <v>4</v>
      </c>
      <c r="B895" s="75" t="s">
        <v>347</v>
      </c>
      <c r="C895" s="75" t="s">
        <v>1207</v>
      </c>
      <c r="D895" s="75" t="s">
        <v>1208</v>
      </c>
      <c r="E895" s="75" t="s">
        <v>1209</v>
      </c>
      <c r="F895" s="75" t="s">
        <v>480</v>
      </c>
      <c r="G895" s="75" t="s">
        <v>1213</v>
      </c>
      <c r="H895" s="80">
        <v>4708</v>
      </c>
      <c r="I895" s="76">
        <v>4</v>
      </c>
      <c r="J895" s="153">
        <f>นครพนม!F6</f>
        <v>604584.80000000005</v>
      </c>
      <c r="K895" s="159">
        <f>นครพนม!AL6</f>
        <v>730619.74</v>
      </c>
      <c r="L895" s="81">
        <f>นครพนม!AM6</f>
        <v>2408581.29</v>
      </c>
      <c r="M895" s="81">
        <f>นครพนม!AN6</f>
        <v>2432641.4099999997</v>
      </c>
      <c r="N895" s="75"/>
      <c r="O895" s="75"/>
      <c r="P895" s="75"/>
      <c r="Q895" s="151">
        <f t="shared" si="99"/>
        <v>-24060.119999999646</v>
      </c>
      <c r="R895" s="78">
        <f t="shared" si="100"/>
        <v>511.59330713678844</v>
      </c>
    </row>
    <row r="896" spans="1:18">
      <c r="A896" s="76">
        <v>5</v>
      </c>
      <c r="B896" s="75" t="s">
        <v>347</v>
      </c>
      <c r="C896" s="75" t="s">
        <v>1207</v>
      </c>
      <c r="D896" s="75" t="s">
        <v>1208</v>
      </c>
      <c r="E896" s="75" t="s">
        <v>1209</v>
      </c>
      <c r="F896" s="75" t="s">
        <v>480</v>
      </c>
      <c r="G896" s="75" t="s">
        <v>1214</v>
      </c>
      <c r="H896" s="80">
        <v>4405</v>
      </c>
      <c r="I896" s="76">
        <v>3</v>
      </c>
      <c r="J896" s="153">
        <f>นครพนม!F7</f>
        <v>179524.13</v>
      </c>
      <c r="K896" s="159">
        <f>นครพนม!AL7</f>
        <v>222539.28</v>
      </c>
      <c r="L896" s="81">
        <f>นครพนม!AM7</f>
        <v>1620768.44</v>
      </c>
      <c r="M896" s="81">
        <f>นครพนม!AN7</f>
        <v>2282455.4000000004</v>
      </c>
      <c r="N896" s="75"/>
      <c r="O896" s="75"/>
      <c r="P896" s="75"/>
      <c r="Q896" s="151">
        <f t="shared" si="99"/>
        <v>-661686.96000000043</v>
      </c>
      <c r="R896" s="78">
        <f t="shared" si="100"/>
        <v>367.93835187287175</v>
      </c>
    </row>
    <row r="897" spans="1:18">
      <c r="A897" s="76">
        <v>6</v>
      </c>
      <c r="B897" s="75" t="s">
        <v>347</v>
      </c>
      <c r="C897" s="75" t="s">
        <v>1207</v>
      </c>
      <c r="D897" s="75" t="s">
        <v>1208</v>
      </c>
      <c r="E897" s="75" t="s">
        <v>1209</v>
      </c>
      <c r="F897" s="75" t="s">
        <v>480</v>
      </c>
      <c r="G897" s="75" t="s">
        <v>1215</v>
      </c>
      <c r="H897" s="80">
        <v>4348</v>
      </c>
      <c r="I897" s="76">
        <v>3</v>
      </c>
      <c r="J897" s="153">
        <f>นครพนม!F8</f>
        <v>542005.97</v>
      </c>
      <c r="K897" s="159">
        <f>นครพนม!AL8</f>
        <v>555860.12</v>
      </c>
      <c r="L897" s="81">
        <f>นครพนม!AM8</f>
        <v>1716349.81</v>
      </c>
      <c r="M897" s="81">
        <f>นครพนม!AN8</f>
        <v>1950805.7399999998</v>
      </c>
      <c r="N897" s="75"/>
      <c r="O897" s="75"/>
      <c r="P897" s="75"/>
      <c r="Q897" s="151">
        <f t="shared" si="99"/>
        <v>-234455.9299999997</v>
      </c>
      <c r="R897" s="78">
        <f t="shared" si="100"/>
        <v>394.7446665133395</v>
      </c>
    </row>
    <row r="898" spans="1:18">
      <c r="A898" s="76">
        <v>7</v>
      </c>
      <c r="B898" s="75" t="s">
        <v>347</v>
      </c>
      <c r="C898" s="75" t="s">
        <v>1207</v>
      </c>
      <c r="D898" s="75" t="s">
        <v>1208</v>
      </c>
      <c r="E898" s="75" t="s">
        <v>1209</v>
      </c>
      <c r="F898" s="75" t="s">
        <v>480</v>
      </c>
      <c r="G898" s="75" t="s">
        <v>1216</v>
      </c>
      <c r="H898" s="80">
        <v>3589</v>
      </c>
      <c r="I898" s="76">
        <v>3</v>
      </c>
      <c r="J898" s="153">
        <f>นครพนม!F9</f>
        <v>326931</v>
      </c>
      <c r="K898" s="159">
        <f>นครพนม!AL9</f>
        <v>403385.65</v>
      </c>
      <c r="L898" s="81">
        <f>นครพนม!AM9</f>
        <v>1536500.63</v>
      </c>
      <c r="M898" s="81">
        <f>นครพนม!AN9</f>
        <v>1741061.06</v>
      </c>
      <c r="N898" s="75"/>
      <c r="O898" s="75"/>
      <c r="P898" s="75"/>
      <c r="Q898" s="151">
        <f t="shared" si="99"/>
        <v>-204560.43000000017</v>
      </c>
      <c r="R898" s="78">
        <f t="shared" si="100"/>
        <v>428.11385622736134</v>
      </c>
    </row>
    <row r="899" spans="1:18">
      <c r="A899" s="76">
        <v>8</v>
      </c>
      <c r="B899" s="75" t="s">
        <v>347</v>
      </c>
      <c r="C899" s="75" t="s">
        <v>1207</v>
      </c>
      <c r="D899" s="75" t="s">
        <v>1208</v>
      </c>
      <c r="E899" s="75" t="s">
        <v>1209</v>
      </c>
      <c r="F899" s="75" t="s">
        <v>480</v>
      </c>
      <c r="G899" s="75" t="s">
        <v>1217</v>
      </c>
      <c r="H899" s="80">
        <v>2636</v>
      </c>
      <c r="I899" s="76">
        <v>2</v>
      </c>
      <c r="J899" s="153">
        <f>นครพนม!F10</f>
        <v>145582.06</v>
      </c>
      <c r="K899" s="159">
        <f>นครพนม!AL10</f>
        <v>213539.11</v>
      </c>
      <c r="L899" s="81">
        <f>นครพนม!AM10</f>
        <v>1747128.1600000001</v>
      </c>
      <c r="M899" s="81">
        <f>นครพนม!AN10</f>
        <v>2085372.8800000001</v>
      </c>
      <c r="N899" s="75"/>
      <c r="O899" s="75"/>
      <c r="P899" s="75"/>
      <c r="Q899" s="151">
        <f t="shared" si="99"/>
        <v>-338244.72</v>
      </c>
      <c r="R899" s="78">
        <f t="shared" si="100"/>
        <v>662.79520485584226</v>
      </c>
    </row>
    <row r="900" spans="1:18">
      <c r="A900" s="76">
        <v>9</v>
      </c>
      <c r="B900" s="75" t="s">
        <v>347</v>
      </c>
      <c r="C900" s="75" t="s">
        <v>1207</v>
      </c>
      <c r="D900" s="75" t="s">
        <v>1208</v>
      </c>
      <c r="E900" s="75" t="s">
        <v>1209</v>
      </c>
      <c r="F900" s="75" t="s">
        <v>480</v>
      </c>
      <c r="G900" s="75" t="s">
        <v>1218</v>
      </c>
      <c r="H900" s="80">
        <v>2321</v>
      </c>
      <c r="I900" s="76">
        <v>2</v>
      </c>
      <c r="J900" s="153">
        <f>นครพนม!F11</f>
        <v>104666.4</v>
      </c>
      <c r="K900" s="159">
        <f>นครพนม!AL11</f>
        <v>202491.53999999998</v>
      </c>
      <c r="L900" s="81">
        <f>นครพนม!AM11</f>
        <v>1865734.03</v>
      </c>
      <c r="M900" s="81">
        <f>นครพนม!AN11</f>
        <v>1624295.47</v>
      </c>
      <c r="N900" s="75"/>
      <c r="O900" s="75"/>
      <c r="P900" s="75"/>
      <c r="Q900" s="151">
        <f t="shared" si="99"/>
        <v>241438.56000000006</v>
      </c>
      <c r="R900" s="78">
        <f t="shared" si="100"/>
        <v>803.84921585523477</v>
      </c>
    </row>
    <row r="901" spans="1:18">
      <c r="A901" s="76">
        <v>10</v>
      </c>
      <c r="B901" s="75" t="s">
        <v>347</v>
      </c>
      <c r="C901" s="75" t="s">
        <v>1207</v>
      </c>
      <c r="D901" s="75" t="s">
        <v>1208</v>
      </c>
      <c r="E901" s="75" t="s">
        <v>1209</v>
      </c>
      <c r="F901" s="75" t="s">
        <v>480</v>
      </c>
      <c r="G901" s="75" t="s">
        <v>1219</v>
      </c>
      <c r="H901" s="80">
        <v>2128</v>
      </c>
      <c r="I901" s="76">
        <v>2</v>
      </c>
      <c r="J901" s="153">
        <f>นครพนม!F12</f>
        <v>333752.96999999997</v>
      </c>
      <c r="K901" s="159">
        <f>นครพนม!AL12</f>
        <v>374108.49</v>
      </c>
      <c r="L901" s="81">
        <f>นครพนม!AM12</f>
        <v>4618416.7</v>
      </c>
      <c r="M901" s="81">
        <f>นครพนม!AN12</f>
        <v>3932602.52</v>
      </c>
      <c r="N901" s="75"/>
      <c r="O901" s="75"/>
      <c r="P901" s="75"/>
      <c r="Q901" s="151">
        <f t="shared" si="99"/>
        <v>685814.18000000017</v>
      </c>
      <c r="R901" s="78">
        <f t="shared" si="100"/>
        <v>2170.3085996240602</v>
      </c>
    </row>
    <row r="902" spans="1:18">
      <c r="A902" s="76">
        <v>11</v>
      </c>
      <c r="B902" s="75" t="s">
        <v>347</v>
      </c>
      <c r="C902" s="75" t="s">
        <v>1207</v>
      </c>
      <c r="D902" s="75" t="s">
        <v>1208</v>
      </c>
      <c r="E902" s="75" t="s">
        <v>1209</v>
      </c>
      <c r="F902" s="75" t="s">
        <v>480</v>
      </c>
      <c r="G902" s="75" t="s">
        <v>1220</v>
      </c>
      <c r="H902" s="80">
        <v>2356</v>
      </c>
      <c r="I902" s="76">
        <v>2</v>
      </c>
      <c r="J902" s="153">
        <f>นครพนม!F13</f>
        <v>9434.58</v>
      </c>
      <c r="K902" s="159">
        <f>นครพนม!AL13</f>
        <v>-4864.7100000000064</v>
      </c>
      <c r="L902" s="81">
        <f>นครพนม!AM13</f>
        <v>1691701</v>
      </c>
      <c r="M902" s="81">
        <f>นครพนม!AN13</f>
        <v>1995797.8699999999</v>
      </c>
      <c r="N902" s="75"/>
      <c r="O902" s="75"/>
      <c r="P902" s="75"/>
      <c r="Q902" s="151">
        <f t="shared" si="99"/>
        <v>-304096.86999999988</v>
      </c>
      <c r="R902" s="78">
        <f t="shared" si="100"/>
        <v>718.03947368421052</v>
      </c>
    </row>
    <row r="903" spans="1:18">
      <c r="A903" s="76">
        <v>12</v>
      </c>
      <c r="B903" s="75" t="s">
        <v>347</v>
      </c>
      <c r="C903" s="75" t="s">
        <v>1207</v>
      </c>
      <c r="D903" s="75" t="s">
        <v>1208</v>
      </c>
      <c r="E903" s="75" t="s">
        <v>1209</v>
      </c>
      <c r="F903" s="75" t="s">
        <v>480</v>
      </c>
      <c r="G903" s="75" t="s">
        <v>1221</v>
      </c>
      <c r="H903" s="80">
        <v>2750</v>
      </c>
      <c r="I903" s="76">
        <v>2</v>
      </c>
      <c r="J903" s="153">
        <f>นครพนม!F14</f>
        <v>132158.17000000001</v>
      </c>
      <c r="K903" s="159">
        <f>นครพนม!AL14</f>
        <v>191368.30000000005</v>
      </c>
      <c r="L903" s="81">
        <f>นครพนม!AM14</f>
        <v>1820894.0699999998</v>
      </c>
      <c r="M903" s="81">
        <f>นครพนม!AN14</f>
        <v>1802663.3599999999</v>
      </c>
      <c r="N903" s="75"/>
      <c r="O903" s="75"/>
      <c r="P903" s="75"/>
      <c r="Q903" s="151">
        <f t="shared" ref="Q903:Q966" si="109">L903-M903</f>
        <v>18230.709999999963</v>
      </c>
      <c r="R903" s="78">
        <f t="shared" ref="R903:R966" si="110">L903/H903</f>
        <v>662.14329818181807</v>
      </c>
    </row>
    <row r="904" spans="1:18">
      <c r="A904" s="76">
        <v>13</v>
      </c>
      <c r="B904" s="75" t="s">
        <v>347</v>
      </c>
      <c r="C904" s="75" t="s">
        <v>1207</v>
      </c>
      <c r="D904" s="75" t="s">
        <v>1208</v>
      </c>
      <c r="E904" s="75" t="s">
        <v>1209</v>
      </c>
      <c r="F904" s="75" t="s">
        <v>480</v>
      </c>
      <c r="G904" s="75" t="s">
        <v>1222</v>
      </c>
      <c r="H904" s="80">
        <v>3490</v>
      </c>
      <c r="I904" s="76">
        <v>3</v>
      </c>
      <c r="J904" s="153">
        <f>นครพนม!F15</f>
        <v>45455.31</v>
      </c>
      <c r="K904" s="159">
        <f>นครพนม!AL15</f>
        <v>100079.88</v>
      </c>
      <c r="L904" s="81">
        <f>นครพนม!AM15</f>
        <v>2401045.56</v>
      </c>
      <c r="M904" s="81">
        <f>นครพนม!AN15</f>
        <v>2795827.15</v>
      </c>
      <c r="N904" s="75"/>
      <c r="O904" s="75"/>
      <c r="P904" s="75"/>
      <c r="Q904" s="151">
        <f t="shared" si="109"/>
        <v>-394781.58999999985</v>
      </c>
      <c r="R904" s="78">
        <f t="shared" si="110"/>
        <v>687.978670487106</v>
      </c>
    </row>
    <row r="905" spans="1:18">
      <c r="A905" s="76">
        <v>14</v>
      </c>
      <c r="B905" s="75" t="s">
        <v>347</v>
      </c>
      <c r="C905" s="75" t="s">
        <v>1207</v>
      </c>
      <c r="D905" s="75" t="s">
        <v>1208</v>
      </c>
      <c r="E905" s="75" t="s">
        <v>1209</v>
      </c>
      <c r="F905" s="75" t="s">
        <v>480</v>
      </c>
      <c r="G905" s="75" t="s">
        <v>1223</v>
      </c>
      <c r="H905" s="80">
        <v>2589</v>
      </c>
      <c r="I905" s="76">
        <v>2</v>
      </c>
      <c r="J905" s="153">
        <f>นครพนม!F16</f>
        <v>70070.14</v>
      </c>
      <c r="K905" s="159">
        <f>นครพนม!AL16</f>
        <v>112580.95</v>
      </c>
      <c r="L905" s="81">
        <f>นครพนม!AM16</f>
        <v>1560519.57</v>
      </c>
      <c r="M905" s="81">
        <f>นครพนม!AN16</f>
        <v>1656466.3</v>
      </c>
      <c r="N905" s="75"/>
      <c r="O905" s="75"/>
      <c r="P905" s="75"/>
      <c r="Q905" s="151">
        <f t="shared" si="109"/>
        <v>-95946.729999999981</v>
      </c>
      <c r="R905" s="78">
        <f t="shared" si="110"/>
        <v>602.7499304750869</v>
      </c>
    </row>
    <row r="906" spans="1:18">
      <c r="A906" s="76">
        <v>15</v>
      </c>
      <c r="B906" s="75" t="s">
        <v>347</v>
      </c>
      <c r="C906" s="75" t="s">
        <v>1207</v>
      </c>
      <c r="D906" s="75" t="s">
        <v>1208</v>
      </c>
      <c r="E906" s="75" t="s">
        <v>1209</v>
      </c>
      <c r="F906" s="75" t="s">
        <v>480</v>
      </c>
      <c r="G906" s="75" t="s">
        <v>1224</v>
      </c>
      <c r="H906" s="80">
        <v>1475</v>
      </c>
      <c r="I906" s="76">
        <v>1</v>
      </c>
      <c r="J906" s="153">
        <f>นครพนม!F17</f>
        <v>1260484.1100000001</v>
      </c>
      <c r="K906" s="159">
        <f>นครพนม!AL17</f>
        <v>1778941.4100000001</v>
      </c>
      <c r="L906" s="81">
        <f>นครพนม!AM17</f>
        <v>1909977.1</v>
      </c>
      <c r="M906" s="81">
        <f>นครพนม!AN17</f>
        <v>1516848.29</v>
      </c>
      <c r="N906" s="75"/>
      <c r="O906" s="75"/>
      <c r="P906" s="75"/>
      <c r="Q906" s="151">
        <f t="shared" si="109"/>
        <v>393128.81000000006</v>
      </c>
      <c r="R906" s="78">
        <f t="shared" si="110"/>
        <v>1294.8997288135595</v>
      </c>
    </row>
    <row r="907" spans="1:18">
      <c r="A907" s="76">
        <v>16</v>
      </c>
      <c r="B907" s="75" t="s">
        <v>347</v>
      </c>
      <c r="C907" s="75" t="s">
        <v>1207</v>
      </c>
      <c r="D907" s="75" t="s">
        <v>1208</v>
      </c>
      <c r="E907" s="75" t="s">
        <v>1209</v>
      </c>
      <c r="F907" s="75" t="s">
        <v>480</v>
      </c>
      <c r="G907" s="75" t="s">
        <v>1225</v>
      </c>
      <c r="H907" s="80">
        <v>2248</v>
      </c>
      <c r="I907" s="76">
        <v>2</v>
      </c>
      <c r="J907" s="153">
        <f>นครพนม!F18</f>
        <v>459468.67</v>
      </c>
      <c r="K907" s="159">
        <f>นครพนม!AL18</f>
        <v>932192.15</v>
      </c>
      <c r="L907" s="81">
        <f>นครพนม!AM18</f>
        <v>2527789.71</v>
      </c>
      <c r="M907" s="81">
        <f>นครพนม!AN18</f>
        <v>2158282.33</v>
      </c>
      <c r="N907" s="75"/>
      <c r="O907" s="75"/>
      <c r="P907" s="75"/>
      <c r="Q907" s="151">
        <f t="shared" si="109"/>
        <v>369507.37999999989</v>
      </c>
      <c r="R907" s="78">
        <f t="shared" si="110"/>
        <v>1124.4616147686831</v>
      </c>
    </row>
    <row r="908" spans="1:18">
      <c r="A908" s="76">
        <v>17</v>
      </c>
      <c r="B908" s="75" t="s">
        <v>347</v>
      </c>
      <c r="C908" s="75" t="s">
        <v>1207</v>
      </c>
      <c r="D908" s="75" t="s">
        <v>1208</v>
      </c>
      <c r="E908" s="75" t="s">
        <v>1209</v>
      </c>
      <c r="F908" s="75" t="s">
        <v>480</v>
      </c>
      <c r="G908" s="75" t="s">
        <v>1226</v>
      </c>
      <c r="H908" s="80">
        <v>3985</v>
      </c>
      <c r="I908" s="76">
        <v>3</v>
      </c>
      <c r="J908" s="153">
        <f>นครพนม!F19</f>
        <v>435613.87</v>
      </c>
      <c r="K908" s="159">
        <f>นครพนม!AL19</f>
        <v>59603.380000000005</v>
      </c>
      <c r="L908" s="81">
        <f>นครพนม!AM19</f>
        <v>1307869.5</v>
      </c>
      <c r="M908" s="81">
        <f>นครพนม!AN19</f>
        <v>1772363.58</v>
      </c>
      <c r="N908" s="75"/>
      <c r="O908" s="75"/>
      <c r="P908" s="75"/>
      <c r="Q908" s="151">
        <f t="shared" si="109"/>
        <v>-464494.08000000007</v>
      </c>
      <c r="R908" s="78">
        <f t="shared" si="110"/>
        <v>328.19811794228355</v>
      </c>
    </row>
    <row r="909" spans="1:18">
      <c r="A909" s="76">
        <v>18</v>
      </c>
      <c r="B909" s="75" t="s">
        <v>347</v>
      </c>
      <c r="C909" s="75" t="s">
        <v>1207</v>
      </c>
      <c r="D909" s="75" t="s">
        <v>1208</v>
      </c>
      <c r="E909" s="75" t="s">
        <v>1209</v>
      </c>
      <c r="F909" s="75" t="s">
        <v>480</v>
      </c>
      <c r="G909" s="75" t="s">
        <v>1227</v>
      </c>
      <c r="H909" s="80">
        <v>2900</v>
      </c>
      <c r="I909" s="76">
        <v>2</v>
      </c>
      <c r="J909" s="153">
        <f>นครพนม!F20</f>
        <v>386453.31</v>
      </c>
      <c r="K909" s="159">
        <f>นครพนม!AL20</f>
        <v>439386.51999999996</v>
      </c>
      <c r="L909" s="81">
        <f>นครพนม!AM20</f>
        <v>1401844.42</v>
      </c>
      <c r="M909" s="81">
        <f>นครพนม!AN20</f>
        <v>1571920.1</v>
      </c>
      <c r="N909" s="75"/>
      <c r="O909" s="75"/>
      <c r="P909" s="75"/>
      <c r="Q909" s="151">
        <f t="shared" si="109"/>
        <v>-170075.68000000017</v>
      </c>
      <c r="R909" s="78">
        <f t="shared" si="110"/>
        <v>483.39462758620687</v>
      </c>
    </row>
    <row r="910" spans="1:18">
      <c r="A910" s="76">
        <v>19</v>
      </c>
      <c r="B910" s="75" t="s">
        <v>347</v>
      </c>
      <c r="C910" s="75" t="s">
        <v>1207</v>
      </c>
      <c r="D910" s="75" t="s">
        <v>1208</v>
      </c>
      <c r="E910" s="75" t="s">
        <v>1209</v>
      </c>
      <c r="F910" s="75" t="s">
        <v>480</v>
      </c>
      <c r="G910" s="75" t="s">
        <v>1228</v>
      </c>
      <c r="H910" s="80">
        <v>4136</v>
      </c>
      <c r="I910" s="76">
        <v>3</v>
      </c>
      <c r="J910" s="153">
        <f>นครพนม!F21</f>
        <v>288287.34999999998</v>
      </c>
      <c r="K910" s="159">
        <f>นครพนม!AL21</f>
        <v>416197.45999999996</v>
      </c>
      <c r="L910" s="81">
        <f>นครพนม!AM21</f>
        <v>2890959.96</v>
      </c>
      <c r="M910" s="81">
        <f>นครพนม!AN21</f>
        <v>2890103.8000000003</v>
      </c>
      <c r="N910" s="75"/>
      <c r="O910" s="75"/>
      <c r="P910" s="75"/>
      <c r="Q910" s="151">
        <f t="shared" si="109"/>
        <v>856.15999999968335</v>
      </c>
      <c r="R910" s="78">
        <f t="shared" si="110"/>
        <v>698.9748452611218</v>
      </c>
    </row>
    <row r="911" spans="1:18">
      <c r="A911" s="76">
        <v>20</v>
      </c>
      <c r="B911" s="75" t="s">
        <v>347</v>
      </c>
      <c r="C911" s="75" t="s">
        <v>1207</v>
      </c>
      <c r="D911" s="75" t="s">
        <v>1208</v>
      </c>
      <c r="E911" s="75" t="s">
        <v>1209</v>
      </c>
      <c r="F911" s="75" t="s">
        <v>480</v>
      </c>
      <c r="G911" s="75" t="s">
        <v>1229</v>
      </c>
      <c r="H911" s="80">
        <v>3628</v>
      </c>
      <c r="I911" s="76">
        <v>3</v>
      </c>
      <c r="J911" s="153">
        <f>นครพนม!F22</f>
        <v>228551.37</v>
      </c>
      <c r="K911" s="159">
        <f>นครพนม!AL22</f>
        <v>309215.82999999996</v>
      </c>
      <c r="L911" s="81">
        <f>นครพนม!AM22</f>
        <v>1814468.45</v>
      </c>
      <c r="M911" s="81">
        <f>นครพนม!AN22</f>
        <v>2079914.73</v>
      </c>
      <c r="N911" s="75"/>
      <c r="O911" s="75"/>
      <c r="P911" s="75"/>
      <c r="Q911" s="151">
        <f t="shared" si="109"/>
        <v>-265446.28000000003</v>
      </c>
      <c r="R911" s="78">
        <f t="shared" si="110"/>
        <v>500.12912072767364</v>
      </c>
    </row>
    <row r="912" spans="1:18">
      <c r="A912" s="76">
        <v>21</v>
      </c>
      <c r="B912" s="75" t="s">
        <v>347</v>
      </c>
      <c r="C912" s="75" t="s">
        <v>1207</v>
      </c>
      <c r="D912" s="75" t="s">
        <v>1208</v>
      </c>
      <c r="E912" s="75" t="s">
        <v>1209</v>
      </c>
      <c r="F912" s="75" t="s">
        <v>480</v>
      </c>
      <c r="G912" s="75" t="s">
        <v>1230</v>
      </c>
      <c r="H912" s="80">
        <v>2180</v>
      </c>
      <c r="I912" s="76">
        <v>2</v>
      </c>
      <c r="J912" s="153">
        <f>นครพนม!F23</f>
        <v>791488.06</v>
      </c>
      <c r="K912" s="159">
        <f>นครพนม!AL23</f>
        <v>770188.76000000013</v>
      </c>
      <c r="L912" s="81">
        <f>นครพนม!AM23</f>
        <v>1082901</v>
      </c>
      <c r="M912" s="81">
        <f>นครพนม!AN23</f>
        <v>1525710.0099999998</v>
      </c>
      <c r="N912" s="75"/>
      <c r="O912" s="75"/>
      <c r="P912" s="75"/>
      <c r="Q912" s="151">
        <f t="shared" si="109"/>
        <v>-442809.00999999978</v>
      </c>
      <c r="R912" s="78">
        <f t="shared" si="110"/>
        <v>496.74357798165136</v>
      </c>
    </row>
    <row r="913" spans="1:18">
      <c r="A913" s="76">
        <v>22</v>
      </c>
      <c r="B913" s="75" t="s">
        <v>347</v>
      </c>
      <c r="C913" s="75" t="s">
        <v>1207</v>
      </c>
      <c r="D913" s="75" t="s">
        <v>1208</v>
      </c>
      <c r="E913" s="75" t="s">
        <v>1209</v>
      </c>
      <c r="F913" s="75" t="s">
        <v>480</v>
      </c>
      <c r="G913" s="75" t="s">
        <v>1231</v>
      </c>
      <c r="H913" s="80">
        <v>2720</v>
      </c>
      <c r="I913" s="76">
        <v>2</v>
      </c>
      <c r="J913" s="153">
        <f>นครพนม!F24</f>
        <v>499448.29</v>
      </c>
      <c r="K913" s="159">
        <f>นครพนม!AL24</f>
        <v>564862.7699999999</v>
      </c>
      <c r="L913" s="81">
        <f>นครพนม!AM24</f>
        <v>1780103.9</v>
      </c>
      <c r="M913" s="81">
        <f>นครพนม!AN24</f>
        <v>1579435.8800000001</v>
      </c>
      <c r="N913" s="75"/>
      <c r="O913" s="75"/>
      <c r="P913" s="75"/>
      <c r="Q913" s="151">
        <f t="shared" si="109"/>
        <v>200668.01999999979</v>
      </c>
      <c r="R913" s="78">
        <f t="shared" si="110"/>
        <v>654.44996323529404</v>
      </c>
    </row>
    <row r="914" spans="1:18">
      <c r="A914" s="76">
        <v>23</v>
      </c>
      <c r="B914" s="75" t="s">
        <v>347</v>
      </c>
      <c r="C914" s="75" t="s">
        <v>1207</v>
      </c>
      <c r="D914" s="75" t="s">
        <v>1208</v>
      </c>
      <c r="E914" s="75" t="s">
        <v>1209</v>
      </c>
      <c r="F914" s="75" t="s">
        <v>480</v>
      </c>
      <c r="G914" s="75" t="s">
        <v>1232</v>
      </c>
      <c r="H914" s="80">
        <v>6257</v>
      </c>
      <c r="I914" s="76">
        <v>5</v>
      </c>
      <c r="J914" s="153">
        <f>นครพนม!F25</f>
        <v>316033.78000000003</v>
      </c>
      <c r="K914" s="159">
        <f>นครพนม!AL25</f>
        <v>560345.83000000007</v>
      </c>
      <c r="L914" s="81">
        <f>นครพนม!AM25</f>
        <v>1971865.85</v>
      </c>
      <c r="M914" s="81">
        <f>นครพนม!AN25</f>
        <v>2261489.79</v>
      </c>
      <c r="N914" s="75"/>
      <c r="O914" s="75"/>
      <c r="P914" s="75"/>
      <c r="Q914" s="151">
        <f t="shared" si="109"/>
        <v>-289623.93999999994</v>
      </c>
      <c r="R914" s="78">
        <f t="shared" si="110"/>
        <v>315.14557295828672</v>
      </c>
    </row>
    <row r="915" spans="1:18">
      <c r="A915" s="76">
        <v>24</v>
      </c>
      <c r="B915" s="75" t="s">
        <v>347</v>
      </c>
      <c r="C915" s="75" t="s">
        <v>1207</v>
      </c>
      <c r="D915" s="75" t="s">
        <v>1208</v>
      </c>
      <c r="E915" s="75" t="s">
        <v>1209</v>
      </c>
      <c r="F915" s="75" t="s">
        <v>480</v>
      </c>
      <c r="G915" s="75" t="s">
        <v>1233</v>
      </c>
      <c r="H915" s="80">
        <v>5202</v>
      </c>
      <c r="I915" s="76">
        <v>4</v>
      </c>
      <c r="J915" s="153">
        <f>นครพนม!F26</f>
        <v>553259.78</v>
      </c>
      <c r="K915" s="159">
        <f>นครพนม!AL26</f>
        <v>386469.18</v>
      </c>
      <c r="L915" s="81">
        <f>นครพนม!AM26</f>
        <v>2196835.44</v>
      </c>
      <c r="M915" s="81">
        <f>นครพนม!AN26</f>
        <v>2312350.69</v>
      </c>
      <c r="N915" s="75"/>
      <c r="O915" s="75"/>
      <c r="P915" s="75"/>
      <c r="Q915" s="151">
        <f t="shared" si="109"/>
        <v>-115515.25</v>
      </c>
      <c r="R915" s="78">
        <f t="shared" si="110"/>
        <v>422.30592848904269</v>
      </c>
    </row>
    <row r="916" spans="1:18">
      <c r="A916" s="76">
        <v>25</v>
      </c>
      <c r="B916" s="75" t="s">
        <v>347</v>
      </c>
      <c r="C916" s="75" t="s">
        <v>1207</v>
      </c>
      <c r="D916" s="75" t="s">
        <v>1208</v>
      </c>
      <c r="E916" s="75" t="s">
        <v>1209</v>
      </c>
      <c r="F916" s="75" t="s">
        <v>480</v>
      </c>
      <c r="G916" s="75" t="s">
        <v>1234</v>
      </c>
      <c r="H916" s="80">
        <v>2753</v>
      </c>
      <c r="I916" s="76">
        <v>2</v>
      </c>
      <c r="J916" s="153">
        <f>นครพนม!F27</f>
        <v>366789.7</v>
      </c>
      <c r="K916" s="159">
        <f>นครพนม!AL27</f>
        <v>276467.64</v>
      </c>
      <c r="L916" s="81">
        <f>นครพนม!AM27</f>
        <v>1557225.77</v>
      </c>
      <c r="M916" s="81">
        <f>นครพนม!AN27</f>
        <v>1870345.52</v>
      </c>
      <c r="N916" s="75"/>
      <c r="O916" s="75"/>
      <c r="P916" s="75"/>
      <c r="Q916" s="151">
        <f t="shared" si="109"/>
        <v>-313119.75</v>
      </c>
      <c r="R916" s="78">
        <f t="shared" si="110"/>
        <v>565.64684707591721</v>
      </c>
    </row>
    <row r="917" spans="1:18">
      <c r="A917" s="76">
        <v>26</v>
      </c>
      <c r="B917" s="75" t="s">
        <v>347</v>
      </c>
      <c r="C917" s="75" t="s">
        <v>1207</v>
      </c>
      <c r="D917" s="75" t="s">
        <v>1208</v>
      </c>
      <c r="E917" s="75" t="s">
        <v>1209</v>
      </c>
      <c r="F917" s="75" t="s">
        <v>480</v>
      </c>
      <c r="G917" s="75" t="s">
        <v>1235</v>
      </c>
      <c r="H917" s="80">
        <v>2931</v>
      </c>
      <c r="I917" s="76">
        <v>2</v>
      </c>
      <c r="J917" s="153">
        <f>นครพนม!F28</f>
        <v>155627.73000000001</v>
      </c>
      <c r="K917" s="159">
        <f>นครพนม!AL28</f>
        <v>138271.67000000001</v>
      </c>
      <c r="L917" s="81">
        <f>นครพนม!AM28</f>
        <v>1073588.95</v>
      </c>
      <c r="M917" s="81">
        <f>นครพนม!AN28</f>
        <v>1305027.6700000002</v>
      </c>
      <c r="N917" s="75"/>
      <c r="O917" s="75"/>
      <c r="P917" s="75"/>
      <c r="Q917" s="151">
        <f t="shared" si="109"/>
        <v>-231438.7200000002</v>
      </c>
      <c r="R917" s="78">
        <f t="shared" si="110"/>
        <v>366.28759808938929</v>
      </c>
    </row>
    <row r="918" spans="1:18" s="21" customFormat="1">
      <c r="A918" s="139">
        <v>1</v>
      </c>
      <c r="B918" s="140" t="s">
        <v>347</v>
      </c>
      <c r="C918" s="140"/>
      <c r="D918" s="140"/>
      <c r="E918" s="140" t="s">
        <v>376</v>
      </c>
      <c r="F918" s="140"/>
      <c r="G918" s="140" t="s">
        <v>1236</v>
      </c>
      <c r="H918" s="142">
        <f>SUM(H892:H917)</f>
        <v>84686</v>
      </c>
      <c r="I918" s="139"/>
      <c r="J918" s="142">
        <f>SUM(J892:J917)</f>
        <v>8505297.1300000008</v>
      </c>
      <c r="K918" s="160">
        <f>SUM(K892:K917)</f>
        <v>10002284.789999999</v>
      </c>
      <c r="L918" s="142">
        <f t="shared" ref="L918:M918" si="111">SUM(L893:L917)</f>
        <v>47626729.95000001</v>
      </c>
      <c r="M918" s="142">
        <f t="shared" si="111"/>
        <v>50937884.719999999</v>
      </c>
      <c r="N918" s="140">
        <v>25</v>
      </c>
      <c r="O918" s="140">
        <v>25</v>
      </c>
      <c r="P918" s="140">
        <f>N918-O918</f>
        <v>0</v>
      </c>
      <c r="Q918" s="152">
        <f t="shared" si="109"/>
        <v>-3311154.7699999884</v>
      </c>
      <c r="R918" s="150">
        <f>L918/H918</f>
        <v>562.3920122570438</v>
      </c>
    </row>
    <row r="919" spans="1:18">
      <c r="A919" s="76">
        <v>1</v>
      </c>
      <c r="B919" s="75" t="s">
        <v>347</v>
      </c>
      <c r="C919" s="75" t="s">
        <v>1237</v>
      </c>
      <c r="D919" s="75" t="s">
        <v>378</v>
      </c>
      <c r="E919" s="75" t="s">
        <v>1238</v>
      </c>
      <c r="F919" s="75" t="s">
        <v>510</v>
      </c>
      <c r="G919" s="75" t="s">
        <v>1239</v>
      </c>
      <c r="H919" s="80"/>
      <c r="I919" s="76"/>
      <c r="J919" s="153"/>
      <c r="K919" s="159"/>
      <c r="L919" s="81"/>
      <c r="M919" s="81"/>
      <c r="N919" s="75"/>
      <c r="O919" s="75"/>
      <c r="P919" s="75"/>
    </row>
    <row r="920" spans="1:18">
      <c r="A920" s="76">
        <v>2</v>
      </c>
      <c r="B920" s="75" t="s">
        <v>347</v>
      </c>
      <c r="C920" s="75" t="s">
        <v>1237</v>
      </c>
      <c r="D920" s="75" t="s">
        <v>378</v>
      </c>
      <c r="E920" s="75" t="s">
        <v>1238</v>
      </c>
      <c r="F920" s="75" t="s">
        <v>480</v>
      </c>
      <c r="G920" s="75" t="s">
        <v>1240</v>
      </c>
      <c r="H920" s="80">
        <v>4011</v>
      </c>
      <c r="I920" s="76">
        <v>3</v>
      </c>
      <c r="J920" s="153">
        <f>นครพนม!F29</f>
        <v>177037.41</v>
      </c>
      <c r="K920" s="159">
        <f>นครพนม!AL29</f>
        <v>204964.30000000002</v>
      </c>
      <c r="L920" s="81">
        <f>นครพนม!AM29</f>
        <v>2584940.71</v>
      </c>
      <c r="M920" s="81">
        <f>นครพนม!AN29</f>
        <v>2580187.9300000002</v>
      </c>
      <c r="N920" s="75"/>
      <c r="O920" s="75"/>
      <c r="P920" s="75"/>
      <c r="Q920" s="151">
        <f t="shared" si="109"/>
        <v>4752.7799999997951</v>
      </c>
      <c r="R920" s="78">
        <f t="shared" si="110"/>
        <v>644.4629045125904</v>
      </c>
    </row>
    <row r="921" spans="1:18">
      <c r="A921" s="76">
        <v>3</v>
      </c>
      <c r="B921" s="75" t="s">
        <v>347</v>
      </c>
      <c r="C921" s="75" t="s">
        <v>1237</v>
      </c>
      <c r="D921" s="75" t="s">
        <v>378</v>
      </c>
      <c r="E921" s="75" t="s">
        <v>1238</v>
      </c>
      <c r="F921" s="75" t="s">
        <v>480</v>
      </c>
      <c r="G921" s="75" t="s">
        <v>1241</v>
      </c>
      <c r="H921" s="80">
        <v>5215</v>
      </c>
      <c r="I921" s="76">
        <v>4</v>
      </c>
      <c r="J921" s="153">
        <f>นครพนม!F30</f>
        <v>889148.1</v>
      </c>
      <c r="K921" s="159">
        <f>นครพนม!AL30</f>
        <v>602691.5</v>
      </c>
      <c r="L921" s="81">
        <f>นครพนม!AM30</f>
        <v>2950930.2</v>
      </c>
      <c r="M921" s="81">
        <f>นครพนม!AN30</f>
        <v>2821448.07</v>
      </c>
      <c r="N921" s="75"/>
      <c r="O921" s="75"/>
      <c r="P921" s="75"/>
      <c r="Q921" s="151">
        <f t="shared" si="109"/>
        <v>129482.13000000035</v>
      </c>
      <c r="R921" s="78">
        <f t="shared" si="110"/>
        <v>565.85430488974112</v>
      </c>
    </row>
    <row r="922" spans="1:18">
      <c r="A922" s="76">
        <v>4</v>
      </c>
      <c r="B922" s="75" t="s">
        <v>347</v>
      </c>
      <c r="C922" s="75" t="s">
        <v>1237</v>
      </c>
      <c r="D922" s="75" t="s">
        <v>378</v>
      </c>
      <c r="E922" s="75" t="s">
        <v>1238</v>
      </c>
      <c r="F922" s="75" t="s">
        <v>480</v>
      </c>
      <c r="G922" s="75" t="s">
        <v>1242</v>
      </c>
      <c r="H922" s="80">
        <v>2879</v>
      </c>
      <c r="I922" s="76">
        <v>2</v>
      </c>
      <c r="J922" s="153">
        <f>นครพนม!F31</f>
        <v>342925.75</v>
      </c>
      <c r="K922" s="159">
        <f>นครพนม!AL31</f>
        <v>360932.89</v>
      </c>
      <c r="L922" s="81">
        <f>นครพนม!AM31</f>
        <v>1700929.8599999999</v>
      </c>
      <c r="M922" s="81">
        <f>นครพนม!AN31</f>
        <v>1765873.67</v>
      </c>
      <c r="N922" s="75"/>
      <c r="O922" s="75"/>
      <c r="P922" s="75"/>
      <c r="Q922" s="151">
        <f t="shared" si="109"/>
        <v>-64943.810000000056</v>
      </c>
      <c r="R922" s="78">
        <f t="shared" si="110"/>
        <v>590.80578673150399</v>
      </c>
    </row>
    <row r="923" spans="1:18">
      <c r="A923" s="76">
        <v>5</v>
      </c>
      <c r="B923" s="75" t="s">
        <v>347</v>
      </c>
      <c r="C923" s="75" t="s">
        <v>1237</v>
      </c>
      <c r="D923" s="75" t="s">
        <v>378</v>
      </c>
      <c r="E923" s="75" t="s">
        <v>1238</v>
      </c>
      <c r="F923" s="75" t="s">
        <v>480</v>
      </c>
      <c r="G923" s="75" t="s">
        <v>1243</v>
      </c>
      <c r="H923" s="80">
        <v>3429</v>
      </c>
      <c r="I923" s="76">
        <v>3</v>
      </c>
      <c r="J923" s="153">
        <f>นครพนม!F32</f>
        <v>277498.27</v>
      </c>
      <c r="K923" s="159">
        <f>นครพนม!AL32</f>
        <v>302072.87</v>
      </c>
      <c r="L923" s="81">
        <f>นครพนม!AM32</f>
        <v>819033.36</v>
      </c>
      <c r="M923" s="81">
        <f>นครพนม!AN32</f>
        <v>959963.34</v>
      </c>
      <c r="N923" s="75"/>
      <c r="O923" s="75"/>
      <c r="P923" s="75"/>
      <c r="Q923" s="151">
        <f t="shared" si="109"/>
        <v>-140929.97999999998</v>
      </c>
      <c r="R923" s="78">
        <f t="shared" si="110"/>
        <v>238.85487314085739</v>
      </c>
    </row>
    <row r="924" spans="1:18">
      <c r="A924" s="76">
        <v>6</v>
      </c>
      <c r="B924" s="75" t="s">
        <v>347</v>
      </c>
      <c r="C924" s="75" t="s">
        <v>1237</v>
      </c>
      <c r="D924" s="75" t="s">
        <v>378</v>
      </c>
      <c r="E924" s="75" t="s">
        <v>1238</v>
      </c>
      <c r="F924" s="75" t="s">
        <v>480</v>
      </c>
      <c r="G924" s="75" t="s">
        <v>1244</v>
      </c>
      <c r="H924" s="80">
        <v>4031</v>
      </c>
      <c r="I924" s="76">
        <v>3</v>
      </c>
      <c r="J924" s="153">
        <f>นครพนม!F33</f>
        <v>297339.21000000002</v>
      </c>
      <c r="K924" s="159">
        <f>นครพนม!AL33</f>
        <v>367128.67000000004</v>
      </c>
      <c r="L924" s="81">
        <f>นครพนม!AM33</f>
        <v>2130816.84</v>
      </c>
      <c r="M924" s="81">
        <f>นครพนม!AN33</f>
        <v>2118690.2400000002</v>
      </c>
      <c r="N924" s="75"/>
      <c r="O924" s="75"/>
      <c r="P924" s="75"/>
      <c r="Q924" s="151">
        <f t="shared" si="109"/>
        <v>12126.599999999627</v>
      </c>
      <c r="R924" s="78">
        <f t="shared" si="110"/>
        <v>528.60750186058044</v>
      </c>
    </row>
    <row r="925" spans="1:18">
      <c r="A925" s="76">
        <v>7</v>
      </c>
      <c r="B925" s="75" t="s">
        <v>347</v>
      </c>
      <c r="C925" s="75" t="s">
        <v>1237</v>
      </c>
      <c r="D925" s="75" t="s">
        <v>378</v>
      </c>
      <c r="E925" s="75" t="s">
        <v>1238</v>
      </c>
      <c r="F925" s="75" t="s">
        <v>480</v>
      </c>
      <c r="G925" s="75" t="s">
        <v>1245</v>
      </c>
      <c r="H925" s="80">
        <v>4404</v>
      </c>
      <c r="I925" s="76">
        <v>3</v>
      </c>
      <c r="J925" s="153">
        <f>นครพนม!F34</f>
        <v>150056.09</v>
      </c>
      <c r="K925" s="159">
        <f>นครพนม!AL34</f>
        <v>276515.90000000002</v>
      </c>
      <c r="L925" s="81">
        <f>นครพนม!AM34</f>
        <v>2218828.67</v>
      </c>
      <c r="M925" s="81">
        <f>นครพนม!AN34</f>
        <v>2454528.7400000002</v>
      </c>
      <c r="N925" s="75"/>
      <c r="O925" s="75"/>
      <c r="P925" s="75"/>
      <c r="Q925" s="151">
        <f t="shared" si="109"/>
        <v>-235700.0700000003</v>
      </c>
      <c r="R925" s="78">
        <f t="shared" si="110"/>
        <v>503.82122388737508</v>
      </c>
    </row>
    <row r="926" spans="1:18" s="119" customFormat="1">
      <c r="A926" s="116">
        <v>8</v>
      </c>
      <c r="B926" s="117" t="s">
        <v>347</v>
      </c>
      <c r="C926" s="117" t="s">
        <v>1237</v>
      </c>
      <c r="D926" s="117" t="s">
        <v>378</v>
      </c>
      <c r="E926" s="117" t="s">
        <v>1238</v>
      </c>
      <c r="F926" s="117" t="s">
        <v>480</v>
      </c>
      <c r="G926" s="117" t="s">
        <v>1246</v>
      </c>
      <c r="H926" s="118">
        <v>2133</v>
      </c>
      <c r="I926" s="116">
        <v>2</v>
      </c>
      <c r="J926" s="124">
        <f>นครพนม!F35</f>
        <v>239769.11</v>
      </c>
      <c r="K926" s="168">
        <f>นครพนม!AL35</f>
        <v>324294.32999999996</v>
      </c>
      <c r="L926" s="124">
        <f>นครพนม!AM35</f>
        <v>731085.89999999991</v>
      </c>
      <c r="M926" s="124">
        <f>นครพนม!AN35</f>
        <v>887634.32</v>
      </c>
      <c r="N926" s="117"/>
      <c r="O926" s="117"/>
      <c r="P926" s="117"/>
      <c r="Q926" s="151">
        <f t="shared" si="109"/>
        <v>-156548.42000000004</v>
      </c>
      <c r="R926" s="78">
        <f t="shared" si="110"/>
        <v>342.75007032348799</v>
      </c>
    </row>
    <row r="927" spans="1:18">
      <c r="A927" s="76">
        <v>9</v>
      </c>
      <c r="B927" s="75" t="s">
        <v>347</v>
      </c>
      <c r="C927" s="75" t="s">
        <v>1237</v>
      </c>
      <c r="D927" s="75" t="s">
        <v>378</v>
      </c>
      <c r="E927" s="75" t="s">
        <v>1238</v>
      </c>
      <c r="F927" s="75" t="s">
        <v>480</v>
      </c>
      <c r="G927" s="75" t="s">
        <v>1247</v>
      </c>
      <c r="H927" s="80">
        <v>2756</v>
      </c>
      <c r="I927" s="76">
        <v>2</v>
      </c>
      <c r="J927" s="153">
        <f>นครพนม!F36</f>
        <v>302714.61</v>
      </c>
      <c r="K927" s="159">
        <f>นครพนม!AL36</f>
        <v>503319.41</v>
      </c>
      <c r="L927" s="81">
        <f>นครพนม!AM36</f>
        <v>934511.53</v>
      </c>
      <c r="M927" s="81">
        <f>นครพนม!AN36</f>
        <v>935436.77</v>
      </c>
      <c r="N927" s="75"/>
      <c r="O927" s="75"/>
      <c r="P927" s="75"/>
      <c r="Q927" s="151">
        <f t="shared" si="109"/>
        <v>-925.23999999999069</v>
      </c>
      <c r="R927" s="78">
        <f t="shared" si="110"/>
        <v>339.08255805515239</v>
      </c>
    </row>
    <row r="928" spans="1:18">
      <c r="A928" s="76">
        <v>10</v>
      </c>
      <c r="B928" s="75" t="s">
        <v>347</v>
      </c>
      <c r="C928" s="75" t="s">
        <v>1237</v>
      </c>
      <c r="D928" s="75" t="s">
        <v>378</v>
      </c>
      <c r="E928" s="75" t="s">
        <v>1238</v>
      </c>
      <c r="F928" s="75" t="s">
        <v>480</v>
      </c>
      <c r="G928" s="75" t="s">
        <v>1248</v>
      </c>
      <c r="H928" s="80">
        <v>2482</v>
      </c>
      <c r="I928" s="76">
        <v>2</v>
      </c>
      <c r="J928" s="153">
        <f>นครพนม!F37</f>
        <v>187299.39</v>
      </c>
      <c r="K928" s="159">
        <f>นครพนม!AL37</f>
        <v>256787.66</v>
      </c>
      <c r="L928" s="81">
        <f>นครพนม!AM37</f>
        <v>2143538.29</v>
      </c>
      <c r="M928" s="81">
        <f>นครพนม!AN37</f>
        <v>2378395.35</v>
      </c>
      <c r="N928" s="75"/>
      <c r="O928" s="75"/>
      <c r="P928" s="75"/>
      <c r="Q928" s="151">
        <f t="shared" si="109"/>
        <v>-234857.06000000006</v>
      </c>
      <c r="R928" s="78">
        <f t="shared" si="110"/>
        <v>863.63347703464945</v>
      </c>
    </row>
    <row r="929" spans="1:18" s="21" customFormat="1">
      <c r="A929" s="139">
        <v>2</v>
      </c>
      <c r="B929" s="140" t="s">
        <v>347</v>
      </c>
      <c r="C929" s="140"/>
      <c r="D929" s="140"/>
      <c r="E929" s="140" t="s">
        <v>376</v>
      </c>
      <c r="F929" s="140"/>
      <c r="G929" s="140" t="s">
        <v>1249</v>
      </c>
      <c r="H929" s="142">
        <f>SUM(H919:H928)</f>
        <v>31340</v>
      </c>
      <c r="I929" s="139"/>
      <c r="J929" s="142">
        <f>SUM(J919:J928)</f>
        <v>2863787.94</v>
      </c>
      <c r="K929" s="160">
        <f>SUM(K919:K928)</f>
        <v>3198707.5300000003</v>
      </c>
      <c r="L929" s="142">
        <f t="shared" ref="L929:M929" si="112">SUM(L919:L928)</f>
        <v>16214615.359999999</v>
      </c>
      <c r="M929" s="142">
        <f t="shared" si="112"/>
        <v>16902158.43</v>
      </c>
      <c r="N929" s="140">
        <v>9</v>
      </c>
      <c r="O929" s="140">
        <v>9</v>
      </c>
      <c r="P929" s="140">
        <f>N929-O929</f>
        <v>0</v>
      </c>
      <c r="Q929" s="152">
        <f t="shared" si="109"/>
        <v>-687543.0700000003</v>
      </c>
      <c r="R929" s="150">
        <f>L929/H929</f>
        <v>517.37764390555196</v>
      </c>
    </row>
    <row r="930" spans="1:18">
      <c r="A930" s="76">
        <v>1</v>
      </c>
      <c r="B930" s="75" t="s">
        <v>347</v>
      </c>
      <c r="C930" s="75" t="s">
        <v>1250</v>
      </c>
      <c r="D930" s="75" t="s">
        <v>385</v>
      </c>
      <c r="E930" s="75" t="s">
        <v>1251</v>
      </c>
      <c r="F930" s="75" t="s">
        <v>510</v>
      </c>
      <c r="G930" s="75" t="s">
        <v>1252</v>
      </c>
      <c r="H930" s="80"/>
      <c r="I930" s="76"/>
      <c r="J930" s="153"/>
      <c r="K930" s="159"/>
      <c r="L930" s="81"/>
      <c r="M930" s="81"/>
      <c r="N930" s="75"/>
      <c r="O930" s="75"/>
      <c r="P930" s="75"/>
    </row>
    <row r="931" spans="1:18">
      <c r="A931" s="76">
        <v>2</v>
      </c>
      <c r="B931" s="75" t="s">
        <v>347</v>
      </c>
      <c r="C931" s="75" t="s">
        <v>1250</v>
      </c>
      <c r="D931" s="75" t="s">
        <v>385</v>
      </c>
      <c r="E931" s="75" t="s">
        <v>1251</v>
      </c>
      <c r="F931" s="75" t="s">
        <v>480</v>
      </c>
      <c r="G931" s="75" t="s">
        <v>1253</v>
      </c>
      <c r="H931" s="80">
        <v>3608</v>
      </c>
      <c r="I931" s="76">
        <v>3</v>
      </c>
      <c r="J931" s="153">
        <f>นครพนม!F38</f>
        <v>512594.7</v>
      </c>
      <c r="K931" s="159">
        <f>นครพนม!AL38</f>
        <v>551707.85</v>
      </c>
      <c r="L931" s="81">
        <f>นครพนม!AM38</f>
        <v>1927313.94</v>
      </c>
      <c r="M931" s="81">
        <f>นครพนม!AN38</f>
        <v>1771212.69</v>
      </c>
      <c r="N931" s="75"/>
      <c r="O931" s="75"/>
      <c r="P931" s="75"/>
      <c r="Q931" s="151">
        <f t="shared" si="109"/>
        <v>156101.25</v>
      </c>
      <c r="R931" s="78">
        <f t="shared" si="110"/>
        <v>534.17792128603105</v>
      </c>
    </row>
    <row r="932" spans="1:18">
      <c r="A932" s="76">
        <v>3</v>
      </c>
      <c r="B932" s="75" t="s">
        <v>347</v>
      </c>
      <c r="C932" s="75" t="s">
        <v>1250</v>
      </c>
      <c r="D932" s="75" t="s">
        <v>385</v>
      </c>
      <c r="E932" s="75" t="s">
        <v>1251</v>
      </c>
      <c r="F932" s="75" t="s">
        <v>480</v>
      </c>
      <c r="G932" s="75" t="s">
        <v>1254</v>
      </c>
      <c r="H932" s="80">
        <v>4330</v>
      </c>
      <c r="I932" s="76">
        <v>3</v>
      </c>
      <c r="J932" s="153">
        <f>นครพนม!F39</f>
        <v>212050.32</v>
      </c>
      <c r="K932" s="159">
        <f>นครพนม!AL39</f>
        <v>193011.35</v>
      </c>
      <c r="L932" s="81">
        <f>นครพนม!AM39</f>
        <v>1808044.16</v>
      </c>
      <c r="M932" s="81">
        <f>นครพนม!AN39</f>
        <v>1937309.4</v>
      </c>
      <c r="N932" s="75"/>
      <c r="O932" s="75"/>
      <c r="P932" s="75"/>
      <c r="Q932" s="151">
        <f t="shared" si="109"/>
        <v>-129265.23999999999</v>
      </c>
      <c r="R932" s="78">
        <f t="shared" si="110"/>
        <v>417.56216166281752</v>
      </c>
    </row>
    <row r="933" spans="1:18">
      <c r="A933" s="76">
        <v>4</v>
      </c>
      <c r="B933" s="75" t="s">
        <v>347</v>
      </c>
      <c r="C933" s="75" t="s">
        <v>1250</v>
      </c>
      <c r="D933" s="75" t="s">
        <v>385</v>
      </c>
      <c r="E933" s="75" t="s">
        <v>1251</v>
      </c>
      <c r="F933" s="75" t="s">
        <v>480</v>
      </c>
      <c r="G933" s="75" t="s">
        <v>1255</v>
      </c>
      <c r="H933" s="80">
        <v>1035</v>
      </c>
      <c r="I933" s="76">
        <v>1</v>
      </c>
      <c r="J933" s="153">
        <f>นครพนม!F40</f>
        <v>422133.56</v>
      </c>
      <c r="K933" s="159">
        <f>นครพนม!AL40</f>
        <v>515664.76</v>
      </c>
      <c r="L933" s="81">
        <f>นครพนม!AM40</f>
        <v>1577802.94</v>
      </c>
      <c r="M933" s="81">
        <f>นครพนม!AN40</f>
        <v>1644103.56</v>
      </c>
      <c r="N933" s="75"/>
      <c r="O933" s="75"/>
      <c r="P933" s="75"/>
      <c r="Q933" s="151">
        <f t="shared" si="109"/>
        <v>-66300.620000000112</v>
      </c>
      <c r="R933" s="78">
        <f t="shared" si="110"/>
        <v>1524.4472850241546</v>
      </c>
    </row>
    <row r="934" spans="1:18">
      <c r="A934" s="76">
        <v>5</v>
      </c>
      <c r="B934" s="75" t="s">
        <v>347</v>
      </c>
      <c r="C934" s="75" t="s">
        <v>1250</v>
      </c>
      <c r="D934" s="75" t="s">
        <v>385</v>
      </c>
      <c r="E934" s="75" t="s">
        <v>1251</v>
      </c>
      <c r="F934" s="75" t="s">
        <v>480</v>
      </c>
      <c r="G934" s="75" t="s">
        <v>1256</v>
      </c>
      <c r="H934" s="80">
        <v>2157</v>
      </c>
      <c r="I934" s="76">
        <v>2</v>
      </c>
      <c r="J934" s="153">
        <f>นครพนม!F41</f>
        <v>110544.95</v>
      </c>
      <c r="K934" s="159">
        <f>นครพนม!AL41</f>
        <v>-133993.91000000003</v>
      </c>
      <c r="L934" s="81">
        <f>นครพนม!AM41</f>
        <v>1929781.88</v>
      </c>
      <c r="M934" s="81">
        <f>นครพนม!AN41</f>
        <v>2547941.02</v>
      </c>
      <c r="N934" s="75"/>
      <c r="O934" s="75"/>
      <c r="P934" s="75"/>
      <c r="Q934" s="151">
        <f t="shared" si="109"/>
        <v>-618159.14000000013</v>
      </c>
      <c r="R934" s="78">
        <f t="shared" si="110"/>
        <v>894.66012053778388</v>
      </c>
    </row>
    <row r="935" spans="1:18">
      <c r="A935" s="76">
        <v>6</v>
      </c>
      <c r="B935" s="75" t="s">
        <v>347</v>
      </c>
      <c r="C935" s="75" t="s">
        <v>1250</v>
      </c>
      <c r="D935" s="75" t="s">
        <v>385</v>
      </c>
      <c r="E935" s="75" t="s">
        <v>1251</v>
      </c>
      <c r="F935" s="75" t="s">
        <v>480</v>
      </c>
      <c r="G935" s="75" t="s">
        <v>1257</v>
      </c>
      <c r="H935" s="80">
        <v>2614</v>
      </c>
      <c r="I935" s="76">
        <v>2</v>
      </c>
      <c r="J935" s="153">
        <f>นครพนม!F42</f>
        <v>139370.67000000001</v>
      </c>
      <c r="K935" s="159">
        <f>นครพนม!AL42</f>
        <v>673525.66</v>
      </c>
      <c r="L935" s="81">
        <f>นครพนม!AM42</f>
        <v>1718144.0099999998</v>
      </c>
      <c r="M935" s="81">
        <f>นครพนม!AN42</f>
        <v>1879048.62</v>
      </c>
      <c r="N935" s="75"/>
      <c r="O935" s="75"/>
      <c r="P935" s="75"/>
      <c r="Q935" s="151">
        <f t="shared" si="109"/>
        <v>-160904.61000000034</v>
      </c>
      <c r="R935" s="78">
        <f t="shared" si="110"/>
        <v>657.2853902065799</v>
      </c>
    </row>
    <row r="936" spans="1:18">
      <c r="A936" s="76">
        <v>7</v>
      </c>
      <c r="B936" s="75" t="s">
        <v>347</v>
      </c>
      <c r="C936" s="75" t="s">
        <v>1250</v>
      </c>
      <c r="D936" s="75" t="s">
        <v>385</v>
      </c>
      <c r="E936" s="75" t="s">
        <v>1251</v>
      </c>
      <c r="F936" s="75" t="s">
        <v>480</v>
      </c>
      <c r="G936" s="75" t="s">
        <v>1258</v>
      </c>
      <c r="H936" s="80">
        <v>2353</v>
      </c>
      <c r="I936" s="76">
        <v>2</v>
      </c>
      <c r="J936" s="153">
        <f>นครพนม!F43</f>
        <v>337060.69</v>
      </c>
      <c r="K936" s="159">
        <f>นครพนม!AL43</f>
        <v>888440.17999999993</v>
      </c>
      <c r="L936" s="81">
        <f>นครพนม!AM43</f>
        <v>1922900.25</v>
      </c>
      <c r="M936" s="81">
        <f>นครพนม!AN43</f>
        <v>2006758.06</v>
      </c>
      <c r="N936" s="75"/>
      <c r="O936" s="75"/>
      <c r="P936" s="75"/>
      <c r="Q936" s="151">
        <f t="shared" si="109"/>
        <v>-83857.810000000056</v>
      </c>
      <c r="R936" s="78">
        <f t="shared" si="110"/>
        <v>817.21217594560142</v>
      </c>
    </row>
    <row r="937" spans="1:18">
      <c r="A937" s="76">
        <v>8</v>
      </c>
      <c r="B937" s="75" t="s">
        <v>347</v>
      </c>
      <c r="C937" s="75" t="s">
        <v>1250</v>
      </c>
      <c r="D937" s="75" t="s">
        <v>385</v>
      </c>
      <c r="E937" s="75" t="s">
        <v>1251</v>
      </c>
      <c r="F937" s="75" t="s">
        <v>480</v>
      </c>
      <c r="G937" s="75" t="s">
        <v>1259</v>
      </c>
      <c r="H937" s="80">
        <v>2077</v>
      </c>
      <c r="I937" s="76">
        <v>2</v>
      </c>
      <c r="J937" s="153">
        <f>นครพนม!F44</f>
        <v>264719.56</v>
      </c>
      <c r="K937" s="159">
        <f>นครพนม!AL44</f>
        <v>520549.64999999997</v>
      </c>
      <c r="L937" s="81">
        <f>นครพนม!AM44</f>
        <v>627630.96000000008</v>
      </c>
      <c r="M937" s="81">
        <f>นครพนม!AN44</f>
        <v>548631.63</v>
      </c>
      <c r="N937" s="75"/>
      <c r="O937" s="75"/>
      <c r="P937" s="75"/>
      <c r="Q937" s="151">
        <f t="shared" si="109"/>
        <v>78999.330000000075</v>
      </c>
      <c r="R937" s="78">
        <f t="shared" si="110"/>
        <v>302.18149253731349</v>
      </c>
    </row>
    <row r="938" spans="1:18">
      <c r="A938" s="76">
        <v>9</v>
      </c>
      <c r="B938" s="75" t="s">
        <v>347</v>
      </c>
      <c r="C938" s="75" t="s">
        <v>1250</v>
      </c>
      <c r="D938" s="75" t="s">
        <v>385</v>
      </c>
      <c r="E938" s="75" t="s">
        <v>1251</v>
      </c>
      <c r="F938" s="75" t="s">
        <v>480</v>
      </c>
      <c r="G938" s="75" t="s">
        <v>1260</v>
      </c>
      <c r="H938" s="80">
        <v>2893</v>
      </c>
      <c r="I938" s="76">
        <v>2</v>
      </c>
      <c r="J938" s="153">
        <f>นครพนม!F45</f>
        <v>372529.12</v>
      </c>
      <c r="K938" s="159">
        <f>นครพนม!AL45</f>
        <v>398256.67</v>
      </c>
      <c r="L938" s="81">
        <f>นครพนม!AM45</f>
        <v>1839649.23</v>
      </c>
      <c r="M938" s="81">
        <f>นครพนม!AN45</f>
        <v>2003332.81</v>
      </c>
      <c r="N938" s="75"/>
      <c r="O938" s="75"/>
      <c r="P938" s="75"/>
      <c r="Q938" s="151">
        <f t="shared" si="109"/>
        <v>-163683.58000000007</v>
      </c>
      <c r="R938" s="78">
        <f t="shared" si="110"/>
        <v>635.89672658140341</v>
      </c>
    </row>
    <row r="939" spans="1:18">
      <c r="A939" s="76">
        <v>10</v>
      </c>
      <c r="B939" s="75" t="s">
        <v>347</v>
      </c>
      <c r="C939" s="75" t="s">
        <v>1250</v>
      </c>
      <c r="D939" s="75" t="s">
        <v>385</v>
      </c>
      <c r="E939" s="75" t="s">
        <v>1251</v>
      </c>
      <c r="F939" s="75" t="s">
        <v>480</v>
      </c>
      <c r="G939" s="75" t="s">
        <v>1261</v>
      </c>
      <c r="H939" s="80">
        <v>2053</v>
      </c>
      <c r="I939" s="76">
        <v>2</v>
      </c>
      <c r="J939" s="153">
        <f>นครพนม!F46</f>
        <v>178999.23</v>
      </c>
      <c r="K939" s="159">
        <f>นครพนม!AL46</f>
        <v>182398.91</v>
      </c>
      <c r="L939" s="81">
        <f>นครพนม!AM46</f>
        <v>1517680.71</v>
      </c>
      <c r="M939" s="81">
        <f>นครพนม!AN46</f>
        <v>1514925.4100000001</v>
      </c>
      <c r="N939" s="75"/>
      <c r="O939" s="75"/>
      <c r="P939" s="75"/>
      <c r="Q939" s="151">
        <f t="shared" si="109"/>
        <v>2755.2999999998137</v>
      </c>
      <c r="R939" s="78">
        <f t="shared" si="110"/>
        <v>739.2502240623478</v>
      </c>
    </row>
    <row r="940" spans="1:18">
      <c r="A940" s="76">
        <v>11</v>
      </c>
      <c r="B940" s="75" t="s">
        <v>347</v>
      </c>
      <c r="C940" s="75" t="s">
        <v>1250</v>
      </c>
      <c r="D940" s="75" t="s">
        <v>385</v>
      </c>
      <c r="E940" s="75" t="s">
        <v>1251</v>
      </c>
      <c r="F940" s="75" t="s">
        <v>480</v>
      </c>
      <c r="G940" s="75" t="s">
        <v>1262</v>
      </c>
      <c r="H940" s="80">
        <v>1752</v>
      </c>
      <c r="I940" s="76">
        <v>2</v>
      </c>
      <c r="J940" s="153">
        <f>นครพนม!F47</f>
        <v>76700.240000000005</v>
      </c>
      <c r="K940" s="159">
        <f>นครพนม!AL47</f>
        <v>41568.729999999996</v>
      </c>
      <c r="L940" s="81">
        <f>นครพนม!AM47</f>
        <v>1450370.26</v>
      </c>
      <c r="M940" s="81">
        <f>นครพนม!AN47</f>
        <v>1535834.7699999998</v>
      </c>
      <c r="N940" s="75"/>
      <c r="O940" s="75"/>
      <c r="P940" s="75"/>
      <c r="Q940" s="151">
        <f t="shared" si="109"/>
        <v>-85464.509999999776</v>
      </c>
      <c r="R940" s="78">
        <f t="shared" si="110"/>
        <v>827.83690639269412</v>
      </c>
    </row>
    <row r="941" spans="1:18">
      <c r="A941" s="76">
        <v>12</v>
      </c>
      <c r="B941" s="75" t="s">
        <v>347</v>
      </c>
      <c r="C941" s="75" t="s">
        <v>1250</v>
      </c>
      <c r="D941" s="75" t="s">
        <v>385</v>
      </c>
      <c r="E941" s="75" t="s">
        <v>1251</v>
      </c>
      <c r="F941" s="75" t="s">
        <v>480</v>
      </c>
      <c r="G941" s="75" t="s">
        <v>1543</v>
      </c>
      <c r="H941" s="80">
        <v>1882</v>
      </c>
      <c r="I941" s="76">
        <v>2</v>
      </c>
      <c r="J941" s="153">
        <f>นครพนม!F48</f>
        <v>94663.79</v>
      </c>
      <c r="K941" s="159">
        <f>นครพนม!AL48</f>
        <v>200875.61</v>
      </c>
      <c r="L941" s="81">
        <f>นครพนม!AM48</f>
        <v>1286887.1400000001</v>
      </c>
      <c r="M941" s="81">
        <f>นครพนม!AN48</f>
        <v>1375668.17</v>
      </c>
      <c r="N941" s="75"/>
      <c r="O941" s="75"/>
      <c r="P941" s="75"/>
      <c r="Q941" s="151">
        <f t="shared" si="109"/>
        <v>-88781.029999999795</v>
      </c>
      <c r="R941" s="78">
        <f t="shared" si="110"/>
        <v>683.78700318809786</v>
      </c>
    </row>
    <row r="942" spans="1:18">
      <c r="A942" s="76">
        <v>13</v>
      </c>
      <c r="B942" s="75" t="s">
        <v>347</v>
      </c>
      <c r="C942" s="75" t="s">
        <v>1250</v>
      </c>
      <c r="D942" s="75" t="s">
        <v>385</v>
      </c>
      <c r="E942" s="75" t="s">
        <v>1251</v>
      </c>
      <c r="F942" s="75" t="s">
        <v>480</v>
      </c>
      <c r="G942" s="75" t="s">
        <v>1544</v>
      </c>
      <c r="H942" s="80">
        <v>2722</v>
      </c>
      <c r="I942" s="76">
        <v>2</v>
      </c>
      <c r="J942" s="153">
        <f>นครพนม!F49</f>
        <v>389239.12</v>
      </c>
      <c r="K942" s="159">
        <f>นครพนม!AL49</f>
        <v>313350.33999999997</v>
      </c>
      <c r="L942" s="81">
        <f>นครพนม!AM49</f>
        <v>1319921.17</v>
      </c>
      <c r="M942" s="81">
        <f>นครพนม!AN49</f>
        <v>1486630.33</v>
      </c>
      <c r="N942" s="75"/>
      <c r="O942" s="75"/>
      <c r="P942" s="75"/>
      <c r="Q942" s="151">
        <f t="shared" si="109"/>
        <v>-166709.16000000015</v>
      </c>
      <c r="R942" s="78">
        <f t="shared" si="110"/>
        <v>484.90858559882435</v>
      </c>
    </row>
    <row r="943" spans="1:18">
      <c r="A943" s="76">
        <v>14</v>
      </c>
      <c r="B943" s="75" t="s">
        <v>347</v>
      </c>
      <c r="C943" s="75" t="s">
        <v>1250</v>
      </c>
      <c r="D943" s="75" t="s">
        <v>385</v>
      </c>
      <c r="E943" s="75" t="s">
        <v>1251</v>
      </c>
      <c r="F943" s="75" t="s">
        <v>480</v>
      </c>
      <c r="G943" s="75" t="s">
        <v>1265</v>
      </c>
      <c r="H943" s="80">
        <v>2744</v>
      </c>
      <c r="I943" s="76">
        <v>2</v>
      </c>
      <c r="J943" s="153">
        <f>นครพนม!F50</f>
        <v>381691.13</v>
      </c>
      <c r="K943" s="159">
        <f>นครพนม!AL50</f>
        <v>868360.46</v>
      </c>
      <c r="L943" s="81">
        <f>นครพนม!AM50</f>
        <v>1530047.53</v>
      </c>
      <c r="M943" s="81">
        <f>นครพนม!AN50</f>
        <v>1632023.5799999998</v>
      </c>
      <c r="N943" s="75"/>
      <c r="O943" s="75"/>
      <c r="P943" s="75"/>
      <c r="Q943" s="151">
        <f t="shared" si="109"/>
        <v>-101976.04999999981</v>
      </c>
      <c r="R943" s="78">
        <f t="shared" si="110"/>
        <v>557.59749635568517</v>
      </c>
    </row>
    <row r="944" spans="1:18">
      <c r="A944" s="76">
        <v>15</v>
      </c>
      <c r="B944" s="75" t="s">
        <v>347</v>
      </c>
      <c r="C944" s="75" t="s">
        <v>1250</v>
      </c>
      <c r="D944" s="75" t="s">
        <v>385</v>
      </c>
      <c r="E944" s="75" t="s">
        <v>1251</v>
      </c>
      <c r="F944" s="75" t="s">
        <v>480</v>
      </c>
      <c r="G944" s="75" t="s">
        <v>1266</v>
      </c>
      <c r="H944" s="80">
        <v>2659</v>
      </c>
      <c r="I944" s="76">
        <v>2</v>
      </c>
      <c r="J944" s="153">
        <f>นครพนม!F51</f>
        <v>464486.19</v>
      </c>
      <c r="K944" s="159">
        <f>นครพนม!AL51</f>
        <v>745216.12</v>
      </c>
      <c r="L944" s="81">
        <f>นครพนม!AM51</f>
        <v>1288018.75</v>
      </c>
      <c r="M944" s="81">
        <f>นครพนม!AN51</f>
        <v>1371605.43</v>
      </c>
      <c r="N944" s="75"/>
      <c r="O944" s="75"/>
      <c r="P944" s="75"/>
      <c r="Q944" s="151">
        <f t="shared" si="109"/>
        <v>-83586.679999999935</v>
      </c>
      <c r="R944" s="78">
        <f t="shared" si="110"/>
        <v>484.39968033095147</v>
      </c>
    </row>
    <row r="945" spans="1:18">
      <c r="A945" s="76">
        <v>16</v>
      </c>
      <c r="B945" s="75" t="s">
        <v>347</v>
      </c>
      <c r="C945" s="75" t="s">
        <v>1250</v>
      </c>
      <c r="D945" s="75" t="s">
        <v>385</v>
      </c>
      <c r="E945" s="75" t="s">
        <v>1251</v>
      </c>
      <c r="F945" s="75" t="s">
        <v>480</v>
      </c>
      <c r="G945" s="75" t="s">
        <v>1267</v>
      </c>
      <c r="H945" s="80">
        <v>1879</v>
      </c>
      <c r="I945" s="76">
        <v>2</v>
      </c>
      <c r="J945" s="153">
        <f>นครพนม!F52</f>
        <v>300453.71000000002</v>
      </c>
      <c r="K945" s="159">
        <f>นครพนม!AL52</f>
        <v>341084.85</v>
      </c>
      <c r="L945" s="81">
        <f>นครพนม!AM52</f>
        <v>425086.49</v>
      </c>
      <c r="M945" s="81">
        <f>นครพนม!AN52</f>
        <v>700287.41</v>
      </c>
      <c r="N945" s="75"/>
      <c r="O945" s="75"/>
      <c r="P945" s="75"/>
      <c r="Q945" s="151">
        <f t="shared" si="109"/>
        <v>-275200.92000000004</v>
      </c>
      <c r="R945" s="78">
        <f t="shared" si="110"/>
        <v>226.23017030335285</v>
      </c>
    </row>
    <row r="946" spans="1:18">
      <c r="A946" s="91">
        <v>17</v>
      </c>
      <c r="B946" s="89" t="s">
        <v>347</v>
      </c>
      <c r="C946" s="89" t="s">
        <v>1250</v>
      </c>
      <c r="D946" s="89" t="s">
        <v>385</v>
      </c>
      <c r="E946" s="89" t="s">
        <v>1251</v>
      </c>
      <c r="F946" s="89" t="s">
        <v>480</v>
      </c>
      <c r="G946" s="89" t="s">
        <v>1268</v>
      </c>
      <c r="H946" s="90">
        <v>2446</v>
      </c>
      <c r="I946" s="91">
        <v>2</v>
      </c>
      <c r="J946" s="153">
        <f>นครพนม!F53</f>
        <v>58159.72</v>
      </c>
      <c r="K946" s="159">
        <f>นครพนม!AL53</f>
        <v>377624.72</v>
      </c>
      <c r="L946" s="81">
        <f>นครพนม!AM53</f>
        <v>1671133.73</v>
      </c>
      <c r="M946" s="81">
        <f>นครพนม!AN53</f>
        <v>1795233.6099999999</v>
      </c>
      <c r="N946" s="75"/>
      <c r="O946" s="75"/>
      <c r="P946" s="75"/>
      <c r="Q946" s="151">
        <f t="shared" si="109"/>
        <v>-124099.87999999989</v>
      </c>
      <c r="R946" s="78">
        <f t="shared" si="110"/>
        <v>683.21084627964024</v>
      </c>
    </row>
    <row r="947" spans="1:18">
      <c r="A947" s="91">
        <v>18</v>
      </c>
      <c r="B947" s="89" t="s">
        <v>347</v>
      </c>
      <c r="C947" s="89" t="s">
        <v>1250</v>
      </c>
      <c r="D947" s="89" t="s">
        <v>385</v>
      </c>
      <c r="E947" s="89" t="s">
        <v>1251</v>
      </c>
      <c r="F947" s="89" t="s">
        <v>480</v>
      </c>
      <c r="G947" s="89" t="s">
        <v>1269</v>
      </c>
      <c r="H947" s="90">
        <v>1826</v>
      </c>
      <c r="I947" s="91">
        <v>2</v>
      </c>
      <c r="J947" s="153">
        <f>นครพนม!F54</f>
        <v>67216.66</v>
      </c>
      <c r="K947" s="159">
        <f>นครพนม!AL54</f>
        <v>-52791.119999999966</v>
      </c>
      <c r="L947" s="81">
        <f>นครพนม!AM54</f>
        <v>1798448.92</v>
      </c>
      <c r="M947" s="81">
        <f>นครพนม!AN54</f>
        <v>1900851.0100000002</v>
      </c>
      <c r="N947" s="75"/>
      <c r="O947" s="75"/>
      <c r="P947" s="75"/>
      <c r="Q947" s="151">
        <f t="shared" si="109"/>
        <v>-102402.09000000032</v>
      </c>
      <c r="R947" s="78">
        <f t="shared" si="110"/>
        <v>984.91178532311062</v>
      </c>
    </row>
    <row r="948" spans="1:18" s="21" customFormat="1">
      <c r="A948" s="139">
        <v>3</v>
      </c>
      <c r="B948" s="140" t="s">
        <v>347</v>
      </c>
      <c r="C948" s="140"/>
      <c r="D948" s="140"/>
      <c r="E948" s="140" t="s">
        <v>376</v>
      </c>
      <c r="F948" s="140"/>
      <c r="G948" s="140" t="s">
        <v>1270</v>
      </c>
      <c r="H948" s="142">
        <f>SUM(H930:H947)</f>
        <v>41030</v>
      </c>
      <c r="I948" s="139"/>
      <c r="J948" s="142">
        <f>SUM(J930:J947)</f>
        <v>4382613.3600000003</v>
      </c>
      <c r="K948" s="160">
        <f>SUM(K930:K947)</f>
        <v>6624850.8299999991</v>
      </c>
      <c r="L948" s="142">
        <f t="shared" ref="L948:M948" si="113">SUM(L930:L947)</f>
        <v>25638862.07</v>
      </c>
      <c r="M948" s="142">
        <f t="shared" si="113"/>
        <v>27651397.509999998</v>
      </c>
      <c r="N948" s="140">
        <v>17</v>
      </c>
      <c r="O948" s="140">
        <v>17</v>
      </c>
      <c r="P948" s="140">
        <f>N948-O948</f>
        <v>0</v>
      </c>
      <c r="Q948" s="152">
        <f t="shared" si="109"/>
        <v>-2012535.4399999976</v>
      </c>
      <c r="R948" s="150">
        <f>L948/H948</f>
        <v>624.88086936388015</v>
      </c>
    </row>
    <row r="949" spans="1:18">
      <c r="A949" s="76">
        <v>1</v>
      </c>
      <c r="B949" s="75" t="s">
        <v>347</v>
      </c>
      <c r="C949" s="75" t="s">
        <v>1271</v>
      </c>
      <c r="D949" s="75" t="s">
        <v>392</v>
      </c>
      <c r="E949" s="75" t="s">
        <v>1272</v>
      </c>
      <c r="F949" s="75" t="s">
        <v>510</v>
      </c>
      <c r="G949" s="75" t="s">
        <v>1273</v>
      </c>
      <c r="H949" s="80"/>
      <c r="I949" s="76"/>
      <c r="J949" s="153"/>
      <c r="K949" s="159"/>
      <c r="L949" s="81"/>
      <c r="M949" s="81"/>
      <c r="N949" s="75"/>
      <c r="O949" s="75"/>
      <c r="P949" s="75"/>
    </row>
    <row r="950" spans="1:18">
      <c r="A950" s="76">
        <v>2</v>
      </c>
      <c r="B950" s="75" t="s">
        <v>347</v>
      </c>
      <c r="C950" s="75" t="s">
        <v>1271</v>
      </c>
      <c r="D950" s="75" t="s">
        <v>392</v>
      </c>
      <c r="E950" s="75" t="s">
        <v>1272</v>
      </c>
      <c r="F950" s="75" t="s">
        <v>480</v>
      </c>
      <c r="G950" s="75" t="s">
        <v>1274</v>
      </c>
      <c r="H950" s="80">
        <v>2474</v>
      </c>
      <c r="I950" s="76">
        <v>2</v>
      </c>
      <c r="J950" s="153">
        <f>นครพนม!F55</f>
        <v>650088.72</v>
      </c>
      <c r="K950" s="159">
        <f>นครพนม!AL55</f>
        <v>818594.39</v>
      </c>
      <c r="L950" s="81">
        <f>นครพนม!AM55</f>
        <v>1648116.9</v>
      </c>
      <c r="M950" s="81">
        <f>นครพนม!AN55</f>
        <v>1660816.0999999999</v>
      </c>
      <c r="N950" s="75"/>
      <c r="O950" s="75"/>
      <c r="P950" s="75"/>
      <c r="Q950" s="151">
        <f t="shared" si="109"/>
        <v>-12699.199999999953</v>
      </c>
      <c r="R950" s="78">
        <f t="shared" si="110"/>
        <v>666.17497978981407</v>
      </c>
    </row>
    <row r="951" spans="1:18">
      <c r="A951" s="76">
        <v>3</v>
      </c>
      <c r="B951" s="75" t="s">
        <v>347</v>
      </c>
      <c r="C951" s="75" t="s">
        <v>1271</v>
      </c>
      <c r="D951" s="75" t="s">
        <v>392</v>
      </c>
      <c r="E951" s="75" t="s">
        <v>1272</v>
      </c>
      <c r="F951" s="75" t="s">
        <v>480</v>
      </c>
      <c r="G951" s="75" t="s">
        <v>1464</v>
      </c>
      <c r="H951" s="80">
        <v>1376</v>
      </c>
      <c r="I951" s="76">
        <v>1</v>
      </c>
      <c r="J951" s="153">
        <f>นครพนม!F56</f>
        <v>299513.76</v>
      </c>
      <c r="K951" s="159">
        <f>นครพนม!AL56</f>
        <v>374738.75</v>
      </c>
      <c r="L951" s="81">
        <f>นครพนม!AM56</f>
        <v>951984.06</v>
      </c>
      <c r="M951" s="81">
        <f>นครพนม!AN56</f>
        <v>1795797.79</v>
      </c>
      <c r="N951" s="75"/>
      <c r="O951" s="75"/>
      <c r="P951" s="75"/>
      <c r="Q951" s="151">
        <f t="shared" si="109"/>
        <v>-843813.73</v>
      </c>
      <c r="R951" s="78">
        <f t="shared" si="110"/>
        <v>691.84888081395354</v>
      </c>
    </row>
    <row r="952" spans="1:18">
      <c r="A952" s="76">
        <v>4</v>
      </c>
      <c r="B952" s="75" t="s">
        <v>347</v>
      </c>
      <c r="C952" s="75" t="s">
        <v>1271</v>
      </c>
      <c r="D952" s="75" t="s">
        <v>392</v>
      </c>
      <c r="E952" s="75" t="s">
        <v>1272</v>
      </c>
      <c r="F952" s="75" t="s">
        <v>480</v>
      </c>
      <c r="G952" s="75" t="s">
        <v>1465</v>
      </c>
      <c r="H952" s="80">
        <v>1242</v>
      </c>
      <c r="I952" s="76">
        <v>1</v>
      </c>
      <c r="J952" s="153">
        <f>นครพนม!F57</f>
        <v>535580.57999999996</v>
      </c>
      <c r="K952" s="159">
        <f>นครพนม!AL57</f>
        <v>552017.97999999986</v>
      </c>
      <c r="L952" s="81">
        <f>นครพนม!AM57</f>
        <v>1372809.69</v>
      </c>
      <c r="M952" s="81">
        <f>นครพนม!AN57</f>
        <v>1562743.14</v>
      </c>
      <c r="N952" s="75"/>
      <c r="O952" s="75"/>
      <c r="P952" s="75"/>
      <c r="Q952" s="151">
        <f t="shared" si="109"/>
        <v>-189933.44999999995</v>
      </c>
      <c r="R952" s="78">
        <f t="shared" si="110"/>
        <v>1105.3218115942029</v>
      </c>
    </row>
    <row r="953" spans="1:18">
      <c r="A953" s="76">
        <v>5</v>
      </c>
      <c r="B953" s="75" t="s">
        <v>347</v>
      </c>
      <c r="C953" s="75" t="s">
        <v>1271</v>
      </c>
      <c r="D953" s="75" t="s">
        <v>392</v>
      </c>
      <c r="E953" s="75" t="s">
        <v>1272</v>
      </c>
      <c r="F953" s="75" t="s">
        <v>480</v>
      </c>
      <c r="G953" s="75" t="s">
        <v>1277</v>
      </c>
      <c r="H953" s="80">
        <v>2440</v>
      </c>
      <c r="I953" s="76">
        <v>2</v>
      </c>
      <c r="J953" s="153">
        <f>นครพนม!F58</f>
        <v>612392.34</v>
      </c>
      <c r="K953" s="159">
        <f>นครพนม!AL58</f>
        <v>494390.88</v>
      </c>
      <c r="L953" s="81">
        <f>นครพนม!AM58</f>
        <v>1358317.01</v>
      </c>
      <c r="M953" s="81">
        <f>นครพนม!AN58</f>
        <v>1594420.22</v>
      </c>
      <c r="N953" s="75"/>
      <c r="O953" s="75"/>
      <c r="P953" s="75"/>
      <c r="Q953" s="151">
        <f t="shared" si="109"/>
        <v>-236103.20999999996</v>
      </c>
      <c r="R953" s="78">
        <f t="shared" si="110"/>
        <v>556.68729918032784</v>
      </c>
    </row>
    <row r="954" spans="1:18">
      <c r="A954" s="76">
        <v>6</v>
      </c>
      <c r="B954" s="75" t="s">
        <v>347</v>
      </c>
      <c r="C954" s="75" t="s">
        <v>1271</v>
      </c>
      <c r="D954" s="75" t="s">
        <v>392</v>
      </c>
      <c r="E954" s="75" t="s">
        <v>1272</v>
      </c>
      <c r="F954" s="75" t="s">
        <v>480</v>
      </c>
      <c r="G954" s="75" t="s">
        <v>1278</v>
      </c>
      <c r="H954" s="80">
        <v>1389</v>
      </c>
      <c r="I954" s="76">
        <v>1</v>
      </c>
      <c r="J954" s="153">
        <f>นครพนม!F59</f>
        <v>140535.54</v>
      </c>
      <c r="K954" s="159">
        <f>นครพนม!AL59</f>
        <v>156562.02000000002</v>
      </c>
      <c r="L954" s="81">
        <f>นครพนม!AM59</f>
        <v>1305641.8899999999</v>
      </c>
      <c r="M954" s="81">
        <f>นครพนม!AN59</f>
        <v>1516926.06</v>
      </c>
      <c r="N954" s="75"/>
      <c r="O954" s="75"/>
      <c r="P954" s="75"/>
      <c r="Q954" s="151">
        <f t="shared" si="109"/>
        <v>-211284.17000000016</v>
      </c>
      <c r="R954" s="78">
        <f t="shared" si="110"/>
        <v>939.98696184305243</v>
      </c>
    </row>
    <row r="955" spans="1:18">
      <c r="A955" s="76">
        <v>7</v>
      </c>
      <c r="B955" s="75" t="s">
        <v>347</v>
      </c>
      <c r="C955" s="75" t="s">
        <v>1271</v>
      </c>
      <c r="D955" s="75" t="s">
        <v>392</v>
      </c>
      <c r="E955" s="75" t="s">
        <v>1272</v>
      </c>
      <c r="F955" s="75" t="s">
        <v>480</v>
      </c>
      <c r="G955" s="75" t="s">
        <v>1463</v>
      </c>
      <c r="H955" s="80">
        <v>2510</v>
      </c>
      <c r="I955" s="76">
        <v>2</v>
      </c>
      <c r="J955" s="153">
        <f>นครพนม!F60</f>
        <v>308571.25</v>
      </c>
      <c r="K955" s="159">
        <f>นครพนม!AL60</f>
        <v>353170.54</v>
      </c>
      <c r="L955" s="81">
        <f>นครพนม!AM60</f>
        <v>2444184.5</v>
      </c>
      <c r="M955" s="81">
        <f>นครพนม!AN60</f>
        <v>2769337.27</v>
      </c>
      <c r="N955" s="75"/>
      <c r="O955" s="75"/>
      <c r="P955" s="75"/>
      <c r="Q955" s="151">
        <f t="shared" si="109"/>
        <v>-325152.77</v>
      </c>
      <c r="R955" s="78">
        <f t="shared" si="110"/>
        <v>973.77868525896417</v>
      </c>
    </row>
    <row r="956" spans="1:18">
      <c r="A956" s="76">
        <v>8</v>
      </c>
      <c r="B956" s="75" t="s">
        <v>347</v>
      </c>
      <c r="C956" s="75" t="s">
        <v>1271</v>
      </c>
      <c r="D956" s="75" t="s">
        <v>392</v>
      </c>
      <c r="E956" s="75" t="s">
        <v>1272</v>
      </c>
      <c r="F956" s="75" t="s">
        <v>480</v>
      </c>
      <c r="G956" s="75" t="s">
        <v>1280</v>
      </c>
      <c r="H956" s="80">
        <v>2815</v>
      </c>
      <c r="I956" s="76">
        <v>2</v>
      </c>
      <c r="J956" s="153">
        <f>นครพนม!F61</f>
        <v>290357.56</v>
      </c>
      <c r="K956" s="159">
        <f>นครพนม!AL61</f>
        <v>358167.2</v>
      </c>
      <c r="L956" s="81">
        <f>นครพนม!AM61</f>
        <v>1298963.04</v>
      </c>
      <c r="M956" s="81">
        <f>นครพนม!AN61</f>
        <v>1578797.79</v>
      </c>
      <c r="N956" s="75"/>
      <c r="O956" s="75"/>
      <c r="P956" s="75"/>
      <c r="Q956" s="151">
        <f t="shared" si="109"/>
        <v>-279834.75</v>
      </c>
      <c r="R956" s="78">
        <f t="shared" si="110"/>
        <v>461.44335346358793</v>
      </c>
    </row>
    <row r="957" spans="1:18">
      <c r="A957" s="76">
        <v>9</v>
      </c>
      <c r="B957" s="75" t="s">
        <v>347</v>
      </c>
      <c r="C957" s="75" t="s">
        <v>1271</v>
      </c>
      <c r="D957" s="75" t="s">
        <v>392</v>
      </c>
      <c r="E957" s="75" t="s">
        <v>1272</v>
      </c>
      <c r="F957" s="75" t="s">
        <v>480</v>
      </c>
      <c r="G957" s="75" t="s">
        <v>1281</v>
      </c>
      <c r="H957" s="80">
        <v>1446</v>
      </c>
      <c r="I957" s="76">
        <v>1</v>
      </c>
      <c r="J957" s="153">
        <f>นครพนม!F62</f>
        <v>377821.91</v>
      </c>
      <c r="K957" s="159">
        <f>นครพนม!AL62</f>
        <v>434409.36</v>
      </c>
      <c r="L957" s="81">
        <f>นครพนม!AM62</f>
        <v>1216436.8399999999</v>
      </c>
      <c r="M957" s="81">
        <f>นครพนม!AN62</f>
        <v>1435663.13</v>
      </c>
      <c r="N957" s="75"/>
      <c r="O957" s="75"/>
      <c r="P957" s="75"/>
      <c r="Q957" s="151">
        <f t="shared" si="109"/>
        <v>-219226.29000000004</v>
      </c>
      <c r="R957" s="78">
        <f t="shared" si="110"/>
        <v>841.24262793914238</v>
      </c>
    </row>
    <row r="958" spans="1:18">
      <c r="A958" s="76">
        <v>10</v>
      </c>
      <c r="B958" s="75" t="s">
        <v>347</v>
      </c>
      <c r="C958" s="75" t="s">
        <v>1271</v>
      </c>
      <c r="D958" s="75" t="s">
        <v>392</v>
      </c>
      <c r="E958" s="75" t="s">
        <v>1272</v>
      </c>
      <c r="F958" s="75" t="s">
        <v>480</v>
      </c>
      <c r="G958" s="75" t="s">
        <v>1282</v>
      </c>
      <c r="H958" s="80">
        <v>4125</v>
      </c>
      <c r="I958" s="76">
        <v>3</v>
      </c>
      <c r="J958" s="153">
        <f>นครพนม!F63</f>
        <v>191016.94</v>
      </c>
      <c r="K958" s="159">
        <f>นครพนม!AL63</f>
        <v>208452.02000000002</v>
      </c>
      <c r="L958" s="81">
        <f>นครพนม!AM63</f>
        <v>1701122.94</v>
      </c>
      <c r="M958" s="81">
        <f>นครพนม!AN63</f>
        <v>1922198</v>
      </c>
      <c r="N958" s="75"/>
      <c r="O958" s="75"/>
      <c r="P958" s="75"/>
      <c r="Q958" s="151">
        <f t="shared" si="109"/>
        <v>-221075.06000000006</v>
      </c>
      <c r="R958" s="78">
        <f t="shared" si="110"/>
        <v>412.39344</v>
      </c>
    </row>
    <row r="959" spans="1:18" s="21" customFormat="1">
      <c r="A959" s="139">
        <v>4</v>
      </c>
      <c r="B959" s="140" t="s">
        <v>347</v>
      </c>
      <c r="C959" s="140"/>
      <c r="D959" s="140"/>
      <c r="E959" s="140" t="s">
        <v>376</v>
      </c>
      <c r="F959" s="140"/>
      <c r="G959" s="140" t="s">
        <v>1283</v>
      </c>
      <c r="H959" s="142">
        <f>SUM(H949:H958)</f>
        <v>19817</v>
      </c>
      <c r="I959" s="139"/>
      <c r="J959" s="142">
        <f>SUM(J949:J958)</f>
        <v>3405878.6</v>
      </c>
      <c r="K959" s="160">
        <f>SUM(K949:K958)</f>
        <v>3750503.14</v>
      </c>
      <c r="L959" s="142">
        <f t="shared" ref="L959:M959" si="114">SUM(L949:L958)</f>
        <v>13297576.869999999</v>
      </c>
      <c r="M959" s="142">
        <f t="shared" si="114"/>
        <v>15836699.499999996</v>
      </c>
      <c r="N959" s="140">
        <v>9</v>
      </c>
      <c r="O959" s="140">
        <v>9</v>
      </c>
      <c r="P959" s="140">
        <f>N959-O959</f>
        <v>0</v>
      </c>
      <c r="Q959" s="152">
        <f>L959-M959</f>
        <v>-2539122.6299999971</v>
      </c>
      <c r="R959" s="150">
        <f>L959/H959</f>
        <v>671.01866427814502</v>
      </c>
    </row>
    <row r="960" spans="1:18">
      <c r="A960" s="76">
        <v>1</v>
      </c>
      <c r="B960" s="75" t="s">
        <v>347</v>
      </c>
      <c r="C960" s="75" t="s">
        <v>1284</v>
      </c>
      <c r="D960" s="75" t="s">
        <v>435</v>
      </c>
      <c r="E960" s="75" t="s">
        <v>1285</v>
      </c>
      <c r="F960" s="75" t="s">
        <v>629</v>
      </c>
      <c r="G960" s="75" t="s">
        <v>1286</v>
      </c>
      <c r="H960" s="80"/>
      <c r="I960" s="76"/>
      <c r="J960" s="153"/>
      <c r="K960" s="159"/>
      <c r="L960" s="81"/>
      <c r="M960" s="81"/>
      <c r="N960" s="75"/>
      <c r="O960" s="75"/>
      <c r="P960" s="75"/>
    </row>
    <row r="961" spans="1:18">
      <c r="A961" s="76">
        <v>2</v>
      </c>
      <c r="B961" s="75" t="s">
        <v>347</v>
      </c>
      <c r="C961" s="75" t="s">
        <v>1284</v>
      </c>
      <c r="D961" s="75" t="s">
        <v>435</v>
      </c>
      <c r="E961" s="75" t="s">
        <v>1285</v>
      </c>
      <c r="F961" s="75" t="s">
        <v>480</v>
      </c>
      <c r="G961" s="75" t="s">
        <v>1287</v>
      </c>
      <c r="H961" s="80">
        <v>4926</v>
      </c>
      <c r="I961" s="76">
        <v>4</v>
      </c>
      <c r="J961" s="153">
        <f>นครพนม!F64</f>
        <v>203021.34</v>
      </c>
      <c r="K961" s="159">
        <f>นครพนม!AL64</f>
        <v>112670.99000000002</v>
      </c>
      <c r="L961" s="81">
        <f>นครพนม!AM64</f>
        <v>2514721.88</v>
      </c>
      <c r="M961" s="81">
        <f>นครพนม!AN64</f>
        <v>2600873.66</v>
      </c>
      <c r="N961" s="75"/>
      <c r="O961" s="75"/>
      <c r="P961" s="75"/>
      <c r="Q961" s="151">
        <f t="shared" si="109"/>
        <v>-86151.780000000261</v>
      </c>
      <c r="R961" s="78">
        <f t="shared" si="110"/>
        <v>510.49977263499795</v>
      </c>
    </row>
    <row r="962" spans="1:18">
      <c r="A962" s="76">
        <v>3</v>
      </c>
      <c r="B962" s="75" t="s">
        <v>347</v>
      </c>
      <c r="C962" s="75" t="s">
        <v>1284</v>
      </c>
      <c r="D962" s="75" t="s">
        <v>435</v>
      </c>
      <c r="E962" s="75" t="s">
        <v>1285</v>
      </c>
      <c r="F962" s="75" t="s">
        <v>480</v>
      </c>
      <c r="G962" s="75" t="s">
        <v>1462</v>
      </c>
      <c r="H962" s="80">
        <v>2077</v>
      </c>
      <c r="I962" s="76">
        <v>2</v>
      </c>
      <c r="J962" s="153">
        <f>นครพนม!F65</f>
        <v>206839.74</v>
      </c>
      <c r="K962" s="159">
        <f>นครพนม!AL65</f>
        <v>336907.91000000003</v>
      </c>
      <c r="L962" s="81">
        <f>นครพนม!AM65</f>
        <v>1282829.6499999999</v>
      </c>
      <c r="M962" s="81">
        <f>นครพนม!AN65</f>
        <v>1506008.44</v>
      </c>
      <c r="N962" s="75"/>
      <c r="O962" s="75"/>
      <c r="P962" s="75"/>
      <c r="Q962" s="151">
        <f t="shared" si="109"/>
        <v>-223178.79000000004</v>
      </c>
      <c r="R962" s="78">
        <f t="shared" si="110"/>
        <v>617.63584496870487</v>
      </c>
    </row>
    <row r="963" spans="1:18">
      <c r="A963" s="76">
        <v>4</v>
      </c>
      <c r="B963" s="75" t="s">
        <v>347</v>
      </c>
      <c r="C963" s="75" t="s">
        <v>1284</v>
      </c>
      <c r="D963" s="75" t="s">
        <v>435</v>
      </c>
      <c r="E963" s="75" t="s">
        <v>1285</v>
      </c>
      <c r="F963" s="75" t="s">
        <v>480</v>
      </c>
      <c r="G963" s="75" t="s">
        <v>1461</v>
      </c>
      <c r="H963" s="80">
        <v>1722</v>
      </c>
      <c r="I963" s="76">
        <v>2</v>
      </c>
      <c r="J963" s="153">
        <f>นครพนม!F66</f>
        <v>604420.43000000005</v>
      </c>
      <c r="K963" s="159">
        <f>นครพนม!AL66</f>
        <v>617223.78000000014</v>
      </c>
      <c r="L963" s="81">
        <f>นครพนม!AM66</f>
        <v>1817348.37</v>
      </c>
      <c r="M963" s="81">
        <f>นครพนม!AN66</f>
        <v>1765103.3199999998</v>
      </c>
      <c r="N963" s="75"/>
      <c r="O963" s="75"/>
      <c r="P963" s="75"/>
      <c r="Q963" s="151">
        <f t="shared" si="109"/>
        <v>52245.050000000279</v>
      </c>
      <c r="R963" s="78">
        <f t="shared" si="110"/>
        <v>1055.3707142857143</v>
      </c>
    </row>
    <row r="964" spans="1:18">
      <c r="A964" s="76">
        <v>5</v>
      </c>
      <c r="B964" s="75" t="s">
        <v>347</v>
      </c>
      <c r="C964" s="75" t="s">
        <v>1284</v>
      </c>
      <c r="D964" s="75" t="s">
        <v>435</v>
      </c>
      <c r="E964" s="75" t="s">
        <v>1285</v>
      </c>
      <c r="F964" s="75" t="s">
        <v>480</v>
      </c>
      <c r="G964" s="75" t="s">
        <v>1547</v>
      </c>
      <c r="H964" s="80">
        <v>4601</v>
      </c>
      <c r="I964" s="76">
        <v>4</v>
      </c>
      <c r="J964" s="153">
        <f>นครพนม!F67</f>
        <v>173338.79</v>
      </c>
      <c r="K964" s="159">
        <f>นครพนม!AL67</f>
        <v>106740.71</v>
      </c>
      <c r="L964" s="81">
        <f>นครพนม!AM67</f>
        <v>2376577.58</v>
      </c>
      <c r="M964" s="81">
        <f>นครพนม!AN67</f>
        <v>2790926.9499999997</v>
      </c>
      <c r="N964" s="75"/>
      <c r="O964" s="75"/>
      <c r="P964" s="75"/>
      <c r="Q964" s="151">
        <f t="shared" si="109"/>
        <v>-414349.36999999965</v>
      </c>
      <c r="R964" s="78">
        <f t="shared" si="110"/>
        <v>516.53500978048248</v>
      </c>
    </row>
    <row r="965" spans="1:18">
      <c r="A965" s="76">
        <v>6</v>
      </c>
      <c r="B965" s="75" t="s">
        <v>347</v>
      </c>
      <c r="C965" s="75" t="s">
        <v>1284</v>
      </c>
      <c r="D965" s="75" t="s">
        <v>435</v>
      </c>
      <c r="E965" s="75" t="s">
        <v>1285</v>
      </c>
      <c r="F965" s="75" t="s">
        <v>480</v>
      </c>
      <c r="G965" s="75" t="s">
        <v>1291</v>
      </c>
      <c r="H965" s="80">
        <v>3977</v>
      </c>
      <c r="I965" s="76">
        <v>3</v>
      </c>
      <c r="J965" s="153">
        <f>นครพนม!F68</f>
        <v>706691.02</v>
      </c>
      <c r="K965" s="159">
        <f>นครพนม!AL68</f>
        <v>333209.48000000004</v>
      </c>
      <c r="L965" s="81">
        <f>นครพนม!AM68</f>
        <v>3145449.79</v>
      </c>
      <c r="M965" s="81">
        <f>นครพนม!AN68</f>
        <v>3270043.42</v>
      </c>
      <c r="N965" s="75"/>
      <c r="O965" s="75"/>
      <c r="P965" s="75"/>
      <c r="Q965" s="151">
        <f t="shared" si="109"/>
        <v>-124593.62999999989</v>
      </c>
      <c r="R965" s="78">
        <f t="shared" si="110"/>
        <v>790.91018104098566</v>
      </c>
    </row>
    <row r="966" spans="1:18">
      <c r="A966" s="76">
        <v>7</v>
      </c>
      <c r="B966" s="75" t="s">
        <v>347</v>
      </c>
      <c r="C966" s="75" t="s">
        <v>1284</v>
      </c>
      <c r="D966" s="75" t="s">
        <v>435</v>
      </c>
      <c r="E966" s="75" t="s">
        <v>1285</v>
      </c>
      <c r="F966" s="75" t="s">
        <v>480</v>
      </c>
      <c r="G966" s="75" t="s">
        <v>1292</v>
      </c>
      <c r="H966" s="80">
        <v>2317</v>
      </c>
      <c r="I966" s="76">
        <v>2</v>
      </c>
      <c r="J966" s="153">
        <f>นครพนม!F69</f>
        <v>529339.93000000005</v>
      </c>
      <c r="K966" s="159">
        <f>นครพนม!AL69</f>
        <v>670704.20000000007</v>
      </c>
      <c r="L966" s="81">
        <f>นครพนม!AM69</f>
        <v>1637150.3900000001</v>
      </c>
      <c r="M966" s="81">
        <f>นครพนม!AN69</f>
        <v>1744497.23</v>
      </c>
      <c r="N966" s="75"/>
      <c r="O966" s="75"/>
      <c r="P966" s="75"/>
      <c r="Q966" s="151">
        <f t="shared" si="109"/>
        <v>-107346.83999999985</v>
      </c>
      <c r="R966" s="78">
        <f t="shared" si="110"/>
        <v>706.58195511437214</v>
      </c>
    </row>
    <row r="967" spans="1:18">
      <c r="A967" s="76">
        <v>8</v>
      </c>
      <c r="B967" s="75" t="s">
        <v>347</v>
      </c>
      <c r="C967" s="75" t="s">
        <v>1284</v>
      </c>
      <c r="D967" s="75" t="s">
        <v>435</v>
      </c>
      <c r="E967" s="75" t="s">
        <v>1285</v>
      </c>
      <c r="F967" s="75" t="s">
        <v>480</v>
      </c>
      <c r="G967" s="75" t="s">
        <v>1293</v>
      </c>
      <c r="H967" s="80">
        <v>2733</v>
      </c>
      <c r="I967" s="76">
        <v>2</v>
      </c>
      <c r="J967" s="153">
        <f>นครพนม!F70</f>
        <v>423589.96</v>
      </c>
      <c r="K967" s="159">
        <f>นครพนม!AL70</f>
        <v>463946.08</v>
      </c>
      <c r="L967" s="81">
        <f>นครพนม!AM70</f>
        <v>2551863.69</v>
      </c>
      <c r="M967" s="81">
        <f>นครพนม!AN70</f>
        <v>2451802.7299999995</v>
      </c>
      <c r="N967" s="75"/>
      <c r="O967" s="75"/>
      <c r="P967" s="75"/>
      <c r="Q967" s="151">
        <f t="shared" ref="Q967:Q1029" si="115">L967-M967</f>
        <v>100060.96000000043</v>
      </c>
      <c r="R967" s="78">
        <f t="shared" ref="R967:R1028" si="116">L967/H967</f>
        <v>933.72253567508233</v>
      </c>
    </row>
    <row r="968" spans="1:18">
      <c r="A968" s="76">
        <v>9</v>
      </c>
      <c r="B968" s="75" t="s">
        <v>347</v>
      </c>
      <c r="C968" s="75" t="s">
        <v>1284</v>
      </c>
      <c r="D968" s="75" t="s">
        <v>435</v>
      </c>
      <c r="E968" s="75" t="s">
        <v>1285</v>
      </c>
      <c r="F968" s="75" t="s">
        <v>480</v>
      </c>
      <c r="G968" s="75" t="s">
        <v>1546</v>
      </c>
      <c r="H968" s="80">
        <v>5014</v>
      </c>
      <c r="I968" s="76">
        <v>4</v>
      </c>
      <c r="J968" s="153">
        <f>นครพนม!F71</f>
        <v>271616.86</v>
      </c>
      <c r="K968" s="159">
        <f>นครพนม!AL71</f>
        <v>234022.65999999997</v>
      </c>
      <c r="L968" s="81">
        <f>นครพนม!AM71</f>
        <v>2081143.89</v>
      </c>
      <c r="M968" s="81">
        <f>นครพนม!AN71</f>
        <v>2240360.65</v>
      </c>
      <c r="N968" s="75"/>
      <c r="O968" s="75"/>
      <c r="P968" s="75"/>
      <c r="Q968" s="151">
        <f t="shared" si="115"/>
        <v>-159216.76</v>
      </c>
      <c r="R968" s="78">
        <f t="shared" si="116"/>
        <v>415.0665915436777</v>
      </c>
    </row>
    <row r="969" spans="1:18">
      <c r="A969" s="76">
        <v>10</v>
      </c>
      <c r="B969" s="75" t="s">
        <v>347</v>
      </c>
      <c r="C969" s="75" t="s">
        <v>1284</v>
      </c>
      <c r="D969" s="75" t="s">
        <v>435</v>
      </c>
      <c r="E969" s="75" t="s">
        <v>1285</v>
      </c>
      <c r="F969" s="75" t="s">
        <v>480</v>
      </c>
      <c r="G969" s="75" t="s">
        <v>1295</v>
      </c>
      <c r="H969" s="80">
        <v>4306</v>
      </c>
      <c r="I969" s="76">
        <v>3</v>
      </c>
      <c r="J969" s="153">
        <f>นครพนม!F72</f>
        <v>347965.8</v>
      </c>
      <c r="K969" s="159">
        <f>นครพนม!AL72</f>
        <v>412865.88</v>
      </c>
      <c r="L969" s="81">
        <f>นครพนม!AM72</f>
        <v>2693022.17</v>
      </c>
      <c r="M969" s="81">
        <f>นครพนม!AN72</f>
        <v>2951374.5900000003</v>
      </c>
      <c r="N969" s="75"/>
      <c r="O969" s="75"/>
      <c r="P969" s="75"/>
      <c r="Q969" s="151">
        <f t="shared" si="115"/>
        <v>-258352.42000000039</v>
      </c>
      <c r="R969" s="78">
        <f t="shared" si="116"/>
        <v>625.41155829075706</v>
      </c>
    </row>
    <row r="970" spans="1:18">
      <c r="A970" s="76">
        <v>11</v>
      </c>
      <c r="B970" s="75" t="s">
        <v>347</v>
      </c>
      <c r="C970" s="75" t="s">
        <v>1284</v>
      </c>
      <c r="D970" s="75" t="s">
        <v>435</v>
      </c>
      <c r="E970" s="75" t="s">
        <v>1285</v>
      </c>
      <c r="F970" s="75" t="s">
        <v>480</v>
      </c>
      <c r="G970" s="75" t="s">
        <v>1296</v>
      </c>
      <c r="H970" s="80">
        <v>3182</v>
      </c>
      <c r="I970" s="76">
        <v>3</v>
      </c>
      <c r="J970" s="153">
        <f>นครพนม!F73</f>
        <v>432746.7</v>
      </c>
      <c r="K970" s="159">
        <f>นครพนม!AL73</f>
        <v>244887.97000000003</v>
      </c>
      <c r="L970" s="81">
        <f>นครพนม!AM73</f>
        <v>1926309.8399999999</v>
      </c>
      <c r="M970" s="81">
        <f>นครพนม!AN73</f>
        <v>2332530.7799999998</v>
      </c>
      <c r="N970" s="75"/>
      <c r="O970" s="75"/>
      <c r="P970" s="75"/>
      <c r="Q970" s="151">
        <f t="shared" si="115"/>
        <v>-406220.93999999994</v>
      </c>
      <c r="R970" s="78">
        <f t="shared" si="116"/>
        <v>605.37707102451282</v>
      </c>
    </row>
    <row r="971" spans="1:18">
      <c r="A971" s="76">
        <v>12</v>
      </c>
      <c r="B971" s="75" t="s">
        <v>347</v>
      </c>
      <c r="C971" s="75" t="s">
        <v>1284</v>
      </c>
      <c r="D971" s="75" t="s">
        <v>435</v>
      </c>
      <c r="E971" s="75" t="s">
        <v>1285</v>
      </c>
      <c r="F971" s="75" t="s">
        <v>480</v>
      </c>
      <c r="G971" s="75" t="s">
        <v>1545</v>
      </c>
      <c r="H971" s="80">
        <v>1643</v>
      </c>
      <c r="I971" s="76">
        <v>2</v>
      </c>
      <c r="J971" s="153">
        <f>นครพนม!F74</f>
        <v>395177.67</v>
      </c>
      <c r="K971" s="159">
        <f>นครพนม!AL74</f>
        <v>439387.36</v>
      </c>
      <c r="L971" s="81">
        <f>นครพนม!AM74</f>
        <v>1533095.81</v>
      </c>
      <c r="M971" s="81">
        <f>นครพนม!AN74</f>
        <v>1865604.6600000001</v>
      </c>
      <c r="N971" s="75"/>
      <c r="O971" s="75"/>
      <c r="P971" s="75"/>
      <c r="Q971" s="151">
        <f t="shared" si="115"/>
        <v>-332508.85000000009</v>
      </c>
      <c r="R971" s="78">
        <f t="shared" si="116"/>
        <v>933.10761412051124</v>
      </c>
    </row>
    <row r="972" spans="1:18">
      <c r="A972" s="76">
        <v>13</v>
      </c>
      <c r="B972" s="75" t="s">
        <v>347</v>
      </c>
      <c r="C972" s="75" t="s">
        <v>1284</v>
      </c>
      <c r="D972" s="75" t="s">
        <v>435</v>
      </c>
      <c r="E972" s="75" t="s">
        <v>1285</v>
      </c>
      <c r="F972" s="75" t="s">
        <v>480</v>
      </c>
      <c r="G972" s="75" t="s">
        <v>1548</v>
      </c>
      <c r="H972" s="80">
        <v>4314</v>
      </c>
      <c r="I972" s="76">
        <v>3</v>
      </c>
      <c r="J972" s="153">
        <f>นครพนม!F75</f>
        <v>130002.36</v>
      </c>
      <c r="K972" s="159">
        <f>นครพนม!AL75</f>
        <v>345798.76999999996</v>
      </c>
      <c r="L972" s="81">
        <f>นครพนม!AM75</f>
        <v>1495949.69</v>
      </c>
      <c r="M972" s="81">
        <f>นครพนม!AN75</f>
        <v>2237488.7799999998</v>
      </c>
      <c r="N972" s="75"/>
      <c r="O972" s="75"/>
      <c r="P972" s="75"/>
      <c r="Q972" s="151">
        <f t="shared" si="115"/>
        <v>-741539.08999999985</v>
      </c>
      <c r="R972" s="78">
        <f t="shared" si="116"/>
        <v>346.76627028280018</v>
      </c>
    </row>
    <row r="973" spans="1:18">
      <c r="A973" s="76">
        <v>14</v>
      </c>
      <c r="B973" s="75" t="s">
        <v>347</v>
      </c>
      <c r="C973" s="75" t="s">
        <v>1284</v>
      </c>
      <c r="D973" s="75" t="s">
        <v>435</v>
      </c>
      <c r="E973" s="75" t="s">
        <v>1285</v>
      </c>
      <c r="F973" s="75" t="s">
        <v>480</v>
      </c>
      <c r="G973" s="75" t="s">
        <v>1299</v>
      </c>
      <c r="H973" s="80">
        <v>4173</v>
      </c>
      <c r="I973" s="76">
        <v>3</v>
      </c>
      <c r="J973" s="153">
        <f>นครพนม!F76</f>
        <v>448711.21</v>
      </c>
      <c r="K973" s="159">
        <f>นครพนม!AL76</f>
        <v>416632.47</v>
      </c>
      <c r="L973" s="81">
        <f>นครพนม!AM76</f>
        <v>1845037.82</v>
      </c>
      <c r="M973" s="81">
        <f>นครพนม!AN76</f>
        <v>2099729.8199999998</v>
      </c>
      <c r="N973" s="75"/>
      <c r="O973" s="75"/>
      <c r="P973" s="75"/>
      <c r="Q973" s="151">
        <f t="shared" si="115"/>
        <v>-254691.99999999977</v>
      </c>
      <c r="R973" s="78">
        <f t="shared" si="116"/>
        <v>442.13702851665471</v>
      </c>
    </row>
    <row r="974" spans="1:18">
      <c r="A974" s="76">
        <v>15</v>
      </c>
      <c r="B974" s="75" t="s">
        <v>347</v>
      </c>
      <c r="C974" s="75" t="s">
        <v>1284</v>
      </c>
      <c r="D974" s="75" t="s">
        <v>435</v>
      </c>
      <c r="E974" s="75" t="s">
        <v>1285</v>
      </c>
      <c r="F974" s="75" t="s">
        <v>480</v>
      </c>
      <c r="G974" s="75" t="s">
        <v>1300</v>
      </c>
      <c r="H974" s="80">
        <v>3211</v>
      </c>
      <c r="I974" s="76">
        <v>3</v>
      </c>
      <c r="J974" s="153">
        <f>นครพนม!F77</f>
        <v>183865.74</v>
      </c>
      <c r="K974" s="159">
        <f>นครพนม!AL77</f>
        <v>-81955</v>
      </c>
      <c r="L974" s="81">
        <f>นครพนม!AM77</f>
        <v>1949769.0299999998</v>
      </c>
      <c r="M974" s="81">
        <f>นครพนม!AN77</f>
        <v>2267718.7800000003</v>
      </c>
      <c r="N974" s="75"/>
      <c r="O974" s="75"/>
      <c r="P974" s="75"/>
      <c r="Q974" s="151">
        <f t="shared" si="115"/>
        <v>-317949.75000000047</v>
      </c>
      <c r="R974" s="78">
        <f t="shared" si="116"/>
        <v>607.21551853005292</v>
      </c>
    </row>
    <row r="975" spans="1:18">
      <c r="A975" s="76">
        <v>16</v>
      </c>
      <c r="B975" s="75" t="s">
        <v>347</v>
      </c>
      <c r="C975" s="75" t="s">
        <v>1284</v>
      </c>
      <c r="D975" s="75" t="s">
        <v>435</v>
      </c>
      <c r="E975" s="75" t="s">
        <v>1285</v>
      </c>
      <c r="F975" s="75" t="s">
        <v>480</v>
      </c>
      <c r="G975" s="75" t="s">
        <v>1549</v>
      </c>
      <c r="H975" s="80">
        <v>2252</v>
      </c>
      <c r="I975" s="76">
        <v>2</v>
      </c>
      <c r="J975" s="153">
        <f>นครพนม!F78</f>
        <v>520959.56</v>
      </c>
      <c r="K975" s="159">
        <f>นครพนม!AL78</f>
        <v>760855.94</v>
      </c>
      <c r="L975" s="81">
        <f>นครพนม!AM78</f>
        <v>1778803.65</v>
      </c>
      <c r="M975" s="81">
        <f>นครพนม!AN78</f>
        <v>1967722.7100000002</v>
      </c>
      <c r="N975" s="75"/>
      <c r="O975" s="75"/>
      <c r="P975" s="75"/>
      <c r="Q975" s="151">
        <f t="shared" si="115"/>
        <v>-188919.06000000029</v>
      </c>
      <c r="R975" s="78">
        <f t="shared" si="116"/>
        <v>789.87728685612785</v>
      </c>
    </row>
    <row r="976" spans="1:18" s="21" customFormat="1">
      <c r="A976" s="139">
        <v>5</v>
      </c>
      <c r="B976" s="140" t="s">
        <v>347</v>
      </c>
      <c r="C976" s="140"/>
      <c r="D976" s="140"/>
      <c r="E976" s="140" t="s">
        <v>376</v>
      </c>
      <c r="F976" s="140"/>
      <c r="G976" s="140" t="s">
        <v>1302</v>
      </c>
      <c r="H976" s="142">
        <f>SUM(H960:H974)</f>
        <v>48196</v>
      </c>
      <c r="I976" s="139"/>
      <c r="J976" s="142">
        <f>SUM(J960:J974)</f>
        <v>5057327.5500000007</v>
      </c>
      <c r="K976" s="160">
        <f>SUM(K960:K974)</f>
        <v>4653043.26</v>
      </c>
      <c r="L976" s="142">
        <f t="shared" ref="L976:M976" si="117">SUM(L960:L974)</f>
        <v>28850269.599999998</v>
      </c>
      <c r="M976" s="142">
        <f t="shared" si="117"/>
        <v>32124063.810000002</v>
      </c>
      <c r="N976" s="140">
        <v>15</v>
      </c>
      <c r="O976" s="140">
        <v>15</v>
      </c>
      <c r="P976" s="140">
        <f>N976-O976</f>
        <v>0</v>
      </c>
      <c r="Q976" s="152">
        <f t="shared" si="115"/>
        <v>-3273794.2100000046</v>
      </c>
      <c r="R976" s="150">
        <f>L976/H976</f>
        <v>598.60298779981736</v>
      </c>
    </row>
    <row r="977" spans="1:18">
      <c r="A977" s="76">
        <v>1</v>
      </c>
      <c r="B977" s="75" t="s">
        <v>347</v>
      </c>
      <c r="C977" s="75" t="s">
        <v>1303</v>
      </c>
      <c r="D977" s="75" t="s">
        <v>406</v>
      </c>
      <c r="E977" s="75" t="s">
        <v>1304</v>
      </c>
      <c r="F977" s="75" t="s">
        <v>510</v>
      </c>
      <c r="G977" s="75" t="s">
        <v>1305</v>
      </c>
      <c r="H977" s="80"/>
      <c r="I977" s="76"/>
      <c r="J977" s="153"/>
      <c r="K977" s="159"/>
      <c r="L977" s="81"/>
      <c r="M977" s="81"/>
      <c r="N977" s="75"/>
      <c r="O977" s="75"/>
      <c r="P977" s="75"/>
    </row>
    <row r="978" spans="1:18">
      <c r="A978" s="76">
        <v>2</v>
      </c>
      <c r="B978" s="75" t="s">
        <v>347</v>
      </c>
      <c r="C978" s="75" t="s">
        <v>1303</v>
      </c>
      <c r="D978" s="75" t="s">
        <v>406</v>
      </c>
      <c r="E978" s="75" t="s">
        <v>1304</v>
      </c>
      <c r="F978" s="75" t="s">
        <v>480</v>
      </c>
      <c r="G978" s="75" t="s">
        <v>1306</v>
      </c>
      <c r="H978" s="80">
        <v>3333</v>
      </c>
      <c r="I978" s="76">
        <v>3</v>
      </c>
      <c r="J978" s="153">
        <f>นครพนม!F79</f>
        <v>363503.69</v>
      </c>
      <c r="K978" s="159">
        <f>นครพนม!AL79</f>
        <v>309961.27999999997</v>
      </c>
      <c r="L978" s="81">
        <f>นครพนม!AM79</f>
        <v>2169980.5499999998</v>
      </c>
      <c r="M978" s="81">
        <f>นครพนม!AN79</f>
        <v>2403766.3199999998</v>
      </c>
      <c r="N978" s="75"/>
      <c r="O978" s="75"/>
      <c r="P978" s="75"/>
      <c r="Q978" s="151">
        <f t="shared" si="115"/>
        <v>-233785.77000000002</v>
      </c>
      <c r="R978" s="78">
        <f t="shared" si="116"/>
        <v>651.0592709270926</v>
      </c>
    </row>
    <row r="979" spans="1:18">
      <c r="A979" s="76">
        <v>3</v>
      </c>
      <c r="B979" s="75" t="s">
        <v>347</v>
      </c>
      <c r="C979" s="75" t="s">
        <v>1303</v>
      </c>
      <c r="D979" s="75" t="s">
        <v>406</v>
      </c>
      <c r="E979" s="75" t="s">
        <v>1304</v>
      </c>
      <c r="F979" s="75" t="s">
        <v>480</v>
      </c>
      <c r="G979" s="75" t="s">
        <v>1307</v>
      </c>
      <c r="H979" s="80">
        <v>2136</v>
      </c>
      <c r="I979" s="76">
        <v>2</v>
      </c>
      <c r="J979" s="153">
        <f>นครพนม!F80</f>
        <v>181221.92</v>
      </c>
      <c r="K979" s="159">
        <f>นครพนม!AL80</f>
        <v>141680.14000000001</v>
      </c>
      <c r="L979" s="81">
        <f>นครพนม!AM80</f>
        <v>1838421.69</v>
      </c>
      <c r="M979" s="81">
        <f>นครพนม!AN80</f>
        <v>2237400.14</v>
      </c>
      <c r="N979" s="75"/>
      <c r="O979" s="75"/>
      <c r="P979" s="75"/>
      <c r="Q979" s="151">
        <f t="shared" si="115"/>
        <v>-398978.45000000019</v>
      </c>
      <c r="R979" s="78">
        <f t="shared" si="116"/>
        <v>860.6843117977528</v>
      </c>
    </row>
    <row r="980" spans="1:18">
      <c r="A980" s="76">
        <v>4</v>
      </c>
      <c r="B980" s="75" t="s">
        <v>347</v>
      </c>
      <c r="C980" s="75" t="s">
        <v>1303</v>
      </c>
      <c r="D980" s="75" t="s">
        <v>406</v>
      </c>
      <c r="E980" s="75" t="s">
        <v>1304</v>
      </c>
      <c r="F980" s="75" t="s">
        <v>480</v>
      </c>
      <c r="G980" s="75" t="s">
        <v>1308</v>
      </c>
      <c r="H980" s="80">
        <v>4115</v>
      </c>
      <c r="I980" s="76">
        <v>3</v>
      </c>
      <c r="J980" s="153">
        <f>นครพนม!F81</f>
        <v>601008.16</v>
      </c>
      <c r="K980" s="159">
        <f>นครพนม!AL81</f>
        <v>498581.06000000006</v>
      </c>
      <c r="L980" s="81">
        <f>นครพนม!AM81</f>
        <v>2518888.65</v>
      </c>
      <c r="M980" s="81">
        <f>นครพนม!AN81</f>
        <v>2594282.4900000002</v>
      </c>
      <c r="N980" s="75"/>
      <c r="O980" s="75"/>
      <c r="P980" s="75"/>
      <c r="Q980" s="151">
        <f t="shared" si="115"/>
        <v>-75393.840000000317</v>
      </c>
      <c r="R980" s="78">
        <f t="shared" si="116"/>
        <v>612.12360874848116</v>
      </c>
    </row>
    <row r="981" spans="1:18">
      <c r="A981" s="76">
        <v>5</v>
      </c>
      <c r="B981" s="75" t="s">
        <v>347</v>
      </c>
      <c r="C981" s="75" t="s">
        <v>1303</v>
      </c>
      <c r="D981" s="75" t="s">
        <v>406</v>
      </c>
      <c r="E981" s="75" t="s">
        <v>1304</v>
      </c>
      <c r="F981" s="75" t="s">
        <v>480</v>
      </c>
      <c r="G981" s="75" t="s">
        <v>1309</v>
      </c>
      <c r="H981" s="80">
        <v>2838</v>
      </c>
      <c r="I981" s="76">
        <v>2</v>
      </c>
      <c r="J981" s="153">
        <f>นครพนม!F82</f>
        <v>62174.559999999998</v>
      </c>
      <c r="K981" s="159">
        <f>นครพนม!AL82</f>
        <v>9092.2099999999919</v>
      </c>
      <c r="L981" s="81">
        <f>นครพนม!AM82</f>
        <v>2111771.0299999998</v>
      </c>
      <c r="M981" s="81">
        <f>นครพนม!AN82</f>
        <v>2303100.09</v>
      </c>
      <c r="N981" s="75"/>
      <c r="O981" s="75"/>
      <c r="P981" s="75"/>
      <c r="Q981" s="151">
        <f t="shared" si="115"/>
        <v>-191329.06000000006</v>
      </c>
      <c r="R981" s="78">
        <f t="shared" si="116"/>
        <v>744.10536645525008</v>
      </c>
    </row>
    <row r="982" spans="1:18">
      <c r="A982" s="76">
        <v>6</v>
      </c>
      <c r="B982" s="75" t="s">
        <v>347</v>
      </c>
      <c r="C982" s="75" t="s">
        <v>1303</v>
      </c>
      <c r="D982" s="75" t="s">
        <v>406</v>
      </c>
      <c r="E982" s="75" t="s">
        <v>1304</v>
      </c>
      <c r="F982" s="75" t="s">
        <v>480</v>
      </c>
      <c r="G982" s="75" t="s">
        <v>1310</v>
      </c>
      <c r="H982" s="80">
        <v>3064</v>
      </c>
      <c r="I982" s="76">
        <v>3</v>
      </c>
      <c r="J982" s="153">
        <f>นครพนม!F83</f>
        <v>260676.56</v>
      </c>
      <c r="K982" s="159">
        <f>นครพนม!AL83</f>
        <v>251030.74</v>
      </c>
      <c r="L982" s="81">
        <f>นครพนม!AM83</f>
        <v>2544512.0099999998</v>
      </c>
      <c r="M982" s="81">
        <f>นครพนม!AN83</f>
        <v>2714049.3400000003</v>
      </c>
      <c r="N982" s="75"/>
      <c r="O982" s="75"/>
      <c r="P982" s="75"/>
      <c r="Q982" s="151">
        <f t="shared" si="115"/>
        <v>-169537.33000000054</v>
      </c>
      <c r="R982" s="78">
        <f t="shared" si="116"/>
        <v>830.4543113577023</v>
      </c>
    </row>
    <row r="983" spans="1:18">
      <c r="A983" s="76">
        <v>7</v>
      </c>
      <c r="B983" s="75" t="s">
        <v>347</v>
      </c>
      <c r="C983" s="75" t="s">
        <v>1303</v>
      </c>
      <c r="D983" s="75" t="s">
        <v>406</v>
      </c>
      <c r="E983" s="75" t="s">
        <v>1304</v>
      </c>
      <c r="F983" s="75" t="s">
        <v>480</v>
      </c>
      <c r="G983" s="75" t="s">
        <v>1311</v>
      </c>
      <c r="H983" s="80">
        <v>1877</v>
      </c>
      <c r="I983" s="76">
        <v>2</v>
      </c>
      <c r="J983" s="153">
        <f>นครพนม!F84</f>
        <v>146547.82</v>
      </c>
      <c r="K983" s="159">
        <f>นครพนม!AL84</f>
        <v>143580.39000000001</v>
      </c>
      <c r="L983" s="81">
        <f>นครพนม!AM84</f>
        <v>1994435.27</v>
      </c>
      <c r="M983" s="81">
        <f>นครพนม!AN84</f>
        <v>2225014.29</v>
      </c>
      <c r="N983" s="75"/>
      <c r="O983" s="75"/>
      <c r="P983" s="75"/>
      <c r="Q983" s="151">
        <f t="shared" si="115"/>
        <v>-230579.02000000002</v>
      </c>
      <c r="R983" s="78">
        <f t="shared" si="116"/>
        <v>1062.5654075652637</v>
      </c>
    </row>
    <row r="984" spans="1:18">
      <c r="A984" s="76">
        <v>8</v>
      </c>
      <c r="B984" s="75" t="s">
        <v>347</v>
      </c>
      <c r="C984" s="75" t="s">
        <v>1303</v>
      </c>
      <c r="D984" s="75" t="s">
        <v>406</v>
      </c>
      <c r="E984" s="75" t="s">
        <v>1304</v>
      </c>
      <c r="F984" s="75" t="s">
        <v>480</v>
      </c>
      <c r="G984" s="75" t="s">
        <v>1312</v>
      </c>
      <c r="H984" s="80">
        <v>2766</v>
      </c>
      <c r="I984" s="76">
        <v>2</v>
      </c>
      <c r="J984" s="153">
        <f>นครพนม!F85</f>
        <v>239037.01</v>
      </c>
      <c r="K984" s="159">
        <f>นครพนม!AL85</f>
        <v>210666.56</v>
      </c>
      <c r="L984" s="81">
        <f>นครพนม!AM85</f>
        <v>1153157.2999999998</v>
      </c>
      <c r="M984" s="81">
        <f>นครพนม!AN85</f>
        <v>1658884.7999999998</v>
      </c>
      <c r="N984" s="75"/>
      <c r="O984" s="75"/>
      <c r="P984" s="75"/>
      <c r="Q984" s="151">
        <f t="shared" si="115"/>
        <v>-505727.5</v>
      </c>
      <c r="R984" s="78">
        <f t="shared" si="116"/>
        <v>416.9043022415039</v>
      </c>
    </row>
    <row r="985" spans="1:18">
      <c r="A985" s="76">
        <v>9</v>
      </c>
      <c r="B985" s="75" t="s">
        <v>347</v>
      </c>
      <c r="C985" s="75" t="s">
        <v>1303</v>
      </c>
      <c r="D985" s="75" t="s">
        <v>406</v>
      </c>
      <c r="E985" s="75" t="s">
        <v>1304</v>
      </c>
      <c r="F985" s="75" t="s">
        <v>480</v>
      </c>
      <c r="G985" s="75" t="s">
        <v>1313</v>
      </c>
      <c r="H985" s="80">
        <v>1975</v>
      </c>
      <c r="I985" s="76">
        <v>2</v>
      </c>
      <c r="J985" s="153">
        <f>นครพนม!F86</f>
        <v>167334.19</v>
      </c>
      <c r="K985" s="159">
        <f>นครพนม!AL86</f>
        <v>112665.70000000001</v>
      </c>
      <c r="L985" s="81">
        <f>นครพนม!AM86</f>
        <v>1807100.62</v>
      </c>
      <c r="M985" s="81">
        <f>นครพนม!AN86</f>
        <v>1871259.51</v>
      </c>
      <c r="N985" s="75"/>
      <c r="O985" s="75"/>
      <c r="P985" s="75"/>
      <c r="Q985" s="151">
        <f t="shared" si="115"/>
        <v>-64158.889999999898</v>
      </c>
      <c r="R985" s="78">
        <f t="shared" si="116"/>
        <v>914.98765569620264</v>
      </c>
    </row>
    <row r="986" spans="1:18">
      <c r="A986" s="76">
        <v>10</v>
      </c>
      <c r="B986" s="75" t="s">
        <v>347</v>
      </c>
      <c r="C986" s="75" t="s">
        <v>1303</v>
      </c>
      <c r="D986" s="75" t="s">
        <v>406</v>
      </c>
      <c r="E986" s="75" t="s">
        <v>1304</v>
      </c>
      <c r="F986" s="75" t="s">
        <v>480</v>
      </c>
      <c r="G986" s="75" t="s">
        <v>1314</v>
      </c>
      <c r="H986" s="80">
        <v>2929</v>
      </c>
      <c r="I986" s="76">
        <v>2</v>
      </c>
      <c r="J986" s="153">
        <f>นครพนม!F87</f>
        <v>554745.27</v>
      </c>
      <c r="K986" s="159">
        <f>นครพนม!AL87</f>
        <v>603725.09</v>
      </c>
      <c r="L986" s="81">
        <f>นครพนม!AM87</f>
        <v>2330584.62</v>
      </c>
      <c r="M986" s="81">
        <f>นครพนม!AN87</f>
        <v>2172137.15</v>
      </c>
      <c r="N986" s="75"/>
      <c r="O986" s="75"/>
      <c r="P986" s="75"/>
      <c r="Q986" s="151">
        <f t="shared" si="115"/>
        <v>158447.4700000002</v>
      </c>
      <c r="R986" s="78">
        <f t="shared" si="116"/>
        <v>795.69293956981915</v>
      </c>
    </row>
    <row r="987" spans="1:18" s="216" customFormat="1">
      <c r="A987" s="210">
        <v>11</v>
      </c>
      <c r="B987" s="211" t="s">
        <v>347</v>
      </c>
      <c r="C987" s="211" t="s">
        <v>1303</v>
      </c>
      <c r="D987" s="211" t="s">
        <v>406</v>
      </c>
      <c r="E987" s="211" t="s">
        <v>1304</v>
      </c>
      <c r="F987" s="211" t="s">
        <v>480</v>
      </c>
      <c r="G987" s="211" t="s">
        <v>1315</v>
      </c>
      <c r="H987" s="212">
        <v>1699</v>
      </c>
      <c r="I987" s="210">
        <v>2</v>
      </c>
      <c r="J987" s="213">
        <f>นครพนม!F88</f>
        <v>114886.34</v>
      </c>
      <c r="K987" s="165">
        <f>นครพนม!AL88</f>
        <v>90928.73</v>
      </c>
      <c r="L987" s="104">
        <f>นครพนม!AM88</f>
        <v>2373731.5499999998</v>
      </c>
      <c r="M987" s="104">
        <f>นครพนม!AN88</f>
        <v>2543443.02</v>
      </c>
      <c r="N987" s="211"/>
      <c r="O987" s="211"/>
      <c r="P987" s="211"/>
      <c r="Q987" s="214">
        <f t="shared" si="115"/>
        <v>-169711.4700000002</v>
      </c>
      <c r="R987" s="215">
        <f t="shared" si="116"/>
        <v>1397.1345203060623</v>
      </c>
    </row>
    <row r="988" spans="1:18" s="21" customFormat="1">
      <c r="A988" s="139">
        <v>6</v>
      </c>
      <c r="B988" s="140" t="s">
        <v>347</v>
      </c>
      <c r="C988" s="140"/>
      <c r="D988" s="140"/>
      <c r="E988" s="140" t="s">
        <v>376</v>
      </c>
      <c r="F988" s="140"/>
      <c r="G988" s="140" t="s">
        <v>1316</v>
      </c>
      <c r="H988" s="142">
        <f>SUM(H977:H987)</f>
        <v>26732</v>
      </c>
      <c r="I988" s="139"/>
      <c r="J988" s="142">
        <f>SUM(J977:J987)</f>
        <v>2691135.52</v>
      </c>
      <c r="K988" s="160">
        <f>SUM(K977:K987)</f>
        <v>2371911.9</v>
      </c>
      <c r="L988" s="142">
        <f t="shared" ref="L988:M988" si="118">SUM(L977:L987)</f>
        <v>20842583.290000003</v>
      </c>
      <c r="M988" s="142">
        <f t="shared" si="118"/>
        <v>22723337.149999999</v>
      </c>
      <c r="N988" s="140">
        <v>10</v>
      </c>
      <c r="O988" s="140">
        <v>10</v>
      </c>
      <c r="P988" s="140">
        <f>N988-O988</f>
        <v>0</v>
      </c>
      <c r="Q988" s="152">
        <f t="shared" si="115"/>
        <v>-1880753.8599999957</v>
      </c>
      <c r="R988" s="150">
        <f>L988/H988</f>
        <v>779.68664110429461</v>
      </c>
    </row>
    <row r="989" spans="1:18">
      <c r="A989" s="76">
        <v>1</v>
      </c>
      <c r="B989" s="75" t="s">
        <v>347</v>
      </c>
      <c r="C989" s="75" t="s">
        <v>1317</v>
      </c>
      <c r="D989" s="75" t="s">
        <v>413</v>
      </c>
      <c r="E989" s="75" t="s">
        <v>1318</v>
      </c>
      <c r="F989" s="75" t="s">
        <v>510</v>
      </c>
      <c r="G989" s="75" t="s">
        <v>1319</v>
      </c>
      <c r="H989" s="80"/>
      <c r="I989" s="76"/>
      <c r="J989" s="153"/>
      <c r="K989" s="159"/>
      <c r="L989" s="81"/>
      <c r="M989" s="81"/>
      <c r="N989" s="75"/>
      <c r="O989" s="75"/>
      <c r="P989" s="75"/>
    </row>
    <row r="990" spans="1:18">
      <c r="A990" s="76">
        <v>2</v>
      </c>
      <c r="B990" s="75" t="s">
        <v>347</v>
      </c>
      <c r="C990" s="75" t="s">
        <v>1317</v>
      </c>
      <c r="D990" s="75" t="s">
        <v>413</v>
      </c>
      <c r="E990" s="75" t="s">
        <v>1318</v>
      </c>
      <c r="F990" s="75" t="s">
        <v>480</v>
      </c>
      <c r="G990" s="75" t="s">
        <v>1320</v>
      </c>
      <c r="H990" s="80">
        <v>3782</v>
      </c>
      <c r="I990" s="76">
        <v>3</v>
      </c>
      <c r="J990" s="153">
        <f>นครพนม!F89</f>
        <v>178999.23</v>
      </c>
      <c r="K990" s="159">
        <f>นครพนม!AL89</f>
        <v>182398.91</v>
      </c>
      <c r="L990" s="81">
        <f>นครพนม!AM89</f>
        <v>1517680.71</v>
      </c>
      <c r="M990" s="81">
        <f>นครพนม!AN89</f>
        <v>1514925.4100000001</v>
      </c>
      <c r="N990" s="75"/>
      <c r="O990" s="75"/>
      <c r="P990" s="75"/>
      <c r="Q990" s="151">
        <f t="shared" si="115"/>
        <v>2755.2999999998137</v>
      </c>
      <c r="R990" s="78">
        <f t="shared" si="116"/>
        <v>401.29051031200424</v>
      </c>
    </row>
    <row r="991" spans="1:18">
      <c r="A991" s="76">
        <v>3</v>
      </c>
      <c r="B991" s="75" t="s">
        <v>347</v>
      </c>
      <c r="C991" s="75" t="s">
        <v>1317</v>
      </c>
      <c r="D991" s="75" t="s">
        <v>413</v>
      </c>
      <c r="E991" s="75" t="s">
        <v>1318</v>
      </c>
      <c r="F991" s="75" t="s">
        <v>480</v>
      </c>
      <c r="G991" s="75" t="s">
        <v>1321</v>
      </c>
      <c r="H991" s="80">
        <v>1430</v>
      </c>
      <c r="I991" s="76">
        <v>1</v>
      </c>
      <c r="J991" s="153">
        <f>นครพนม!F90</f>
        <v>140535.54</v>
      </c>
      <c r="K991" s="159">
        <f>นครพนม!AL90</f>
        <v>156562.02000000002</v>
      </c>
      <c r="L991" s="81">
        <f>นครพนม!AM90</f>
        <v>1305641.8899999999</v>
      </c>
      <c r="M991" s="81">
        <f>นครพนม!AN90</f>
        <v>1516926.06</v>
      </c>
      <c r="N991" s="75"/>
      <c r="O991" s="75"/>
      <c r="P991" s="75"/>
      <c r="Q991" s="151">
        <f t="shared" si="115"/>
        <v>-211284.17000000016</v>
      </c>
      <c r="R991" s="78">
        <f t="shared" si="116"/>
        <v>913.03628671328659</v>
      </c>
    </row>
    <row r="992" spans="1:18">
      <c r="A992" s="76">
        <v>4</v>
      </c>
      <c r="B992" s="75" t="s">
        <v>347</v>
      </c>
      <c r="C992" s="75" t="s">
        <v>1317</v>
      </c>
      <c r="D992" s="75" t="s">
        <v>413</v>
      </c>
      <c r="E992" s="75" t="s">
        <v>1318</v>
      </c>
      <c r="F992" s="75" t="s">
        <v>480</v>
      </c>
      <c r="G992" s="75" t="s">
        <v>1322</v>
      </c>
      <c r="H992" s="80">
        <v>3601</v>
      </c>
      <c r="I992" s="76">
        <v>3</v>
      </c>
      <c r="J992" s="153">
        <f>นครพนม!F91</f>
        <v>205145.98</v>
      </c>
      <c r="K992" s="159">
        <f>นครพนม!AL91</f>
        <v>183058.96000000002</v>
      </c>
      <c r="L992" s="81">
        <f>นครพนม!AM91</f>
        <v>1657754.69</v>
      </c>
      <c r="M992" s="81">
        <f>นครพนม!AN91</f>
        <v>1932828.6800000002</v>
      </c>
      <c r="N992" s="75"/>
      <c r="O992" s="75"/>
      <c r="P992" s="75"/>
      <c r="Q992" s="151">
        <f t="shared" si="115"/>
        <v>-275073.99000000022</v>
      </c>
      <c r="R992" s="78">
        <f t="shared" si="116"/>
        <v>460.35953623993333</v>
      </c>
    </row>
    <row r="993" spans="1:18">
      <c r="A993" s="76">
        <v>5</v>
      </c>
      <c r="B993" s="75" t="s">
        <v>347</v>
      </c>
      <c r="C993" s="75" t="s">
        <v>1317</v>
      </c>
      <c r="D993" s="75" t="s">
        <v>413</v>
      </c>
      <c r="E993" s="75" t="s">
        <v>1318</v>
      </c>
      <c r="F993" s="75" t="s">
        <v>480</v>
      </c>
      <c r="G993" s="75" t="s">
        <v>1323</v>
      </c>
      <c r="H993" s="80">
        <v>2333</v>
      </c>
      <c r="I993" s="76">
        <v>2</v>
      </c>
      <c r="J993" s="153">
        <f>นครพนม!F92</f>
        <v>108233.02</v>
      </c>
      <c r="K993" s="159">
        <f>นครพนม!AL92</f>
        <v>146521.76</v>
      </c>
      <c r="L993" s="81">
        <f>นครพนม!AM92</f>
        <v>2112219.9700000002</v>
      </c>
      <c r="M993" s="81">
        <f>นครพนม!AN92</f>
        <v>2477072.6599999997</v>
      </c>
      <c r="N993" s="75"/>
      <c r="O993" s="75"/>
      <c r="P993" s="75"/>
      <c r="Q993" s="151">
        <f t="shared" si="115"/>
        <v>-364852.68999999948</v>
      </c>
      <c r="R993" s="78">
        <f t="shared" si="116"/>
        <v>905.36646806686679</v>
      </c>
    </row>
    <row r="994" spans="1:18">
      <c r="A994" s="76">
        <v>6</v>
      </c>
      <c r="B994" s="75" t="s">
        <v>347</v>
      </c>
      <c r="C994" s="75" t="s">
        <v>1317</v>
      </c>
      <c r="D994" s="75" t="s">
        <v>413</v>
      </c>
      <c r="E994" s="75" t="s">
        <v>1318</v>
      </c>
      <c r="F994" s="75" t="s">
        <v>480</v>
      </c>
      <c r="G994" s="75" t="s">
        <v>1324</v>
      </c>
      <c r="H994" s="80">
        <v>2183</v>
      </c>
      <c r="I994" s="76">
        <v>2</v>
      </c>
      <c r="J994" s="153">
        <f>นครพนม!F93</f>
        <v>344755.78</v>
      </c>
      <c r="K994" s="159">
        <f>นครพนม!AL93</f>
        <v>420366.18000000005</v>
      </c>
      <c r="L994" s="81">
        <f>นครพนม!AM93</f>
        <v>1750601.07</v>
      </c>
      <c r="M994" s="81">
        <f>นครพนม!AN93</f>
        <v>1886142.54</v>
      </c>
      <c r="N994" s="75"/>
      <c r="O994" s="75"/>
      <c r="P994" s="75"/>
      <c r="Q994" s="151">
        <f t="shared" si="115"/>
        <v>-135541.46999999997</v>
      </c>
      <c r="R994" s="78">
        <f t="shared" si="116"/>
        <v>801.92444800732937</v>
      </c>
    </row>
    <row r="995" spans="1:18">
      <c r="A995" s="76">
        <v>7</v>
      </c>
      <c r="B995" s="75" t="s">
        <v>347</v>
      </c>
      <c r="C995" s="75" t="s">
        <v>1317</v>
      </c>
      <c r="D995" s="75" t="s">
        <v>413</v>
      </c>
      <c r="E995" s="75" t="s">
        <v>1318</v>
      </c>
      <c r="F995" s="75" t="s">
        <v>480</v>
      </c>
      <c r="G995" s="75" t="s">
        <v>1325</v>
      </c>
      <c r="H995" s="80">
        <v>1728</v>
      </c>
      <c r="I995" s="76">
        <v>2</v>
      </c>
      <c r="J995" s="153">
        <f>นครพนม!F94</f>
        <v>285426.65999999997</v>
      </c>
      <c r="K995" s="159">
        <f>นครพนม!AL94</f>
        <v>348773.94999999995</v>
      </c>
      <c r="L995" s="81">
        <f>นครพนม!AM94</f>
        <v>1469490.58</v>
      </c>
      <c r="M995" s="81">
        <f>นครพนม!AN94</f>
        <v>1672597.06</v>
      </c>
      <c r="N995" s="75"/>
      <c r="O995" s="75"/>
      <c r="P995" s="75"/>
      <c r="Q995" s="151">
        <f t="shared" si="115"/>
        <v>-203106.47999999998</v>
      </c>
      <c r="R995" s="78">
        <f t="shared" si="116"/>
        <v>850.39964120370371</v>
      </c>
    </row>
    <row r="996" spans="1:18">
      <c r="A996" s="76">
        <v>8</v>
      </c>
      <c r="B996" s="75" t="s">
        <v>347</v>
      </c>
      <c r="C996" s="75" t="s">
        <v>1317</v>
      </c>
      <c r="D996" s="75" t="s">
        <v>413</v>
      </c>
      <c r="E996" s="75" t="s">
        <v>1318</v>
      </c>
      <c r="F996" s="75" t="s">
        <v>480</v>
      </c>
      <c r="G996" s="75" t="s">
        <v>1326</v>
      </c>
      <c r="H996" s="80">
        <v>2698</v>
      </c>
      <c r="I996" s="76">
        <v>2</v>
      </c>
      <c r="J996" s="153">
        <f>นครพนม!F95</f>
        <v>48158.6</v>
      </c>
      <c r="K996" s="159">
        <f>นครพนม!AL95</f>
        <v>55332.86</v>
      </c>
      <c r="L996" s="81">
        <f>นครพนม!AM95</f>
        <v>2044657.3599999999</v>
      </c>
      <c r="M996" s="81">
        <f>นครพนม!AN95</f>
        <v>2272342.0299999998</v>
      </c>
      <c r="N996" s="75"/>
      <c r="O996" s="75"/>
      <c r="P996" s="75"/>
      <c r="Q996" s="151">
        <f t="shared" si="115"/>
        <v>-227684.66999999993</v>
      </c>
      <c r="R996" s="78">
        <f t="shared" si="116"/>
        <v>757.8418680504077</v>
      </c>
    </row>
    <row r="997" spans="1:18">
      <c r="A997" s="76">
        <v>9</v>
      </c>
      <c r="B997" s="75" t="s">
        <v>347</v>
      </c>
      <c r="C997" s="75" t="s">
        <v>1317</v>
      </c>
      <c r="D997" s="75" t="s">
        <v>413</v>
      </c>
      <c r="E997" s="75" t="s">
        <v>1318</v>
      </c>
      <c r="F997" s="75" t="s">
        <v>480</v>
      </c>
      <c r="G997" s="75" t="s">
        <v>1327</v>
      </c>
      <c r="H997" s="80">
        <v>1721</v>
      </c>
      <c r="I997" s="76">
        <v>2</v>
      </c>
      <c r="J997" s="153">
        <f>นครพนม!F96</f>
        <v>252399.63</v>
      </c>
      <c r="K997" s="159">
        <f>นครพนม!AL96</f>
        <v>269070.84999999998</v>
      </c>
      <c r="L997" s="81">
        <f>นครพนม!AM96</f>
        <v>2183572.8200000003</v>
      </c>
      <c r="M997" s="81">
        <f>นครพนม!AN96</f>
        <v>2342078.89</v>
      </c>
      <c r="N997" s="75"/>
      <c r="O997" s="75"/>
      <c r="P997" s="75"/>
      <c r="Q997" s="151">
        <f t="shared" si="115"/>
        <v>-158506.06999999983</v>
      </c>
      <c r="R997" s="78">
        <f t="shared" si="116"/>
        <v>1268.7814177803605</v>
      </c>
    </row>
    <row r="998" spans="1:18">
      <c r="A998" s="76">
        <v>10</v>
      </c>
      <c r="B998" s="75" t="s">
        <v>347</v>
      </c>
      <c r="C998" s="75" t="s">
        <v>1317</v>
      </c>
      <c r="D998" s="75" t="s">
        <v>413</v>
      </c>
      <c r="E998" s="75" t="s">
        <v>1318</v>
      </c>
      <c r="F998" s="75" t="s">
        <v>480</v>
      </c>
      <c r="G998" s="75" t="s">
        <v>1328</v>
      </c>
      <c r="H998" s="80">
        <v>3253</v>
      </c>
      <c r="I998" s="76">
        <v>3</v>
      </c>
      <c r="J998" s="153">
        <f>นครพนม!F97</f>
        <v>178349.61</v>
      </c>
      <c r="K998" s="159">
        <f>นครพนม!AL97</f>
        <v>401056.44</v>
      </c>
      <c r="L998" s="81">
        <f>นครพนม!AM97</f>
        <v>1145613.24</v>
      </c>
      <c r="M998" s="81">
        <f>นครพนม!AN97</f>
        <v>1292892.03</v>
      </c>
      <c r="N998" s="75"/>
      <c r="O998" s="75"/>
      <c r="P998" s="75"/>
      <c r="Q998" s="151">
        <f t="shared" si="115"/>
        <v>-147278.79000000004</v>
      </c>
      <c r="R998" s="78">
        <f t="shared" si="116"/>
        <v>352.17130033814942</v>
      </c>
    </row>
    <row r="999" spans="1:18">
      <c r="A999" s="76">
        <v>11</v>
      </c>
      <c r="B999" s="75" t="s">
        <v>347</v>
      </c>
      <c r="C999" s="75" t="s">
        <v>1317</v>
      </c>
      <c r="D999" s="75" t="s">
        <v>413</v>
      </c>
      <c r="E999" s="75" t="s">
        <v>1318</v>
      </c>
      <c r="F999" s="75" t="s">
        <v>480</v>
      </c>
      <c r="G999" s="75" t="s">
        <v>1329</v>
      </c>
      <c r="H999" s="80">
        <v>2902</v>
      </c>
      <c r="I999" s="76">
        <v>2</v>
      </c>
      <c r="J999" s="153">
        <f>นครพนม!F98</f>
        <v>103424.42</v>
      </c>
      <c r="K999" s="159">
        <f>นครพนม!AL98</f>
        <v>141809.70000000001</v>
      </c>
      <c r="L999" s="81">
        <f>นครพนม!AM98</f>
        <v>1222351.3599999999</v>
      </c>
      <c r="M999" s="81">
        <f>นครพนม!AN98</f>
        <v>1391792.61</v>
      </c>
      <c r="N999" s="75"/>
      <c r="O999" s="75"/>
      <c r="P999" s="75"/>
      <c r="Q999" s="151">
        <f t="shared" si="115"/>
        <v>-169441.25000000023</v>
      </c>
      <c r="R999" s="78">
        <f t="shared" si="116"/>
        <v>421.20997932460369</v>
      </c>
    </row>
    <row r="1000" spans="1:18">
      <c r="A1000" s="76">
        <v>12</v>
      </c>
      <c r="B1000" s="75" t="s">
        <v>347</v>
      </c>
      <c r="C1000" s="75" t="s">
        <v>1317</v>
      </c>
      <c r="D1000" s="75" t="s">
        <v>413</v>
      </c>
      <c r="E1000" s="75" t="s">
        <v>1318</v>
      </c>
      <c r="F1000" s="75" t="s">
        <v>480</v>
      </c>
      <c r="G1000" s="75" t="s">
        <v>1330</v>
      </c>
      <c r="H1000" s="80">
        <v>3199</v>
      </c>
      <c r="I1000" s="76">
        <v>3</v>
      </c>
      <c r="J1000" s="153">
        <f>นครพนม!F99</f>
        <v>67216.66</v>
      </c>
      <c r="K1000" s="159">
        <f>นครพนม!AL99</f>
        <v>-52791.119999999966</v>
      </c>
      <c r="L1000" s="81">
        <f>นครพนม!AM99</f>
        <v>1798448.92</v>
      </c>
      <c r="M1000" s="81">
        <f>นครพนม!AN99</f>
        <v>1900851.0100000002</v>
      </c>
      <c r="N1000" s="75"/>
      <c r="O1000" s="75"/>
      <c r="P1000" s="75"/>
      <c r="Q1000" s="151">
        <f t="shared" si="115"/>
        <v>-102402.09000000032</v>
      </c>
      <c r="R1000" s="78">
        <f t="shared" si="116"/>
        <v>562.19097217880585</v>
      </c>
    </row>
    <row r="1001" spans="1:18">
      <c r="A1001" s="76">
        <v>13</v>
      </c>
      <c r="B1001" s="75" t="s">
        <v>347</v>
      </c>
      <c r="C1001" s="75" t="s">
        <v>1317</v>
      </c>
      <c r="D1001" s="75" t="s">
        <v>413</v>
      </c>
      <c r="E1001" s="75" t="s">
        <v>1318</v>
      </c>
      <c r="F1001" s="75" t="s">
        <v>480</v>
      </c>
      <c r="G1001" s="75" t="s">
        <v>1331</v>
      </c>
      <c r="H1001" s="80">
        <v>2159</v>
      </c>
      <c r="I1001" s="76">
        <v>2</v>
      </c>
      <c r="J1001" s="153">
        <f>นครพนม!F100</f>
        <v>70950.429999999993</v>
      </c>
      <c r="K1001" s="159">
        <f>นครพนม!AL100</f>
        <v>51974.37000000001</v>
      </c>
      <c r="L1001" s="81">
        <f>นครพนม!AM100</f>
        <v>1735863.8599999999</v>
      </c>
      <c r="M1001" s="81">
        <f>นครพนม!AN100</f>
        <v>1977388.51</v>
      </c>
      <c r="N1001" s="75"/>
      <c r="O1001" s="75"/>
      <c r="P1001" s="75"/>
      <c r="Q1001" s="151">
        <f t="shared" si="115"/>
        <v>-241524.65000000014</v>
      </c>
      <c r="R1001" s="78">
        <f t="shared" si="116"/>
        <v>804.01290412227877</v>
      </c>
    </row>
    <row r="1002" spans="1:18">
      <c r="A1002" s="76">
        <v>14</v>
      </c>
      <c r="B1002" s="75" t="s">
        <v>347</v>
      </c>
      <c r="C1002" s="75" t="s">
        <v>1317</v>
      </c>
      <c r="D1002" s="75" t="s">
        <v>413</v>
      </c>
      <c r="E1002" s="75" t="s">
        <v>1318</v>
      </c>
      <c r="F1002" s="75" t="s">
        <v>480</v>
      </c>
      <c r="G1002" s="75" t="s">
        <v>1332</v>
      </c>
      <c r="H1002" s="80">
        <v>1892</v>
      </c>
      <c r="I1002" s="76">
        <v>2</v>
      </c>
      <c r="J1002" s="153">
        <f>นครพนม!F101</f>
        <v>43591.39</v>
      </c>
      <c r="K1002" s="159">
        <f>นครพนม!AL101</f>
        <v>71875.03</v>
      </c>
      <c r="L1002" s="81">
        <f>นครพนม!AM101</f>
        <v>1743647.02</v>
      </c>
      <c r="M1002" s="81">
        <f>นครพนม!AN101</f>
        <v>1915312.96</v>
      </c>
      <c r="N1002" s="75"/>
      <c r="O1002" s="75"/>
      <c r="P1002" s="75"/>
      <c r="Q1002" s="151">
        <f t="shared" si="115"/>
        <v>-171665.93999999994</v>
      </c>
      <c r="R1002" s="78">
        <f t="shared" si="116"/>
        <v>921.58933403805497</v>
      </c>
    </row>
    <row r="1003" spans="1:18">
      <c r="A1003" s="76">
        <v>15</v>
      </c>
      <c r="B1003" s="75" t="s">
        <v>347</v>
      </c>
      <c r="C1003" s="75" t="s">
        <v>1317</v>
      </c>
      <c r="D1003" s="75" t="s">
        <v>413</v>
      </c>
      <c r="E1003" s="75" t="s">
        <v>1318</v>
      </c>
      <c r="F1003" s="75" t="s">
        <v>480</v>
      </c>
      <c r="G1003" s="75" t="s">
        <v>1333</v>
      </c>
      <c r="H1003" s="80">
        <v>2728</v>
      </c>
      <c r="I1003" s="76">
        <v>2</v>
      </c>
      <c r="J1003" s="153">
        <f>นครพนม!F102</f>
        <v>267209.45</v>
      </c>
      <c r="K1003" s="159">
        <f>นครพนม!AL102</f>
        <v>323645.10000000003</v>
      </c>
      <c r="L1003" s="81">
        <f>นครพนม!AM102</f>
        <v>1628455</v>
      </c>
      <c r="M1003" s="81">
        <f>นครพนม!AN102</f>
        <v>1763539.5999999999</v>
      </c>
      <c r="N1003" s="75"/>
      <c r="O1003" s="75"/>
      <c r="P1003" s="75"/>
      <c r="Q1003" s="151">
        <f t="shared" si="115"/>
        <v>-135084.59999999986</v>
      </c>
      <c r="R1003" s="78">
        <f t="shared" si="116"/>
        <v>596.94098240469214</v>
      </c>
    </row>
    <row r="1004" spans="1:18">
      <c r="A1004" s="76">
        <v>16</v>
      </c>
      <c r="B1004" s="75" t="s">
        <v>347</v>
      </c>
      <c r="C1004" s="75" t="s">
        <v>1317</v>
      </c>
      <c r="D1004" s="75" t="s">
        <v>413</v>
      </c>
      <c r="E1004" s="75" t="s">
        <v>1318</v>
      </c>
      <c r="F1004" s="75" t="s">
        <v>480</v>
      </c>
      <c r="G1004" s="75" t="s">
        <v>1334</v>
      </c>
      <c r="H1004" s="80">
        <v>2919</v>
      </c>
      <c r="I1004" s="76">
        <v>2</v>
      </c>
      <c r="J1004" s="153">
        <f>นครพนม!F103</f>
        <v>105632.29</v>
      </c>
      <c r="K1004" s="159">
        <f>นครพนม!AL103</f>
        <v>387141.44999999995</v>
      </c>
      <c r="L1004" s="81">
        <f>นครพนม!AM103</f>
        <v>1808423.3599999999</v>
      </c>
      <c r="M1004" s="81">
        <f>นครพนม!AN103</f>
        <v>1785584.8800000001</v>
      </c>
      <c r="N1004" s="75"/>
      <c r="O1004" s="75"/>
      <c r="P1004" s="75"/>
      <c r="Q1004" s="151">
        <f t="shared" si="115"/>
        <v>22838.479999999749</v>
      </c>
      <c r="R1004" s="78">
        <f t="shared" si="116"/>
        <v>619.53523809523801</v>
      </c>
    </row>
    <row r="1005" spans="1:18">
      <c r="A1005" s="76">
        <v>17</v>
      </c>
      <c r="B1005" s="75" t="s">
        <v>347</v>
      </c>
      <c r="C1005" s="75" t="s">
        <v>1317</v>
      </c>
      <c r="D1005" s="75" t="s">
        <v>413</v>
      </c>
      <c r="E1005" s="75" t="s">
        <v>1318</v>
      </c>
      <c r="F1005" s="75" t="s">
        <v>480</v>
      </c>
      <c r="G1005" s="75" t="s">
        <v>1335</v>
      </c>
      <c r="H1005" s="80">
        <v>3409</v>
      </c>
      <c r="I1005" s="76">
        <v>3</v>
      </c>
      <c r="J1005" s="153">
        <f>นครพนม!F104</f>
        <v>71086.25</v>
      </c>
      <c r="K1005" s="159">
        <f>นครพนม!AL104</f>
        <v>365156.12</v>
      </c>
      <c r="L1005" s="81">
        <f>นครพนม!AM104</f>
        <v>772188.6</v>
      </c>
      <c r="M1005" s="81">
        <f>นครพนม!AN104</f>
        <v>684928.04</v>
      </c>
      <c r="N1005" s="75"/>
      <c r="O1005" s="75"/>
      <c r="P1005" s="75"/>
      <c r="Q1005" s="151">
        <f t="shared" si="115"/>
        <v>87260.559999999939</v>
      </c>
      <c r="R1005" s="78">
        <f t="shared" si="116"/>
        <v>226.51469639190378</v>
      </c>
    </row>
    <row r="1006" spans="1:18">
      <c r="A1006" s="76">
        <v>18</v>
      </c>
      <c r="B1006" s="75" t="s">
        <v>347</v>
      </c>
      <c r="C1006" s="75" t="s">
        <v>1317</v>
      </c>
      <c r="D1006" s="75" t="s">
        <v>413</v>
      </c>
      <c r="E1006" s="75" t="s">
        <v>1318</v>
      </c>
      <c r="F1006" s="75" t="s">
        <v>480</v>
      </c>
      <c r="G1006" s="75" t="s">
        <v>1336</v>
      </c>
      <c r="H1006" s="80">
        <v>1740</v>
      </c>
      <c r="I1006" s="76">
        <v>2</v>
      </c>
      <c r="J1006" s="153">
        <f>นครพนม!F105</f>
        <v>32949.230000000003</v>
      </c>
      <c r="K1006" s="159">
        <f>นครพนม!AL105</f>
        <v>79717.41</v>
      </c>
      <c r="L1006" s="81">
        <f>นครพนม!AM105</f>
        <v>1486973.88</v>
      </c>
      <c r="M1006" s="81">
        <f>นครพนม!AN105</f>
        <v>1717101.0499999998</v>
      </c>
      <c r="N1006" s="75"/>
      <c r="O1006" s="75"/>
      <c r="P1006" s="75"/>
      <c r="Q1006" s="151">
        <f t="shared" si="115"/>
        <v>-230127.16999999993</v>
      </c>
      <c r="R1006" s="78">
        <f t="shared" si="116"/>
        <v>854.58268965517232</v>
      </c>
    </row>
    <row r="1007" spans="1:18">
      <c r="A1007" s="76">
        <v>19</v>
      </c>
      <c r="B1007" s="75" t="s">
        <v>347</v>
      </c>
      <c r="C1007" s="75" t="s">
        <v>1317</v>
      </c>
      <c r="D1007" s="75" t="s">
        <v>413</v>
      </c>
      <c r="E1007" s="75" t="s">
        <v>1318</v>
      </c>
      <c r="F1007" s="75" t="s">
        <v>480</v>
      </c>
      <c r="G1007" s="75" t="s">
        <v>1574</v>
      </c>
      <c r="H1007" s="80">
        <v>2598</v>
      </c>
      <c r="I1007" s="76">
        <v>2</v>
      </c>
      <c r="J1007" s="153">
        <f>นครพนม!F106</f>
        <v>344755.78</v>
      </c>
      <c r="K1007" s="159">
        <f>นครพนม!AL106</f>
        <v>420366.18000000005</v>
      </c>
      <c r="L1007" s="81">
        <f>นครพนม!AM106</f>
        <v>1750601.07</v>
      </c>
      <c r="M1007" s="81">
        <f>นครพนม!AN106</f>
        <v>1886142.54</v>
      </c>
      <c r="N1007" s="75"/>
      <c r="O1007" s="75"/>
      <c r="P1007" s="75"/>
      <c r="Q1007" s="151">
        <f t="shared" si="115"/>
        <v>-135541.46999999997</v>
      </c>
      <c r="R1007" s="78">
        <f t="shared" si="116"/>
        <v>673.82643187066981</v>
      </c>
    </row>
    <row r="1008" spans="1:18">
      <c r="A1008" s="76">
        <v>20</v>
      </c>
      <c r="B1008" s="75" t="s">
        <v>347</v>
      </c>
      <c r="C1008" s="75" t="s">
        <v>1317</v>
      </c>
      <c r="D1008" s="75" t="s">
        <v>413</v>
      </c>
      <c r="E1008" s="75" t="s">
        <v>1318</v>
      </c>
      <c r="F1008" s="75" t="s">
        <v>480</v>
      </c>
      <c r="G1008" s="75" t="s">
        <v>1338</v>
      </c>
      <c r="H1008" s="80">
        <v>2058</v>
      </c>
      <c r="I1008" s="76">
        <v>2</v>
      </c>
      <c r="J1008" s="153">
        <f>นครพนม!F107</f>
        <v>125675.43</v>
      </c>
      <c r="K1008" s="159">
        <f>นครพนม!AL107</f>
        <v>201857.11</v>
      </c>
      <c r="L1008" s="81">
        <f>นครพนม!AM107</f>
        <v>1918514.53</v>
      </c>
      <c r="M1008" s="81">
        <f>นครพนม!AN107</f>
        <v>1764297.9</v>
      </c>
      <c r="N1008" s="75"/>
      <c r="O1008" s="75"/>
      <c r="P1008" s="75"/>
      <c r="Q1008" s="151">
        <f t="shared" si="115"/>
        <v>154216.63000000012</v>
      </c>
      <c r="R1008" s="78">
        <f t="shared" si="116"/>
        <v>932.2228036929057</v>
      </c>
    </row>
    <row r="1009" spans="1:18" s="21" customFormat="1">
      <c r="A1009" s="139">
        <v>7</v>
      </c>
      <c r="B1009" s="140" t="s">
        <v>347</v>
      </c>
      <c r="C1009" s="140"/>
      <c r="D1009" s="140"/>
      <c r="E1009" s="148" t="s">
        <v>376</v>
      </c>
      <c r="F1009" s="148"/>
      <c r="G1009" s="148" t="s">
        <v>1339</v>
      </c>
      <c r="H1009" s="142">
        <f>SUM(H989:H1008)</f>
        <v>48333</v>
      </c>
      <c r="I1009" s="139"/>
      <c r="J1009" s="142">
        <f>SUM(J989:J1008)</f>
        <v>2974495.3799999994</v>
      </c>
      <c r="K1009" s="160">
        <f>SUM(K989:K1008)</f>
        <v>4153893.2800000003</v>
      </c>
      <c r="L1009" s="142">
        <f t="shared" ref="L1009:M1009" si="119">SUM(L989:L1008)</f>
        <v>31052699.93</v>
      </c>
      <c r="M1009" s="142">
        <f t="shared" si="119"/>
        <v>33694744.460000008</v>
      </c>
      <c r="N1009" s="140">
        <v>19</v>
      </c>
      <c r="O1009" s="140">
        <v>19</v>
      </c>
      <c r="P1009" s="140">
        <f>N1009-O1009</f>
        <v>0</v>
      </c>
      <c r="Q1009" s="152">
        <f t="shared" si="115"/>
        <v>-2642044.5300000086</v>
      </c>
      <c r="R1009" s="150">
        <f>L1009/H1009</f>
        <v>642.47408457989366</v>
      </c>
    </row>
    <row r="1010" spans="1:18">
      <c r="A1010" s="76">
        <v>1</v>
      </c>
      <c r="B1010" s="75" t="s">
        <v>347</v>
      </c>
      <c r="C1010" s="75" t="s">
        <v>1340</v>
      </c>
      <c r="D1010" s="75" t="s">
        <v>420</v>
      </c>
      <c r="E1010" s="75" t="s">
        <v>1341</v>
      </c>
      <c r="F1010" s="75" t="s">
        <v>510</v>
      </c>
      <c r="G1010" s="75" t="s">
        <v>1342</v>
      </c>
      <c r="H1010" s="80"/>
      <c r="I1010" s="76"/>
      <c r="J1010" s="153"/>
      <c r="K1010" s="159"/>
      <c r="L1010" s="81"/>
      <c r="M1010" s="81"/>
      <c r="N1010" s="75"/>
      <c r="O1010" s="75"/>
      <c r="P1010" s="75"/>
    </row>
    <row r="1011" spans="1:18">
      <c r="A1011" s="76">
        <v>2</v>
      </c>
      <c r="B1011" s="75" t="s">
        <v>347</v>
      </c>
      <c r="C1011" s="75" t="s">
        <v>1340</v>
      </c>
      <c r="D1011" s="75" t="s">
        <v>420</v>
      </c>
      <c r="E1011" s="75" t="s">
        <v>1341</v>
      </c>
      <c r="F1011" s="75" t="s">
        <v>480</v>
      </c>
      <c r="G1011" s="75" t="s">
        <v>1343</v>
      </c>
      <c r="H1011" s="80">
        <v>2939</v>
      </c>
      <c r="I1011" s="76">
        <v>2</v>
      </c>
      <c r="J1011" s="153">
        <f>นครพนม!F108</f>
        <v>205145.98</v>
      </c>
      <c r="K1011" s="159">
        <f>นครพนม!AL108</f>
        <v>183058.96000000002</v>
      </c>
      <c r="L1011" s="81">
        <f>นครพนม!AM108</f>
        <v>1657754.69</v>
      </c>
      <c r="M1011" s="81">
        <f>นครพนม!AN108</f>
        <v>1932828.6800000002</v>
      </c>
      <c r="N1011" s="75"/>
      <c r="O1011" s="75"/>
      <c r="P1011" s="75"/>
      <c r="Q1011" s="151">
        <f t="shared" si="115"/>
        <v>-275073.99000000022</v>
      </c>
      <c r="R1011" s="78">
        <f t="shared" si="116"/>
        <v>564.05399455597137</v>
      </c>
    </row>
    <row r="1012" spans="1:18">
      <c r="A1012" s="76">
        <v>3</v>
      </c>
      <c r="B1012" s="75" t="s">
        <v>347</v>
      </c>
      <c r="C1012" s="75" t="s">
        <v>1340</v>
      </c>
      <c r="D1012" s="75" t="s">
        <v>420</v>
      </c>
      <c r="E1012" s="75" t="s">
        <v>1341</v>
      </c>
      <c r="F1012" s="75" t="s">
        <v>480</v>
      </c>
      <c r="G1012" s="75" t="s">
        <v>1344</v>
      </c>
      <c r="H1012" s="80">
        <v>2960</v>
      </c>
      <c r="I1012" s="76">
        <v>2</v>
      </c>
      <c r="J1012" s="153">
        <f>นครพนม!F109</f>
        <v>533244.13</v>
      </c>
      <c r="K1012" s="159">
        <f>นครพนม!AL109</f>
        <v>590475.97</v>
      </c>
      <c r="L1012" s="81">
        <f>นครพนม!AM109</f>
        <v>1605148.12</v>
      </c>
      <c r="M1012" s="81">
        <f>นครพนม!AN109</f>
        <v>1896862.25</v>
      </c>
      <c r="N1012" s="75"/>
      <c r="O1012" s="75"/>
      <c r="P1012" s="75"/>
      <c r="Q1012" s="151">
        <f t="shared" si="115"/>
        <v>-291714.12999999989</v>
      </c>
      <c r="R1012" s="78">
        <f t="shared" si="116"/>
        <v>542.27977027027032</v>
      </c>
    </row>
    <row r="1013" spans="1:18">
      <c r="A1013" s="76">
        <v>4</v>
      </c>
      <c r="B1013" s="75" t="s">
        <v>347</v>
      </c>
      <c r="C1013" s="75" t="s">
        <v>1340</v>
      </c>
      <c r="D1013" s="75" t="s">
        <v>420</v>
      </c>
      <c r="E1013" s="75" t="s">
        <v>1341</v>
      </c>
      <c r="F1013" s="75" t="s">
        <v>480</v>
      </c>
      <c r="G1013" s="75" t="s">
        <v>1345</v>
      </c>
      <c r="H1013" s="80">
        <v>4264</v>
      </c>
      <c r="I1013" s="76">
        <v>3</v>
      </c>
      <c r="J1013" s="153">
        <f>นครพนม!F110</f>
        <v>10718.98</v>
      </c>
      <c r="K1013" s="159">
        <f>นครพนม!AL110</f>
        <v>87330.22</v>
      </c>
      <c r="L1013" s="81">
        <f>นครพนม!AM110</f>
        <v>1696491.26</v>
      </c>
      <c r="M1013" s="81">
        <f>นครพนม!AN110</f>
        <v>1862562.3499999999</v>
      </c>
      <c r="N1013" s="75"/>
      <c r="O1013" s="75"/>
      <c r="P1013" s="75"/>
      <c r="Q1013" s="151">
        <f t="shared" si="115"/>
        <v>-166071.08999999985</v>
      </c>
      <c r="R1013" s="78">
        <f t="shared" si="116"/>
        <v>397.86380393996245</v>
      </c>
    </row>
    <row r="1014" spans="1:18">
      <c r="A1014" s="76">
        <v>5</v>
      </c>
      <c r="B1014" s="75" t="s">
        <v>347</v>
      </c>
      <c r="C1014" s="75" t="s">
        <v>1340</v>
      </c>
      <c r="D1014" s="75" t="s">
        <v>420</v>
      </c>
      <c r="E1014" s="75" t="s">
        <v>1341</v>
      </c>
      <c r="F1014" s="75" t="s">
        <v>480</v>
      </c>
      <c r="G1014" s="75" t="s">
        <v>1346</v>
      </c>
      <c r="H1014" s="80">
        <v>4699</v>
      </c>
      <c r="I1014" s="76">
        <v>4</v>
      </c>
      <c r="J1014" s="153">
        <f>นครพนม!F111</f>
        <v>38120.36</v>
      </c>
      <c r="K1014" s="159">
        <f>นครพนม!AL111</f>
        <v>194343.17</v>
      </c>
      <c r="L1014" s="81">
        <f>นครพนม!AM111</f>
        <v>2217052.91</v>
      </c>
      <c r="M1014" s="81">
        <f>นครพนม!AN111</f>
        <v>2466554.35</v>
      </c>
      <c r="N1014" s="75"/>
      <c r="O1014" s="75"/>
      <c r="P1014" s="75"/>
      <c r="Q1014" s="151">
        <f t="shared" si="115"/>
        <v>-249501.43999999994</v>
      </c>
      <c r="R1014" s="78">
        <f t="shared" si="116"/>
        <v>471.81377101510964</v>
      </c>
    </row>
    <row r="1015" spans="1:18">
      <c r="A1015" s="76">
        <v>6</v>
      </c>
      <c r="B1015" s="75" t="s">
        <v>347</v>
      </c>
      <c r="C1015" s="75" t="s">
        <v>1340</v>
      </c>
      <c r="D1015" s="75" t="s">
        <v>420</v>
      </c>
      <c r="E1015" s="75" t="s">
        <v>1341</v>
      </c>
      <c r="F1015" s="75" t="s">
        <v>480</v>
      </c>
      <c r="G1015" s="75" t="s">
        <v>1347</v>
      </c>
      <c r="H1015" s="80">
        <v>2309</v>
      </c>
      <c r="I1015" s="76">
        <v>2</v>
      </c>
      <c r="J1015" s="153">
        <f>นครพนม!F112</f>
        <v>106458.71</v>
      </c>
      <c r="K1015" s="159">
        <f>นครพนม!AL112</f>
        <v>189411.31</v>
      </c>
      <c r="L1015" s="81">
        <f>นครพนม!AM112</f>
        <v>1566764.19</v>
      </c>
      <c r="M1015" s="81">
        <f>นครพนม!AN112</f>
        <v>1836692.5999999999</v>
      </c>
      <c r="N1015" s="75"/>
      <c r="O1015" s="75"/>
      <c r="P1015" s="75"/>
      <c r="Q1015" s="151">
        <f t="shared" si="115"/>
        <v>-269928.40999999992</v>
      </c>
      <c r="R1015" s="78">
        <f t="shared" si="116"/>
        <v>678.54663923776525</v>
      </c>
    </row>
    <row r="1016" spans="1:18">
      <c r="A1016" s="76">
        <v>7</v>
      </c>
      <c r="B1016" s="75" t="s">
        <v>347</v>
      </c>
      <c r="C1016" s="75" t="s">
        <v>1340</v>
      </c>
      <c r="D1016" s="75" t="s">
        <v>420</v>
      </c>
      <c r="E1016" s="75" t="s">
        <v>1341</v>
      </c>
      <c r="F1016" s="75" t="s">
        <v>480</v>
      </c>
      <c r="G1016" s="75" t="s">
        <v>1348</v>
      </c>
      <c r="H1016" s="80">
        <v>695</v>
      </c>
      <c r="I1016" s="76">
        <v>1</v>
      </c>
      <c r="J1016" s="153">
        <f>นครพนม!F113</f>
        <v>285426.65999999997</v>
      </c>
      <c r="K1016" s="159">
        <f>นครพนม!AL113</f>
        <v>348773.94999999995</v>
      </c>
      <c r="L1016" s="81">
        <f>นครพนม!AM113</f>
        <v>1469490.58</v>
      </c>
      <c r="M1016" s="81">
        <f>นครพนม!AN113</f>
        <v>1672597.06</v>
      </c>
      <c r="N1016" s="75"/>
      <c r="O1016" s="75"/>
      <c r="P1016" s="75"/>
      <c r="Q1016" s="151">
        <f t="shared" si="115"/>
        <v>-203106.47999999998</v>
      </c>
      <c r="R1016" s="78">
        <f t="shared" si="116"/>
        <v>2114.3749352517989</v>
      </c>
    </row>
    <row r="1017" spans="1:18">
      <c r="A1017" s="76">
        <v>8</v>
      </c>
      <c r="B1017" s="75" t="s">
        <v>347</v>
      </c>
      <c r="C1017" s="75" t="s">
        <v>1340</v>
      </c>
      <c r="D1017" s="75" t="s">
        <v>420</v>
      </c>
      <c r="E1017" s="75" t="s">
        <v>1341</v>
      </c>
      <c r="F1017" s="75" t="s">
        <v>480</v>
      </c>
      <c r="G1017" s="75" t="s">
        <v>1349</v>
      </c>
      <c r="H1017" s="80">
        <v>3575</v>
      </c>
      <c r="I1017" s="76">
        <v>3</v>
      </c>
      <c r="J1017" s="153">
        <f>นครพนม!F114</f>
        <v>58581.41</v>
      </c>
      <c r="K1017" s="159">
        <f>นครพนม!AL114</f>
        <v>-90134.84</v>
      </c>
      <c r="L1017" s="81">
        <f>นครพนม!AM114</f>
        <v>2328786.4</v>
      </c>
      <c r="M1017" s="81">
        <f>นครพนม!AN114</f>
        <v>2689588.36</v>
      </c>
      <c r="N1017" s="75"/>
      <c r="O1017" s="75"/>
      <c r="P1017" s="75"/>
      <c r="Q1017" s="151">
        <f t="shared" si="115"/>
        <v>-360801.95999999996</v>
      </c>
      <c r="R1017" s="78">
        <f t="shared" si="116"/>
        <v>651.40878321678315</v>
      </c>
    </row>
    <row r="1018" spans="1:18">
      <c r="A1018" s="76">
        <v>9</v>
      </c>
      <c r="B1018" s="75" t="s">
        <v>347</v>
      </c>
      <c r="C1018" s="75" t="s">
        <v>1340</v>
      </c>
      <c r="D1018" s="75" t="s">
        <v>420</v>
      </c>
      <c r="E1018" s="75" t="s">
        <v>1341</v>
      </c>
      <c r="F1018" s="75" t="s">
        <v>480</v>
      </c>
      <c r="G1018" s="75" t="s">
        <v>1350</v>
      </c>
      <c r="H1018" s="80">
        <v>2443</v>
      </c>
      <c r="I1018" s="76">
        <v>2</v>
      </c>
      <c r="J1018" s="153">
        <f>นครพนม!F115</f>
        <v>252399.63</v>
      </c>
      <c r="K1018" s="159">
        <f>นครพนม!AL115</f>
        <v>269070.84999999998</v>
      </c>
      <c r="L1018" s="81">
        <f>นครพนม!AM115</f>
        <v>2183572.8200000003</v>
      </c>
      <c r="M1018" s="81">
        <f>นครพนม!AN115</f>
        <v>2342078.89</v>
      </c>
      <c r="N1018" s="75"/>
      <c r="O1018" s="75"/>
      <c r="P1018" s="75"/>
      <c r="Q1018" s="151">
        <f t="shared" si="115"/>
        <v>-158506.06999999983</v>
      </c>
      <c r="R1018" s="78">
        <f t="shared" si="116"/>
        <v>893.80794924273448</v>
      </c>
    </row>
    <row r="1019" spans="1:18">
      <c r="A1019" s="76">
        <v>10</v>
      </c>
      <c r="B1019" s="75" t="s">
        <v>347</v>
      </c>
      <c r="C1019" s="75" t="s">
        <v>1340</v>
      </c>
      <c r="D1019" s="75" t="s">
        <v>420</v>
      </c>
      <c r="E1019" s="75" t="s">
        <v>1341</v>
      </c>
      <c r="F1019" s="75" t="s">
        <v>480</v>
      </c>
      <c r="G1019" s="75" t="s">
        <v>1351</v>
      </c>
      <c r="H1019" s="80">
        <v>1283</v>
      </c>
      <c r="I1019" s="76">
        <v>1</v>
      </c>
      <c r="J1019" s="153">
        <f>นครพนม!F116</f>
        <v>103424.42</v>
      </c>
      <c r="K1019" s="159">
        <f>นครพนม!AL116</f>
        <v>141809.70000000001</v>
      </c>
      <c r="L1019" s="81">
        <f>นครพนม!AM116</f>
        <v>1222351.3599999999</v>
      </c>
      <c r="M1019" s="81">
        <f>นครพนม!AN116</f>
        <v>1391792.61</v>
      </c>
      <c r="N1019" s="75"/>
      <c r="O1019" s="75"/>
      <c r="P1019" s="75"/>
      <c r="Q1019" s="151">
        <f t="shared" si="115"/>
        <v>-169441.25000000023</v>
      </c>
      <c r="R1019" s="78">
        <f t="shared" si="116"/>
        <v>952.72904130943095</v>
      </c>
    </row>
    <row r="1020" spans="1:18">
      <c r="A1020" s="76">
        <v>11</v>
      </c>
      <c r="B1020" s="75" t="s">
        <v>347</v>
      </c>
      <c r="C1020" s="75" t="s">
        <v>1340</v>
      </c>
      <c r="D1020" s="75" t="s">
        <v>420</v>
      </c>
      <c r="E1020" s="75" t="s">
        <v>1341</v>
      </c>
      <c r="F1020" s="75" t="s">
        <v>480</v>
      </c>
      <c r="G1020" s="75" t="s">
        <v>1352</v>
      </c>
      <c r="H1020" s="80">
        <v>3442</v>
      </c>
      <c r="I1020" s="76">
        <v>3</v>
      </c>
      <c r="J1020" s="153">
        <f>นครพนม!F117</f>
        <v>108233.02</v>
      </c>
      <c r="K1020" s="159">
        <f>นครพนม!AL117</f>
        <v>146521.76</v>
      </c>
      <c r="L1020" s="81">
        <f>นครพนม!AM117</f>
        <v>2112219.9700000002</v>
      </c>
      <c r="M1020" s="81">
        <f>นครพนม!AN117</f>
        <v>2477072.6599999997</v>
      </c>
      <c r="N1020" s="75"/>
      <c r="O1020" s="75"/>
      <c r="P1020" s="75"/>
      <c r="Q1020" s="151">
        <f t="shared" si="115"/>
        <v>-364852.68999999948</v>
      </c>
      <c r="R1020" s="78">
        <f t="shared" si="116"/>
        <v>613.66065368971533</v>
      </c>
    </row>
    <row r="1021" spans="1:18">
      <c r="A1021" s="76">
        <v>12</v>
      </c>
      <c r="B1021" s="75" t="s">
        <v>347</v>
      </c>
      <c r="C1021" s="75" t="s">
        <v>1340</v>
      </c>
      <c r="D1021" s="75" t="s">
        <v>420</v>
      </c>
      <c r="E1021" s="75" t="s">
        <v>1341</v>
      </c>
      <c r="F1021" s="75" t="s">
        <v>480</v>
      </c>
      <c r="G1021" s="75" t="s">
        <v>1353</v>
      </c>
      <c r="H1021" s="80">
        <v>1430</v>
      </c>
      <c r="I1021" s="76">
        <v>1</v>
      </c>
      <c r="J1021" s="153">
        <f>นครพนม!F118</f>
        <v>43591.39</v>
      </c>
      <c r="K1021" s="159">
        <f>นครพนม!AL118</f>
        <v>71875.03</v>
      </c>
      <c r="L1021" s="81">
        <f>นครพนม!AM118</f>
        <v>1743647.02</v>
      </c>
      <c r="M1021" s="81">
        <f>นครพนม!AN118</f>
        <v>1915312.96</v>
      </c>
      <c r="N1021" s="75"/>
      <c r="O1021" s="75"/>
      <c r="P1021" s="75"/>
      <c r="Q1021" s="151">
        <f t="shared" si="115"/>
        <v>-171665.93999999994</v>
      </c>
      <c r="R1021" s="78">
        <f t="shared" si="116"/>
        <v>1219.3335804195804</v>
      </c>
    </row>
    <row r="1022" spans="1:18">
      <c r="A1022" s="76">
        <v>13</v>
      </c>
      <c r="B1022" s="75" t="s">
        <v>347</v>
      </c>
      <c r="C1022" s="75" t="s">
        <v>1340</v>
      </c>
      <c r="D1022" s="75" t="s">
        <v>420</v>
      </c>
      <c r="E1022" s="75" t="s">
        <v>1341</v>
      </c>
      <c r="F1022" s="75" t="s">
        <v>480</v>
      </c>
      <c r="G1022" s="75" t="s">
        <v>1354</v>
      </c>
      <c r="H1022" s="80">
        <v>2018</v>
      </c>
      <c r="I1022" s="76">
        <v>2</v>
      </c>
      <c r="J1022" s="153">
        <f>นครพนม!F119</f>
        <v>48158.6</v>
      </c>
      <c r="K1022" s="159">
        <f>นครพนม!AL119</f>
        <v>55332.86</v>
      </c>
      <c r="L1022" s="81">
        <f>นครพนม!AM119</f>
        <v>2044657.3599999999</v>
      </c>
      <c r="M1022" s="81">
        <f>นครพนม!AN119</f>
        <v>2272342.0299999998</v>
      </c>
      <c r="N1022" s="75"/>
      <c r="O1022" s="75"/>
      <c r="P1022" s="75"/>
      <c r="Q1022" s="151">
        <f t="shared" si="115"/>
        <v>-227684.66999999993</v>
      </c>
      <c r="R1022" s="78">
        <f t="shared" si="116"/>
        <v>1013.2097918731416</v>
      </c>
    </row>
    <row r="1023" spans="1:18">
      <c r="A1023" s="76">
        <v>14</v>
      </c>
      <c r="B1023" s="75" t="s">
        <v>347</v>
      </c>
      <c r="C1023" s="75" t="s">
        <v>1340</v>
      </c>
      <c r="D1023" s="75" t="s">
        <v>420</v>
      </c>
      <c r="E1023" s="75" t="s">
        <v>1341</v>
      </c>
      <c r="F1023" s="75" t="s">
        <v>480</v>
      </c>
      <c r="G1023" s="75" t="s">
        <v>1355</v>
      </c>
      <c r="H1023" s="80">
        <v>3034</v>
      </c>
      <c r="I1023" s="76">
        <v>3</v>
      </c>
      <c r="J1023" s="153">
        <f>นครพนม!F120</f>
        <v>267209.45</v>
      </c>
      <c r="K1023" s="159">
        <f>นครพนม!AL120</f>
        <v>323645.10000000003</v>
      </c>
      <c r="L1023" s="81">
        <f>นครพนม!AM120</f>
        <v>1628455</v>
      </c>
      <c r="M1023" s="81">
        <f>นครพนม!AN120</f>
        <v>1763539.5999999999</v>
      </c>
      <c r="N1023" s="75"/>
      <c r="O1023" s="75"/>
      <c r="P1023" s="75"/>
      <c r="Q1023" s="151">
        <f t="shared" si="115"/>
        <v>-135084.59999999986</v>
      </c>
      <c r="R1023" s="78">
        <f t="shared" si="116"/>
        <v>536.73533289386944</v>
      </c>
    </row>
    <row r="1024" spans="1:18">
      <c r="A1024" s="76">
        <v>15</v>
      </c>
      <c r="B1024" s="75" t="s">
        <v>347</v>
      </c>
      <c r="C1024" s="75" t="s">
        <v>1340</v>
      </c>
      <c r="D1024" s="75" t="s">
        <v>420</v>
      </c>
      <c r="E1024" s="75" t="s">
        <v>1341</v>
      </c>
      <c r="F1024" s="75" t="s">
        <v>480</v>
      </c>
      <c r="G1024" s="75" t="s">
        <v>1356</v>
      </c>
      <c r="H1024" s="80">
        <v>2713</v>
      </c>
      <c r="I1024" s="76">
        <v>2</v>
      </c>
      <c r="J1024" s="153">
        <f>นครพนม!F121</f>
        <v>70950.429999999993</v>
      </c>
      <c r="K1024" s="159">
        <f>นครพนม!AL121</f>
        <v>51974.37000000001</v>
      </c>
      <c r="L1024" s="81">
        <f>นครพนม!AM121</f>
        <v>1735863.8599999999</v>
      </c>
      <c r="M1024" s="81">
        <f>นครพนม!AN121</f>
        <v>1977388.51</v>
      </c>
      <c r="N1024" s="75"/>
      <c r="O1024" s="75"/>
      <c r="P1024" s="75"/>
      <c r="Q1024" s="151">
        <f t="shared" si="115"/>
        <v>-241524.65000000014</v>
      </c>
      <c r="R1024" s="78">
        <f t="shared" si="116"/>
        <v>639.83186877994831</v>
      </c>
    </row>
    <row r="1025" spans="1:18">
      <c r="A1025" s="76">
        <v>16</v>
      </c>
      <c r="B1025" s="75" t="s">
        <v>347</v>
      </c>
      <c r="C1025" s="75" t="s">
        <v>1340</v>
      </c>
      <c r="D1025" s="75" t="s">
        <v>420</v>
      </c>
      <c r="E1025" s="75" t="s">
        <v>1341</v>
      </c>
      <c r="F1025" s="75" t="s">
        <v>480</v>
      </c>
      <c r="G1025" s="75" t="s">
        <v>1357</v>
      </c>
      <c r="H1025" s="80">
        <v>1977</v>
      </c>
      <c r="I1025" s="76">
        <v>2</v>
      </c>
      <c r="J1025" s="153">
        <f>นครพนม!F122</f>
        <v>178349.61</v>
      </c>
      <c r="K1025" s="159">
        <f>นครพนม!AL122</f>
        <v>401056.44</v>
      </c>
      <c r="L1025" s="81">
        <f>นครพนม!AM122</f>
        <v>1145613.24</v>
      </c>
      <c r="M1025" s="81">
        <f>นครพนม!AN122</f>
        <v>1292892.03</v>
      </c>
      <c r="N1025" s="75"/>
      <c r="O1025" s="75"/>
      <c r="P1025" s="75"/>
      <c r="Q1025" s="151">
        <f t="shared" si="115"/>
        <v>-147278.79000000004</v>
      </c>
      <c r="R1025" s="78">
        <f t="shared" si="116"/>
        <v>579.47053110773902</v>
      </c>
    </row>
    <row r="1026" spans="1:18">
      <c r="A1026" s="76">
        <v>17</v>
      </c>
      <c r="B1026" s="75" t="s">
        <v>347</v>
      </c>
      <c r="C1026" s="75" t="s">
        <v>1340</v>
      </c>
      <c r="D1026" s="75" t="s">
        <v>420</v>
      </c>
      <c r="E1026" s="75" t="s">
        <v>1341</v>
      </c>
      <c r="F1026" s="75" t="s">
        <v>480</v>
      </c>
      <c r="G1026" s="75" t="s">
        <v>1358</v>
      </c>
      <c r="H1026" s="80">
        <v>2422</v>
      </c>
      <c r="I1026" s="76">
        <v>2</v>
      </c>
      <c r="J1026" s="153">
        <f>นครพนม!F123</f>
        <v>344755.78</v>
      </c>
      <c r="K1026" s="159">
        <f>นครพนม!AL123</f>
        <v>420366.18000000005</v>
      </c>
      <c r="L1026" s="81">
        <f>นครพนม!AM123</f>
        <v>1750601.07</v>
      </c>
      <c r="M1026" s="81">
        <f>นครพนม!AN123</f>
        <v>1886142.54</v>
      </c>
      <c r="N1026" s="75"/>
      <c r="O1026" s="75"/>
      <c r="P1026" s="75"/>
      <c r="Q1026" s="151">
        <f t="shared" si="115"/>
        <v>-135541.46999999997</v>
      </c>
      <c r="R1026" s="78">
        <f t="shared" si="116"/>
        <v>722.79152353426923</v>
      </c>
    </row>
    <row r="1027" spans="1:18">
      <c r="A1027" s="76">
        <v>18</v>
      </c>
      <c r="B1027" s="75" t="s">
        <v>347</v>
      </c>
      <c r="C1027" s="75" t="s">
        <v>1340</v>
      </c>
      <c r="D1027" s="75" t="s">
        <v>420</v>
      </c>
      <c r="E1027" s="75" t="s">
        <v>1341</v>
      </c>
      <c r="F1027" s="75" t="s">
        <v>480</v>
      </c>
      <c r="G1027" s="75" t="s">
        <v>1359</v>
      </c>
      <c r="H1027" s="80">
        <v>1726</v>
      </c>
      <c r="I1027" s="76">
        <v>2</v>
      </c>
      <c r="J1027" s="153">
        <f>นครพนม!F124</f>
        <v>90165.4</v>
      </c>
      <c r="K1027" s="159">
        <f>นครพนม!AL124</f>
        <v>131114.65</v>
      </c>
      <c r="L1027" s="81">
        <f>นครพนม!AM124</f>
        <v>1474602.81</v>
      </c>
      <c r="M1027" s="81">
        <f>นครพนม!AN124</f>
        <v>1845077.49</v>
      </c>
      <c r="N1027" s="75"/>
      <c r="O1027" s="75"/>
      <c r="P1027" s="75"/>
      <c r="Q1027" s="151">
        <f t="shared" si="115"/>
        <v>-370474.67999999993</v>
      </c>
      <c r="R1027" s="78">
        <f t="shared" si="116"/>
        <v>854.34693511008118</v>
      </c>
    </row>
    <row r="1028" spans="1:18">
      <c r="A1028" s="76">
        <v>19</v>
      </c>
      <c r="B1028" s="75" t="s">
        <v>347</v>
      </c>
      <c r="C1028" s="75" t="s">
        <v>1340</v>
      </c>
      <c r="D1028" s="75" t="s">
        <v>420</v>
      </c>
      <c r="E1028" s="75" t="s">
        <v>1341</v>
      </c>
      <c r="F1028" s="75" t="s">
        <v>480</v>
      </c>
      <c r="G1028" s="75" t="s">
        <v>1360</v>
      </c>
      <c r="H1028" s="80">
        <v>2174</v>
      </c>
      <c r="I1028" s="76">
        <v>2</v>
      </c>
      <c r="J1028" s="153">
        <f>นครพนม!F125</f>
        <v>32949.230000000003</v>
      </c>
      <c r="K1028" s="159">
        <f>นครพนม!AL125</f>
        <v>79717.41</v>
      </c>
      <c r="L1028" s="81">
        <f>นครพนม!AM125</f>
        <v>1486973.88</v>
      </c>
      <c r="M1028" s="81">
        <f>นครพนม!AN125</f>
        <v>1717101.0499999998</v>
      </c>
      <c r="N1028" s="75"/>
      <c r="O1028" s="75"/>
      <c r="P1028" s="75"/>
      <c r="Q1028" s="151">
        <f t="shared" si="115"/>
        <v>-230127.16999999993</v>
      </c>
      <c r="R1028" s="78">
        <f t="shared" si="116"/>
        <v>683.9806255749769</v>
      </c>
    </row>
    <row r="1029" spans="1:18" s="21" customFormat="1">
      <c r="A1029" s="139">
        <v>8</v>
      </c>
      <c r="B1029" s="140" t="s">
        <v>347</v>
      </c>
      <c r="C1029" s="140"/>
      <c r="D1029" s="140"/>
      <c r="E1029" s="140" t="s">
        <v>376</v>
      </c>
      <c r="F1029" s="140"/>
      <c r="G1029" s="140" t="s">
        <v>1361</v>
      </c>
      <c r="H1029" s="142">
        <f>SUM(H1010:H1028)</f>
        <v>46103</v>
      </c>
      <c r="I1029" s="139"/>
      <c r="J1029" s="142">
        <f>SUM(J1010:J1028)</f>
        <v>2777883.1899999995</v>
      </c>
      <c r="K1029" s="160">
        <f>SUM(K1010:K1028)</f>
        <v>3595743.09</v>
      </c>
      <c r="L1029" s="142">
        <f t="shared" ref="L1029:M1029" si="120">SUM(L1010:L1028)</f>
        <v>31070046.539999995</v>
      </c>
      <c r="M1029" s="142">
        <f t="shared" si="120"/>
        <v>35238426.020000003</v>
      </c>
      <c r="N1029" s="140">
        <v>18</v>
      </c>
      <c r="O1029" s="140">
        <v>18</v>
      </c>
      <c r="P1029" s="140">
        <f>N1029-O1029</f>
        <v>0</v>
      </c>
      <c r="Q1029" s="152">
        <f t="shared" si="115"/>
        <v>-4168379.4800000079</v>
      </c>
      <c r="R1029" s="150">
        <f>L1029/H1029</f>
        <v>673.92678437411871</v>
      </c>
    </row>
    <row r="1030" spans="1:18">
      <c r="A1030" s="76">
        <v>1</v>
      </c>
      <c r="B1030" s="75" t="s">
        <v>347</v>
      </c>
      <c r="C1030" s="75" t="s">
        <v>1362</v>
      </c>
      <c r="D1030" s="75" t="s">
        <v>426</v>
      </c>
      <c r="E1030" s="75" t="s">
        <v>1363</v>
      </c>
      <c r="F1030" s="75" t="s">
        <v>510</v>
      </c>
      <c r="G1030" s="75" t="s">
        <v>1364</v>
      </c>
      <c r="H1030" s="80"/>
      <c r="I1030" s="76"/>
      <c r="J1030" s="153"/>
      <c r="K1030" s="159"/>
      <c r="L1030" s="81"/>
      <c r="M1030" s="81"/>
      <c r="N1030" s="75"/>
      <c r="O1030" s="75"/>
      <c r="P1030" s="75"/>
    </row>
    <row r="1031" spans="1:18">
      <c r="A1031" s="76">
        <v>2</v>
      </c>
      <c r="B1031" s="75" t="s">
        <v>347</v>
      </c>
      <c r="C1031" s="75" t="s">
        <v>1362</v>
      </c>
      <c r="D1031" s="75" t="s">
        <v>426</v>
      </c>
      <c r="E1031" s="75" t="s">
        <v>1363</v>
      </c>
      <c r="F1031" s="75" t="s">
        <v>480</v>
      </c>
      <c r="G1031" s="75" t="s">
        <v>1365</v>
      </c>
      <c r="H1031" s="80">
        <v>3891</v>
      </c>
      <c r="I1031" s="76">
        <v>3</v>
      </c>
      <c r="J1031" s="153">
        <f>นครพนม!F126</f>
        <v>343740.31</v>
      </c>
      <c r="K1031" s="159">
        <f>นครพนม!AL126</f>
        <v>531887.26</v>
      </c>
      <c r="L1031" s="81">
        <f>นครพนม!AM126</f>
        <v>2710432.58</v>
      </c>
      <c r="M1031" s="81">
        <f>นครพนม!AN126</f>
        <v>3015477.35</v>
      </c>
      <c r="N1031" s="75"/>
      <c r="O1031" s="75"/>
      <c r="P1031" s="75"/>
      <c r="Q1031" s="151">
        <f t="shared" ref="Q1031:Q1068" si="121">L1031-M1031</f>
        <v>-305044.77</v>
      </c>
      <c r="R1031" s="78">
        <f t="shared" ref="R1031:R1069" si="122">L1031/H1031</f>
        <v>696.59022873297351</v>
      </c>
    </row>
    <row r="1032" spans="1:18">
      <c r="A1032" s="76">
        <v>3</v>
      </c>
      <c r="B1032" s="75" t="s">
        <v>347</v>
      </c>
      <c r="C1032" s="75" t="s">
        <v>1362</v>
      </c>
      <c r="D1032" s="75" t="s">
        <v>426</v>
      </c>
      <c r="E1032" s="75" t="s">
        <v>1363</v>
      </c>
      <c r="F1032" s="75" t="s">
        <v>480</v>
      </c>
      <c r="G1032" s="75" t="s">
        <v>1366</v>
      </c>
      <c r="H1032" s="80">
        <v>1463</v>
      </c>
      <c r="I1032" s="76">
        <v>1</v>
      </c>
      <c r="J1032" s="153">
        <f>นครพนม!F127</f>
        <v>298805.96999999997</v>
      </c>
      <c r="K1032" s="159">
        <f>นครพนม!AL127</f>
        <v>295400.70999999996</v>
      </c>
      <c r="L1032" s="81">
        <f>นครพนม!AM127</f>
        <v>1606641.83</v>
      </c>
      <c r="M1032" s="81">
        <f>นครพนม!AN127</f>
        <v>1684493.8599999999</v>
      </c>
      <c r="N1032" s="75"/>
      <c r="O1032" s="75"/>
      <c r="P1032" s="75"/>
      <c r="Q1032" s="151">
        <f t="shared" si="121"/>
        <v>-77852.029999999795</v>
      </c>
      <c r="R1032" s="78">
        <f t="shared" si="122"/>
        <v>1098.1830690362269</v>
      </c>
    </row>
    <row r="1033" spans="1:18">
      <c r="A1033" s="76">
        <v>4</v>
      </c>
      <c r="B1033" s="75" t="s">
        <v>347</v>
      </c>
      <c r="C1033" s="75" t="s">
        <v>1362</v>
      </c>
      <c r="D1033" s="75" t="s">
        <v>426</v>
      </c>
      <c r="E1033" s="75" t="s">
        <v>1363</v>
      </c>
      <c r="F1033" s="75" t="s">
        <v>480</v>
      </c>
      <c r="G1033" s="75" t="s">
        <v>1367</v>
      </c>
      <c r="H1033" s="80">
        <v>1923</v>
      </c>
      <c r="I1033" s="76">
        <v>2</v>
      </c>
      <c r="J1033" s="153">
        <f>นครพนม!F128</f>
        <v>168954.11</v>
      </c>
      <c r="K1033" s="159">
        <f>นครพนม!AL128</f>
        <v>377605.91</v>
      </c>
      <c r="L1033" s="81">
        <f>นครพนม!AM128</f>
        <v>1700300.0299999998</v>
      </c>
      <c r="M1033" s="81">
        <f>นครพนม!AN128</f>
        <v>1881842.1700000002</v>
      </c>
      <c r="N1033" s="75"/>
      <c r="O1033" s="75"/>
      <c r="P1033" s="75"/>
      <c r="Q1033" s="151">
        <f t="shared" si="121"/>
        <v>-181542.14000000036</v>
      </c>
      <c r="R1033" s="78">
        <f t="shared" si="122"/>
        <v>884.19138325533015</v>
      </c>
    </row>
    <row r="1034" spans="1:18">
      <c r="A1034" s="76">
        <v>5</v>
      </c>
      <c r="B1034" s="75" t="s">
        <v>347</v>
      </c>
      <c r="C1034" s="75" t="s">
        <v>1362</v>
      </c>
      <c r="D1034" s="75" t="s">
        <v>426</v>
      </c>
      <c r="E1034" s="75" t="s">
        <v>1363</v>
      </c>
      <c r="F1034" s="75" t="s">
        <v>480</v>
      </c>
      <c r="G1034" s="75" t="s">
        <v>1368</v>
      </c>
      <c r="H1034" s="80">
        <v>2235</v>
      </c>
      <c r="I1034" s="76">
        <v>2</v>
      </c>
      <c r="J1034" s="153">
        <f>นครพนม!F129</f>
        <v>211073.01</v>
      </c>
      <c r="K1034" s="159">
        <f>นครพนม!AL129</f>
        <v>313292.03999999998</v>
      </c>
      <c r="L1034" s="81">
        <f>นครพนม!AM129</f>
        <v>2100509.15</v>
      </c>
      <c r="M1034" s="81">
        <f>นครพนม!AN129</f>
        <v>2194126.33</v>
      </c>
      <c r="N1034" s="75"/>
      <c r="O1034" s="75"/>
      <c r="P1034" s="75"/>
      <c r="Q1034" s="151">
        <f t="shared" si="121"/>
        <v>-93617.180000000168</v>
      </c>
      <c r="R1034" s="78">
        <f t="shared" si="122"/>
        <v>939.82512304250554</v>
      </c>
    </row>
    <row r="1035" spans="1:18">
      <c r="A1035" s="76">
        <v>6</v>
      </c>
      <c r="B1035" s="75" t="s">
        <v>347</v>
      </c>
      <c r="C1035" s="75" t="s">
        <v>1362</v>
      </c>
      <c r="D1035" s="75" t="s">
        <v>426</v>
      </c>
      <c r="E1035" s="75" t="s">
        <v>1363</v>
      </c>
      <c r="F1035" s="75" t="s">
        <v>480</v>
      </c>
      <c r="G1035" s="75" t="s">
        <v>1575</v>
      </c>
      <c r="H1035" s="80">
        <v>2581</v>
      </c>
      <c r="I1035" s="76">
        <v>2</v>
      </c>
      <c r="J1035" s="153">
        <f>นครพนม!F130</f>
        <v>420592.98</v>
      </c>
      <c r="K1035" s="159">
        <f>นครพนม!AL130</f>
        <v>392809.38999999996</v>
      </c>
      <c r="L1035" s="81">
        <f>นครพนม!AM130</f>
        <v>2022725.37</v>
      </c>
      <c r="M1035" s="81">
        <f>นครพนม!AN130</f>
        <v>2194046.48</v>
      </c>
      <c r="N1035" s="75"/>
      <c r="O1035" s="75"/>
      <c r="P1035" s="75"/>
      <c r="Q1035" s="151">
        <f t="shared" si="121"/>
        <v>-171321.10999999987</v>
      </c>
      <c r="R1035" s="78">
        <f t="shared" si="122"/>
        <v>783.69832235567617</v>
      </c>
    </row>
    <row r="1036" spans="1:18">
      <c r="A1036" s="76">
        <v>7</v>
      </c>
      <c r="B1036" s="75" t="s">
        <v>347</v>
      </c>
      <c r="C1036" s="75" t="s">
        <v>1362</v>
      </c>
      <c r="D1036" s="75" t="s">
        <v>426</v>
      </c>
      <c r="E1036" s="75" t="s">
        <v>1363</v>
      </c>
      <c r="F1036" s="75" t="s">
        <v>480</v>
      </c>
      <c r="G1036" s="75" t="s">
        <v>1576</v>
      </c>
      <c r="H1036" s="80">
        <v>3503</v>
      </c>
      <c r="I1036" s="76">
        <v>3</v>
      </c>
      <c r="J1036" s="153">
        <f>นครพนม!F131</f>
        <v>25852.44</v>
      </c>
      <c r="K1036" s="159">
        <f>นครพนม!AL131</f>
        <v>31204.989999999998</v>
      </c>
      <c r="L1036" s="81">
        <f>นครพนม!AM131</f>
        <v>2291015.9900000002</v>
      </c>
      <c r="M1036" s="81">
        <f>นครพนม!AN131</f>
        <v>2593552.91</v>
      </c>
      <c r="N1036" s="75"/>
      <c r="O1036" s="75"/>
      <c r="P1036" s="75"/>
      <c r="Q1036" s="151">
        <f t="shared" si="121"/>
        <v>-302536.91999999993</v>
      </c>
      <c r="R1036" s="78">
        <f t="shared" si="122"/>
        <v>654.01541250356843</v>
      </c>
    </row>
    <row r="1037" spans="1:18">
      <c r="A1037" s="76">
        <v>8</v>
      </c>
      <c r="B1037" s="75" t="s">
        <v>347</v>
      </c>
      <c r="C1037" s="75" t="s">
        <v>1362</v>
      </c>
      <c r="D1037" s="75" t="s">
        <v>426</v>
      </c>
      <c r="E1037" s="75" t="s">
        <v>1363</v>
      </c>
      <c r="F1037" s="75" t="s">
        <v>480</v>
      </c>
      <c r="G1037" s="75" t="s">
        <v>1577</v>
      </c>
      <c r="H1037" s="80">
        <v>3612</v>
      </c>
      <c r="I1037" s="76">
        <v>3</v>
      </c>
      <c r="J1037" s="153">
        <f>นครพนม!F132</f>
        <v>120385.18</v>
      </c>
      <c r="K1037" s="159">
        <f>นครพนม!AL132</f>
        <v>140833.77999999997</v>
      </c>
      <c r="L1037" s="81">
        <f>นครพนม!AM132</f>
        <v>1585431.55</v>
      </c>
      <c r="M1037" s="81">
        <f>นครพนม!AN132</f>
        <v>1940305.22</v>
      </c>
      <c r="N1037" s="75"/>
      <c r="O1037" s="75"/>
      <c r="P1037" s="75"/>
      <c r="Q1037" s="151">
        <f t="shared" si="121"/>
        <v>-354873.66999999993</v>
      </c>
      <c r="R1037" s="78">
        <f t="shared" si="122"/>
        <v>438.93453765227025</v>
      </c>
    </row>
    <row r="1038" spans="1:18">
      <c r="A1038" s="76">
        <v>9</v>
      </c>
      <c r="B1038" s="75" t="s">
        <v>347</v>
      </c>
      <c r="C1038" s="75" t="s">
        <v>1362</v>
      </c>
      <c r="D1038" s="75" t="s">
        <v>426</v>
      </c>
      <c r="E1038" s="75" t="s">
        <v>1363</v>
      </c>
      <c r="F1038" s="75" t="s">
        <v>480</v>
      </c>
      <c r="G1038" s="75" t="s">
        <v>1372</v>
      </c>
      <c r="H1038" s="80">
        <v>3665</v>
      </c>
      <c r="I1038" s="76">
        <v>3</v>
      </c>
      <c r="J1038" s="153">
        <f>นครพนม!F133</f>
        <v>40148.06</v>
      </c>
      <c r="K1038" s="159">
        <f>นครพนม!AL133</f>
        <v>204620.22</v>
      </c>
      <c r="L1038" s="81">
        <f>นครพนม!AM133</f>
        <v>1734890.7</v>
      </c>
      <c r="M1038" s="81">
        <f>นครพนม!AN133</f>
        <v>2057135.8</v>
      </c>
      <c r="N1038" s="75"/>
      <c r="O1038" s="75"/>
      <c r="P1038" s="75"/>
      <c r="Q1038" s="151">
        <f t="shared" si="121"/>
        <v>-322245.10000000009</v>
      </c>
      <c r="R1038" s="78">
        <f t="shared" si="122"/>
        <v>473.36717598908592</v>
      </c>
    </row>
    <row r="1039" spans="1:18">
      <c r="A1039" s="76">
        <v>10</v>
      </c>
      <c r="B1039" s="75" t="s">
        <v>347</v>
      </c>
      <c r="C1039" s="75" t="s">
        <v>1362</v>
      </c>
      <c r="D1039" s="75" t="s">
        <v>426</v>
      </c>
      <c r="E1039" s="75" t="s">
        <v>1363</v>
      </c>
      <c r="F1039" s="75" t="s">
        <v>480</v>
      </c>
      <c r="G1039" s="75" t="s">
        <v>1373</v>
      </c>
      <c r="H1039" s="80">
        <v>4348</v>
      </c>
      <c r="I1039" s="76">
        <v>3</v>
      </c>
      <c r="J1039" s="153">
        <f>นครพนม!F134</f>
        <v>228035.33</v>
      </c>
      <c r="K1039" s="159">
        <f>นครพนม!AL134</f>
        <v>649462.87</v>
      </c>
      <c r="L1039" s="81">
        <f>นครพนม!AM134</f>
        <v>2343084.9699999997</v>
      </c>
      <c r="M1039" s="81">
        <f>นครพนม!AN134</f>
        <v>2454727.3000000003</v>
      </c>
      <c r="N1039" s="75"/>
      <c r="O1039" s="75"/>
      <c r="P1039" s="75"/>
      <c r="Q1039" s="151">
        <f t="shared" si="121"/>
        <v>-111642.33000000054</v>
      </c>
      <c r="R1039" s="78">
        <f t="shared" si="122"/>
        <v>538.88798758049677</v>
      </c>
    </row>
    <row r="1040" spans="1:18" s="21" customFormat="1">
      <c r="A1040" s="139">
        <v>9</v>
      </c>
      <c r="B1040" s="140" t="s">
        <v>347</v>
      </c>
      <c r="C1040" s="140"/>
      <c r="D1040" s="140"/>
      <c r="E1040" s="140" t="s">
        <v>376</v>
      </c>
      <c r="F1040" s="140"/>
      <c r="G1040" s="140" t="s">
        <v>1374</v>
      </c>
      <c r="H1040" s="142">
        <f>SUM(H1030:H1039)</f>
        <v>27221</v>
      </c>
      <c r="I1040" s="139"/>
      <c r="J1040" s="142">
        <f>SUM(J1030:J1039)</f>
        <v>1857587.39</v>
      </c>
      <c r="K1040" s="160">
        <f>SUM(K1030:K1039)</f>
        <v>2937117.17</v>
      </c>
      <c r="L1040" s="142">
        <f t="shared" ref="L1040:M1040" si="123">SUM(L1030:L1039)</f>
        <v>18095032.170000002</v>
      </c>
      <c r="M1040" s="142">
        <f t="shared" si="123"/>
        <v>20015707.420000002</v>
      </c>
      <c r="N1040" s="140">
        <v>9</v>
      </c>
      <c r="O1040" s="140">
        <v>9</v>
      </c>
      <c r="P1040" s="140">
        <f>N1040-O1040</f>
        <v>0</v>
      </c>
      <c r="Q1040" s="152">
        <f t="shared" si="121"/>
        <v>-1920675.25</v>
      </c>
      <c r="R1040" s="150">
        <f>L1040/H1040</f>
        <v>664.74531317732635</v>
      </c>
    </row>
    <row r="1041" spans="1:18">
      <c r="A1041" s="76">
        <v>1</v>
      </c>
      <c r="B1041" s="75" t="s">
        <v>347</v>
      </c>
      <c r="C1041" s="75" t="s">
        <v>1375</v>
      </c>
      <c r="D1041" s="75" t="s">
        <v>431</v>
      </c>
      <c r="E1041" s="75" t="s">
        <v>1376</v>
      </c>
      <c r="F1041" s="75" t="s">
        <v>510</v>
      </c>
      <c r="G1041" s="75" t="s">
        <v>1377</v>
      </c>
      <c r="H1041" s="80"/>
      <c r="I1041" s="76"/>
      <c r="J1041" s="153"/>
      <c r="K1041" s="159"/>
      <c r="L1041" s="81"/>
      <c r="M1041" s="81"/>
      <c r="N1041" s="75"/>
      <c r="O1041" s="75"/>
      <c r="P1041" s="75"/>
    </row>
    <row r="1042" spans="1:18">
      <c r="A1042" s="76">
        <v>2</v>
      </c>
      <c r="B1042" s="75" t="s">
        <v>347</v>
      </c>
      <c r="C1042" s="75" t="s">
        <v>1375</v>
      </c>
      <c r="D1042" s="75" t="s">
        <v>431</v>
      </c>
      <c r="E1042" s="75" t="s">
        <v>1376</v>
      </c>
      <c r="F1042" s="75" t="s">
        <v>480</v>
      </c>
      <c r="G1042" s="75" t="s">
        <v>1378</v>
      </c>
      <c r="H1042" s="80">
        <v>2229</v>
      </c>
      <c r="I1042" s="76">
        <v>2</v>
      </c>
      <c r="J1042" s="153">
        <f>นครพนม!F135</f>
        <v>200063.32</v>
      </c>
      <c r="K1042" s="159">
        <f>นครพนม!AL135</f>
        <v>723171.41</v>
      </c>
      <c r="L1042" s="81">
        <f>นครพนม!AM135</f>
        <v>738734.91</v>
      </c>
      <c r="M1042" s="81">
        <f>นครพนม!AN135</f>
        <v>952727.12</v>
      </c>
      <c r="N1042" s="75"/>
      <c r="O1042" s="75"/>
      <c r="P1042" s="75"/>
      <c r="R1042" s="78">
        <f t="shared" si="122"/>
        <v>331.41987886944821</v>
      </c>
    </row>
    <row r="1043" spans="1:18">
      <c r="A1043" s="76">
        <v>3</v>
      </c>
      <c r="B1043" s="75" t="s">
        <v>347</v>
      </c>
      <c r="C1043" s="75" t="s">
        <v>1375</v>
      </c>
      <c r="D1043" s="75" t="s">
        <v>431</v>
      </c>
      <c r="E1043" s="75" t="s">
        <v>1376</v>
      </c>
      <c r="F1043" s="75" t="s">
        <v>480</v>
      </c>
      <c r="G1043" s="75" t="s">
        <v>1379</v>
      </c>
      <c r="H1043" s="80">
        <v>3379</v>
      </c>
      <c r="I1043" s="76">
        <v>3</v>
      </c>
      <c r="J1043" s="153">
        <f>นครพนม!F136</f>
        <v>71086.25</v>
      </c>
      <c r="K1043" s="159">
        <f>นครพนม!AL136</f>
        <v>365156.12</v>
      </c>
      <c r="L1043" s="81">
        <f>นครพนม!AM136</f>
        <v>772188.6</v>
      </c>
      <c r="M1043" s="81">
        <f>นครพนม!AN136</f>
        <v>684928.04</v>
      </c>
      <c r="N1043" s="75"/>
      <c r="O1043" s="75"/>
      <c r="P1043" s="75"/>
      <c r="Q1043" s="151">
        <f t="shared" si="121"/>
        <v>87260.559999999939</v>
      </c>
      <c r="R1043" s="78">
        <f t="shared" si="122"/>
        <v>228.5257768570583</v>
      </c>
    </row>
    <row r="1044" spans="1:18">
      <c r="A1044" s="76">
        <v>4</v>
      </c>
      <c r="B1044" s="75" t="s">
        <v>347</v>
      </c>
      <c r="C1044" s="75" t="s">
        <v>1375</v>
      </c>
      <c r="D1044" s="75" t="s">
        <v>431</v>
      </c>
      <c r="E1044" s="75" t="s">
        <v>1376</v>
      </c>
      <c r="F1044" s="75" t="s">
        <v>480</v>
      </c>
      <c r="G1044" s="75" t="s">
        <v>1380</v>
      </c>
      <c r="H1044" s="80">
        <v>1124</v>
      </c>
      <c r="I1044" s="76">
        <v>1</v>
      </c>
      <c r="J1044" s="153">
        <f>นครพนม!F137</f>
        <v>354032.47</v>
      </c>
      <c r="K1044" s="159">
        <f>นครพนม!AL137</f>
        <v>391016.11</v>
      </c>
      <c r="L1044" s="81">
        <f>นครพนม!AM137</f>
        <v>1498947.99</v>
      </c>
      <c r="M1044" s="81">
        <f>นครพนม!AN137</f>
        <v>1392757.34</v>
      </c>
      <c r="N1044" s="75"/>
      <c r="O1044" s="75"/>
      <c r="P1044" s="75"/>
      <c r="Q1044" s="151">
        <f t="shared" si="121"/>
        <v>106190.64999999991</v>
      </c>
      <c r="R1044" s="78">
        <f t="shared" si="122"/>
        <v>1333.5836209964414</v>
      </c>
    </row>
    <row r="1045" spans="1:18">
      <c r="A1045" s="76">
        <v>5</v>
      </c>
      <c r="B1045" s="75" t="s">
        <v>347</v>
      </c>
      <c r="C1045" s="75" t="s">
        <v>1375</v>
      </c>
      <c r="D1045" s="75" t="s">
        <v>431</v>
      </c>
      <c r="E1045" s="75" t="s">
        <v>1376</v>
      </c>
      <c r="F1045" s="75" t="s">
        <v>480</v>
      </c>
      <c r="G1045" s="75" t="s">
        <v>1381</v>
      </c>
      <c r="H1045" s="80">
        <v>2111</v>
      </c>
      <c r="I1045" s="76">
        <v>2</v>
      </c>
      <c r="J1045" s="153">
        <f>นครพนม!F138</f>
        <v>105632.29</v>
      </c>
      <c r="K1045" s="159">
        <f>นครพนม!AL138</f>
        <v>387141.44999999995</v>
      </c>
      <c r="L1045" s="81">
        <f>นครพนม!AM138</f>
        <v>1808423.3599999999</v>
      </c>
      <c r="M1045" s="81">
        <f>นครพนม!AN138</f>
        <v>1785584.8800000001</v>
      </c>
      <c r="N1045" s="75"/>
      <c r="O1045" s="75"/>
      <c r="P1045" s="75"/>
      <c r="Q1045" s="151">
        <f t="shared" si="121"/>
        <v>22838.479999999749</v>
      </c>
      <c r="R1045" s="78">
        <f t="shared" si="122"/>
        <v>856.66667929891037</v>
      </c>
    </row>
    <row r="1046" spans="1:18">
      <c r="A1046" s="76">
        <v>6</v>
      </c>
      <c r="B1046" s="75" t="s">
        <v>347</v>
      </c>
      <c r="C1046" s="75" t="s">
        <v>1375</v>
      </c>
      <c r="D1046" s="75" t="s">
        <v>431</v>
      </c>
      <c r="E1046" s="75" t="s">
        <v>1376</v>
      </c>
      <c r="F1046" s="75" t="s">
        <v>480</v>
      </c>
      <c r="G1046" s="75" t="s">
        <v>1382</v>
      </c>
      <c r="H1046" s="80">
        <v>5066</v>
      </c>
      <c r="I1046" s="76">
        <v>4</v>
      </c>
      <c r="J1046" s="153">
        <f>นครพนม!F139</f>
        <v>144259.06</v>
      </c>
      <c r="K1046" s="159">
        <f>นครพนม!AL139</f>
        <v>423174.45</v>
      </c>
      <c r="L1046" s="81">
        <f>นครพนม!AM139</f>
        <v>2511733.81</v>
      </c>
      <c r="M1046" s="81">
        <f>นครพนม!AN139</f>
        <v>2537857.2000000002</v>
      </c>
      <c r="N1046" s="75"/>
      <c r="O1046" s="75"/>
      <c r="P1046" s="75"/>
      <c r="Q1046" s="151">
        <f t="shared" si="121"/>
        <v>-26123.39000000013</v>
      </c>
      <c r="R1046" s="78">
        <f t="shared" si="122"/>
        <v>495.80217331227794</v>
      </c>
    </row>
    <row r="1047" spans="1:18">
      <c r="A1047" s="76">
        <v>7</v>
      </c>
      <c r="B1047" s="75" t="s">
        <v>347</v>
      </c>
      <c r="C1047" s="75" t="s">
        <v>1375</v>
      </c>
      <c r="D1047" s="75" t="s">
        <v>431</v>
      </c>
      <c r="E1047" s="75" t="s">
        <v>1376</v>
      </c>
      <c r="F1047" s="75" t="s">
        <v>480</v>
      </c>
      <c r="G1047" s="75" t="s">
        <v>1383</v>
      </c>
      <c r="H1047" s="80">
        <v>4222</v>
      </c>
      <c r="I1047" s="76">
        <v>3</v>
      </c>
      <c r="J1047" s="153">
        <f>นครพนม!F140</f>
        <v>125675.43</v>
      </c>
      <c r="K1047" s="159">
        <f>นครพนม!AL140</f>
        <v>201857.11</v>
      </c>
      <c r="L1047" s="81">
        <f>นครพนม!AM140</f>
        <v>1918514.53</v>
      </c>
      <c r="M1047" s="81">
        <f>นครพนม!AN140</f>
        <v>1764297.9</v>
      </c>
      <c r="N1047" s="75"/>
      <c r="O1047" s="75"/>
      <c r="P1047" s="75"/>
      <c r="Q1047" s="151">
        <f t="shared" si="121"/>
        <v>154216.63000000012</v>
      </c>
      <c r="R1047" s="78">
        <f t="shared" si="122"/>
        <v>454.4089365229749</v>
      </c>
    </row>
    <row r="1048" spans="1:18">
      <c r="A1048" s="76">
        <v>8</v>
      </c>
      <c r="B1048" s="75" t="s">
        <v>347</v>
      </c>
      <c r="C1048" s="75" t="s">
        <v>1375</v>
      </c>
      <c r="D1048" s="75" t="s">
        <v>431</v>
      </c>
      <c r="E1048" s="75" t="s">
        <v>1376</v>
      </c>
      <c r="F1048" s="75" t="s">
        <v>480</v>
      </c>
      <c r="G1048" s="75" t="s">
        <v>1384</v>
      </c>
      <c r="H1048" s="80">
        <v>4394</v>
      </c>
      <c r="I1048" s="76">
        <v>3</v>
      </c>
      <c r="J1048" s="153">
        <f>นครพนม!F141</f>
        <v>448802.81</v>
      </c>
      <c r="K1048" s="159">
        <f>นครพนม!AL141</f>
        <v>800914.24</v>
      </c>
      <c r="L1048" s="81">
        <f>นครพนม!AM141</f>
        <v>1765014.96</v>
      </c>
      <c r="M1048" s="81">
        <f>นครพนม!AN141</f>
        <v>1949978.44</v>
      </c>
      <c r="N1048" s="75"/>
      <c r="O1048" s="75"/>
      <c r="P1048" s="75"/>
      <c r="Q1048" s="151">
        <f t="shared" si="121"/>
        <v>-184963.47999999998</v>
      </c>
      <c r="R1048" s="78">
        <f t="shared" si="122"/>
        <v>401.68751934456077</v>
      </c>
    </row>
    <row r="1049" spans="1:18">
      <c r="A1049" s="76">
        <v>9</v>
      </c>
      <c r="B1049" s="75" t="s">
        <v>347</v>
      </c>
      <c r="C1049" s="75" t="s">
        <v>1375</v>
      </c>
      <c r="D1049" s="75" t="s">
        <v>431</v>
      </c>
      <c r="E1049" s="75" t="s">
        <v>1376</v>
      </c>
      <c r="F1049" s="75" t="s">
        <v>480</v>
      </c>
      <c r="G1049" s="75" t="s">
        <v>1385</v>
      </c>
      <c r="H1049" s="80">
        <v>2566</v>
      </c>
      <c r="I1049" s="76">
        <v>2</v>
      </c>
      <c r="J1049" s="153">
        <f>นครพนม!F142</f>
        <v>269609.25</v>
      </c>
      <c r="K1049" s="159">
        <f>นครพนม!AL142</f>
        <v>532659.68999999994</v>
      </c>
      <c r="L1049" s="81">
        <f>นครพนม!AM142</f>
        <v>2229346.5699999998</v>
      </c>
      <c r="M1049" s="81">
        <f>นครพนม!AN142</f>
        <v>2315767.96</v>
      </c>
      <c r="N1049" s="75"/>
      <c r="O1049" s="75"/>
      <c r="P1049" s="75"/>
      <c r="Q1049" s="151">
        <f t="shared" si="121"/>
        <v>-86421.39000000013</v>
      </c>
      <c r="R1049" s="78">
        <f t="shared" si="122"/>
        <v>868.80224863600927</v>
      </c>
    </row>
    <row r="1050" spans="1:18">
      <c r="A1050" s="76">
        <v>10</v>
      </c>
      <c r="B1050" s="75" t="s">
        <v>347</v>
      </c>
      <c r="C1050" s="75" t="s">
        <v>1375</v>
      </c>
      <c r="D1050" s="75" t="s">
        <v>431</v>
      </c>
      <c r="E1050" s="75" t="s">
        <v>1376</v>
      </c>
      <c r="F1050" s="75" t="s">
        <v>480</v>
      </c>
      <c r="G1050" s="75" t="s">
        <v>1386</v>
      </c>
      <c r="H1050" s="80">
        <v>3150</v>
      </c>
      <c r="I1050" s="76">
        <v>3</v>
      </c>
      <c r="J1050" s="153">
        <f>นครพนม!F143</f>
        <v>297072.64000000001</v>
      </c>
      <c r="K1050" s="159">
        <f>นครพนม!AL143</f>
        <v>840875.13</v>
      </c>
      <c r="L1050" s="81">
        <f>นครพนม!AM143</f>
        <v>2482676.23</v>
      </c>
      <c r="M1050" s="81">
        <f>นครพนม!AN143</f>
        <v>2485362.08</v>
      </c>
      <c r="N1050" s="75"/>
      <c r="O1050" s="75"/>
      <c r="P1050" s="75"/>
      <c r="Q1050" s="151">
        <f t="shared" si="121"/>
        <v>-2685.8500000000931</v>
      </c>
      <c r="R1050" s="78">
        <f t="shared" si="122"/>
        <v>788.15118412698416</v>
      </c>
    </row>
    <row r="1051" spans="1:18">
      <c r="A1051" s="76">
        <v>11</v>
      </c>
      <c r="B1051" s="75" t="s">
        <v>347</v>
      </c>
      <c r="C1051" s="75" t="s">
        <v>1375</v>
      </c>
      <c r="D1051" s="75" t="s">
        <v>431</v>
      </c>
      <c r="E1051" s="75" t="s">
        <v>1376</v>
      </c>
      <c r="F1051" s="75" t="s">
        <v>480</v>
      </c>
      <c r="G1051" s="75" t="s">
        <v>1387</v>
      </c>
      <c r="H1051" s="80">
        <v>3472</v>
      </c>
      <c r="I1051" s="76">
        <v>3</v>
      </c>
      <c r="J1051" s="153">
        <f>นครพนม!F144</f>
        <v>55015.64</v>
      </c>
      <c r="K1051" s="159">
        <f>นครพนม!AL144</f>
        <v>554446.75</v>
      </c>
      <c r="L1051" s="81">
        <f>นครพนม!AM144</f>
        <v>1497835.3399999999</v>
      </c>
      <c r="M1051" s="81">
        <f>นครพนม!AN144</f>
        <v>1562415.7</v>
      </c>
      <c r="N1051" s="75"/>
      <c r="O1051" s="75"/>
      <c r="P1051" s="75"/>
      <c r="Q1051" s="151">
        <f t="shared" si="121"/>
        <v>-64580.360000000102</v>
      </c>
      <c r="R1051" s="78">
        <f t="shared" si="122"/>
        <v>431.40418778801836</v>
      </c>
    </row>
    <row r="1052" spans="1:18">
      <c r="A1052" s="76">
        <v>12</v>
      </c>
      <c r="B1052" s="75" t="s">
        <v>347</v>
      </c>
      <c r="C1052" s="75" t="s">
        <v>1375</v>
      </c>
      <c r="D1052" s="75" t="s">
        <v>431</v>
      </c>
      <c r="E1052" s="75" t="s">
        <v>1376</v>
      </c>
      <c r="F1052" s="75" t="s">
        <v>480</v>
      </c>
      <c r="G1052" s="75" t="s">
        <v>1388</v>
      </c>
      <c r="H1052" s="80">
        <v>3396</v>
      </c>
      <c r="I1052" s="76">
        <v>3</v>
      </c>
      <c r="J1052" s="153">
        <f>นครพนม!F145</f>
        <v>404338.27</v>
      </c>
      <c r="K1052" s="159">
        <f>นครพนม!AL145</f>
        <v>716338.92</v>
      </c>
      <c r="L1052" s="81">
        <f>นครพนม!AM145</f>
        <v>1756605.51</v>
      </c>
      <c r="M1052" s="81">
        <f>นครพนม!AN145</f>
        <v>1655963.78</v>
      </c>
      <c r="N1052" s="75"/>
      <c r="O1052" s="75"/>
      <c r="P1052" s="75"/>
      <c r="Q1052" s="151">
        <f t="shared" si="121"/>
        <v>100641.72999999998</v>
      </c>
      <c r="R1052" s="78">
        <f t="shared" si="122"/>
        <v>517.25721731448766</v>
      </c>
    </row>
    <row r="1053" spans="1:18" s="21" customFormat="1">
      <c r="A1053" s="139">
        <v>10</v>
      </c>
      <c r="B1053" s="140" t="s">
        <v>347</v>
      </c>
      <c r="C1053" s="140"/>
      <c r="D1053" s="140"/>
      <c r="E1053" s="140" t="s">
        <v>376</v>
      </c>
      <c r="F1053" s="140"/>
      <c r="G1053" s="140" t="s">
        <v>1389</v>
      </c>
      <c r="H1053" s="142">
        <f>SUM(H1041:H1052)</f>
        <v>35109</v>
      </c>
      <c r="I1053" s="139"/>
      <c r="J1053" s="142">
        <f>SUM(J1041:J1052)</f>
        <v>2475587.4299999997</v>
      </c>
      <c r="K1053" s="160">
        <f>SUM(K1041:K1052)</f>
        <v>5936751.3799999999</v>
      </c>
      <c r="L1053" s="142">
        <f t="shared" ref="L1053:M1053" si="124">SUM(L1041:L1052)</f>
        <v>18980021.810000002</v>
      </c>
      <c r="M1053" s="142">
        <f t="shared" si="124"/>
        <v>19087640.440000001</v>
      </c>
      <c r="N1053" s="140">
        <v>11</v>
      </c>
      <c r="O1053" s="140">
        <v>11</v>
      </c>
      <c r="P1053" s="140">
        <f>N1053-O1053</f>
        <v>0</v>
      </c>
      <c r="Q1053" s="152">
        <f t="shared" si="121"/>
        <v>-107618.62999999896</v>
      </c>
      <c r="R1053" s="150">
        <f>L1053/H1053</f>
        <v>540.60274601953927</v>
      </c>
    </row>
    <row r="1054" spans="1:18">
      <c r="A1054" s="76">
        <v>1</v>
      </c>
      <c r="B1054" s="75" t="s">
        <v>347</v>
      </c>
      <c r="C1054" s="75" t="s">
        <v>1390</v>
      </c>
      <c r="D1054" s="75" t="s">
        <v>399</v>
      </c>
      <c r="E1054" s="75" t="s">
        <v>1391</v>
      </c>
      <c r="F1054" s="75" t="s">
        <v>510</v>
      </c>
      <c r="G1054" s="75" t="s">
        <v>1392</v>
      </c>
      <c r="H1054" s="80"/>
      <c r="I1054" s="76"/>
      <c r="J1054" s="153"/>
      <c r="K1054" s="159"/>
      <c r="L1054" s="81"/>
      <c r="M1054" s="81"/>
      <c r="N1054" s="75"/>
      <c r="O1054" s="75"/>
      <c r="P1054" s="75"/>
    </row>
    <row r="1055" spans="1:18">
      <c r="A1055" s="76">
        <v>2</v>
      </c>
      <c r="B1055" s="75" t="s">
        <v>347</v>
      </c>
      <c r="C1055" s="75" t="s">
        <v>1390</v>
      </c>
      <c r="D1055" s="75" t="s">
        <v>399</v>
      </c>
      <c r="E1055" s="75" t="s">
        <v>1391</v>
      </c>
      <c r="F1055" s="75" t="s">
        <v>480</v>
      </c>
      <c r="G1055" s="75" t="s">
        <v>1393</v>
      </c>
      <c r="H1055" s="80">
        <v>2291</v>
      </c>
      <c r="I1055" s="76">
        <v>2</v>
      </c>
      <c r="J1055" s="153">
        <f>นครพนม!F146</f>
        <v>70919.210000000006</v>
      </c>
      <c r="K1055" s="159">
        <f>นครพนม!AL146</f>
        <v>350132.04000000004</v>
      </c>
      <c r="L1055" s="81">
        <f>นครพนม!AM146</f>
        <v>1442312.62</v>
      </c>
      <c r="M1055" s="81">
        <f>นครพนม!AN146</f>
        <v>1586756.3800000001</v>
      </c>
      <c r="N1055" s="75"/>
      <c r="O1055" s="75"/>
      <c r="P1055" s="75"/>
      <c r="Q1055" s="151">
        <f t="shared" si="121"/>
        <v>-144443.76</v>
      </c>
      <c r="R1055" s="78">
        <f t="shared" si="122"/>
        <v>629.55592317765172</v>
      </c>
    </row>
    <row r="1056" spans="1:18">
      <c r="A1056" s="76">
        <v>3</v>
      </c>
      <c r="B1056" s="75" t="s">
        <v>347</v>
      </c>
      <c r="C1056" s="75" t="s">
        <v>1390</v>
      </c>
      <c r="D1056" s="75" t="s">
        <v>399</v>
      </c>
      <c r="E1056" s="75" t="s">
        <v>1391</v>
      </c>
      <c r="F1056" s="75" t="s">
        <v>480</v>
      </c>
      <c r="G1056" s="75" t="s">
        <v>1578</v>
      </c>
      <c r="H1056" s="80">
        <v>3595</v>
      </c>
      <c r="I1056" s="76">
        <v>3</v>
      </c>
      <c r="J1056" s="153">
        <f>นครพนม!F147</f>
        <v>254981.03</v>
      </c>
      <c r="K1056" s="159">
        <f>นครพนม!AL147</f>
        <v>714742.67</v>
      </c>
      <c r="L1056" s="81">
        <f>นครพนม!AM147</f>
        <v>2621630.13</v>
      </c>
      <c r="M1056" s="81">
        <f>นครพนม!AN147</f>
        <v>2660371.5499999998</v>
      </c>
      <c r="N1056" s="75"/>
      <c r="O1056" s="75"/>
      <c r="P1056" s="75"/>
      <c r="Q1056" s="151">
        <f t="shared" si="121"/>
        <v>-38741.419999999925</v>
      </c>
      <c r="R1056" s="78">
        <f t="shared" si="122"/>
        <v>729.24342976356047</v>
      </c>
    </row>
    <row r="1057" spans="1:18">
      <c r="A1057" s="76">
        <v>4</v>
      </c>
      <c r="B1057" s="75" t="s">
        <v>347</v>
      </c>
      <c r="C1057" s="75" t="s">
        <v>1390</v>
      </c>
      <c r="D1057" s="75" t="s">
        <v>399</v>
      </c>
      <c r="E1057" s="75" t="s">
        <v>1391</v>
      </c>
      <c r="F1057" s="75" t="s">
        <v>480</v>
      </c>
      <c r="G1057" s="75" t="s">
        <v>1395</v>
      </c>
      <c r="H1057" s="80">
        <v>5030</v>
      </c>
      <c r="I1057" s="76">
        <v>4</v>
      </c>
      <c r="J1057" s="153">
        <f>นครพนม!F148</f>
        <v>197128.57</v>
      </c>
      <c r="K1057" s="159">
        <f>นครพนม!AL148</f>
        <v>279904.13999999996</v>
      </c>
      <c r="L1057" s="81">
        <f>นครพนม!AM148</f>
        <v>2095966.42</v>
      </c>
      <c r="M1057" s="81">
        <f>นครพนม!AN148</f>
        <v>2220193.8199999998</v>
      </c>
      <c r="N1057" s="75"/>
      <c r="O1057" s="75"/>
      <c r="P1057" s="75"/>
      <c r="Q1057" s="151">
        <f t="shared" si="121"/>
        <v>-124227.39999999991</v>
      </c>
      <c r="R1057" s="78">
        <f t="shared" si="122"/>
        <v>416.69312524850892</v>
      </c>
    </row>
    <row r="1058" spans="1:18">
      <c r="A1058" s="76">
        <v>5</v>
      </c>
      <c r="B1058" s="75" t="s">
        <v>347</v>
      </c>
      <c r="C1058" s="75" t="s">
        <v>1396</v>
      </c>
      <c r="D1058" s="75" t="s">
        <v>399</v>
      </c>
      <c r="E1058" s="75" t="s">
        <v>1391</v>
      </c>
      <c r="F1058" s="75" t="s">
        <v>480</v>
      </c>
      <c r="G1058" s="75" t="s">
        <v>1397</v>
      </c>
      <c r="H1058" s="80">
        <v>1995</v>
      </c>
      <c r="I1058" s="76">
        <v>2</v>
      </c>
      <c r="J1058" s="153">
        <f>นครพนม!F149</f>
        <v>154060.42000000001</v>
      </c>
      <c r="K1058" s="159">
        <f>นครพนม!AL149</f>
        <v>405353.18</v>
      </c>
      <c r="L1058" s="81">
        <f>นครพนม!AM149</f>
        <v>1570117.8</v>
      </c>
      <c r="M1058" s="81">
        <f>นครพนม!AN149</f>
        <v>1817558.4100000001</v>
      </c>
      <c r="N1058" s="75"/>
      <c r="O1058" s="75"/>
      <c r="P1058" s="75"/>
      <c r="Q1058" s="151">
        <f t="shared" si="121"/>
        <v>-247440.6100000001</v>
      </c>
      <c r="R1058" s="78">
        <f t="shared" si="122"/>
        <v>787.02646616541358</v>
      </c>
    </row>
    <row r="1059" spans="1:18">
      <c r="A1059" s="76">
        <v>6</v>
      </c>
      <c r="B1059" s="75" t="s">
        <v>347</v>
      </c>
      <c r="C1059" s="75" t="s">
        <v>1398</v>
      </c>
      <c r="D1059" s="75" t="s">
        <v>399</v>
      </c>
      <c r="E1059" s="75" t="s">
        <v>1391</v>
      </c>
      <c r="F1059" s="75" t="s">
        <v>480</v>
      </c>
      <c r="G1059" s="75" t="s">
        <v>1399</v>
      </c>
      <c r="H1059" s="80">
        <v>1972</v>
      </c>
      <c r="I1059" s="76">
        <v>2</v>
      </c>
      <c r="J1059" s="153">
        <f>นครพนม!F150</f>
        <v>200342.68</v>
      </c>
      <c r="K1059" s="159">
        <f>นครพนม!AL150</f>
        <v>744189.53999999992</v>
      </c>
      <c r="L1059" s="81">
        <f>นครพนม!AM150</f>
        <v>1461135.5699999998</v>
      </c>
      <c r="M1059" s="81">
        <f>นครพนม!AN150</f>
        <v>1568559.22</v>
      </c>
      <c r="N1059" s="75"/>
      <c r="O1059" s="75"/>
      <c r="P1059" s="75"/>
      <c r="Q1059" s="151">
        <f t="shared" si="121"/>
        <v>-107423.65000000014</v>
      </c>
      <c r="R1059" s="78">
        <f t="shared" si="122"/>
        <v>740.94095841784986</v>
      </c>
    </row>
    <row r="1060" spans="1:18" s="21" customFormat="1">
      <c r="A1060" s="139">
        <v>11</v>
      </c>
      <c r="B1060" s="140" t="s">
        <v>347</v>
      </c>
      <c r="C1060" s="140"/>
      <c r="D1060" s="140"/>
      <c r="E1060" s="140" t="s">
        <v>376</v>
      </c>
      <c r="F1060" s="140"/>
      <c r="G1060" s="140" t="s">
        <v>1400</v>
      </c>
      <c r="H1060" s="141">
        <f>SUM(H1055:H1059)</f>
        <v>14883</v>
      </c>
      <c r="I1060" s="139"/>
      <c r="J1060" s="142">
        <f>SUM(J1054:J1059)</f>
        <v>877431.90999999992</v>
      </c>
      <c r="K1060" s="160">
        <f>SUM(K1054:K1059)</f>
        <v>2494321.5699999998</v>
      </c>
      <c r="L1060" s="142">
        <f t="shared" ref="L1060:M1060" si="125">SUM(L1055:L1059)</f>
        <v>9191162.5399999991</v>
      </c>
      <c r="M1060" s="142">
        <f t="shared" si="125"/>
        <v>9853439.3800000008</v>
      </c>
      <c r="N1060" s="140">
        <v>5</v>
      </c>
      <c r="O1060" s="140">
        <v>5</v>
      </c>
      <c r="P1060" s="140">
        <f>N1060-O1060</f>
        <v>0</v>
      </c>
      <c r="Q1060" s="152">
        <f t="shared" si="121"/>
        <v>-662276.84000000171</v>
      </c>
      <c r="R1060" s="150">
        <f>L1060/H1060</f>
        <v>617.56114627427257</v>
      </c>
    </row>
    <row r="1061" spans="1:18">
      <c r="A1061" s="76">
        <v>1</v>
      </c>
      <c r="B1061" s="75" t="s">
        <v>347</v>
      </c>
      <c r="C1061" s="75" t="s">
        <v>1317</v>
      </c>
      <c r="D1061" s="75" t="s">
        <v>413</v>
      </c>
      <c r="E1061" s="75" t="s">
        <v>1401</v>
      </c>
      <c r="F1061" s="75" t="s">
        <v>510</v>
      </c>
      <c r="G1061" s="75" t="s">
        <v>1402</v>
      </c>
      <c r="H1061" s="80"/>
      <c r="I1061" s="76"/>
      <c r="J1061" s="153"/>
      <c r="K1061" s="159"/>
      <c r="L1061" s="81"/>
      <c r="M1061" s="81"/>
      <c r="N1061" s="75"/>
      <c r="O1061" s="75"/>
      <c r="P1061" s="75"/>
    </row>
    <row r="1062" spans="1:18">
      <c r="A1062" s="76">
        <v>2</v>
      </c>
      <c r="B1062" s="75" t="s">
        <v>347</v>
      </c>
      <c r="C1062" s="75" t="s">
        <v>1317</v>
      </c>
      <c r="D1062" s="75" t="s">
        <v>413</v>
      </c>
      <c r="E1062" s="75" t="s">
        <v>1401</v>
      </c>
      <c r="F1062" s="75" t="s">
        <v>480</v>
      </c>
      <c r="G1062" s="75" t="s">
        <v>1403</v>
      </c>
      <c r="H1062" s="80">
        <v>2413</v>
      </c>
      <c r="I1062" s="76">
        <v>2</v>
      </c>
      <c r="J1062" s="153">
        <f>นครพนม!F151</f>
        <v>50464.23</v>
      </c>
      <c r="K1062" s="159">
        <f>นครพนม!AL151</f>
        <v>123463.54000000001</v>
      </c>
      <c r="L1062" s="81">
        <f>นครพนม!AM151</f>
        <v>1983371.99</v>
      </c>
      <c r="M1062" s="81">
        <f>นครพนม!AN151</f>
        <v>2138089.6100000003</v>
      </c>
      <c r="N1062" s="75"/>
      <c r="O1062" s="75"/>
      <c r="P1062" s="75"/>
      <c r="Q1062" s="151">
        <f t="shared" si="121"/>
        <v>-154717.62000000034</v>
      </c>
      <c r="R1062" s="78">
        <f t="shared" si="122"/>
        <v>821.95275176129303</v>
      </c>
    </row>
    <row r="1063" spans="1:18">
      <c r="A1063" s="76">
        <v>3</v>
      </c>
      <c r="B1063" s="75" t="s">
        <v>347</v>
      </c>
      <c r="C1063" s="75" t="s">
        <v>1317</v>
      </c>
      <c r="D1063" s="75" t="s">
        <v>413</v>
      </c>
      <c r="E1063" s="75" t="s">
        <v>1401</v>
      </c>
      <c r="F1063" s="75" t="s">
        <v>480</v>
      </c>
      <c r="G1063" s="75" t="s">
        <v>1404</v>
      </c>
      <c r="H1063" s="80">
        <v>766</v>
      </c>
      <c r="I1063" s="76" t="s">
        <v>537</v>
      </c>
      <c r="J1063" s="153">
        <f>นครพนม!F152</f>
        <v>86253.49</v>
      </c>
      <c r="K1063" s="159">
        <f>นครพนม!AL152</f>
        <v>154323.49</v>
      </c>
      <c r="L1063" s="81">
        <f>นครพนม!AM152</f>
        <v>1228389.8500000001</v>
      </c>
      <c r="M1063" s="81">
        <f>นครพนม!AN152</f>
        <v>1459596.27</v>
      </c>
      <c r="N1063" s="75"/>
      <c r="O1063" s="75"/>
      <c r="P1063" s="75"/>
      <c r="Q1063" s="151">
        <f t="shared" si="121"/>
        <v>-231206.41999999993</v>
      </c>
      <c r="R1063" s="78">
        <f t="shared" si="122"/>
        <v>1603.6421018276765</v>
      </c>
    </row>
    <row r="1064" spans="1:18">
      <c r="A1064" s="76">
        <v>4</v>
      </c>
      <c r="B1064" s="75" t="s">
        <v>347</v>
      </c>
      <c r="C1064" s="75" t="s">
        <v>1317</v>
      </c>
      <c r="D1064" s="75" t="s">
        <v>413</v>
      </c>
      <c r="E1064" s="75" t="s">
        <v>1401</v>
      </c>
      <c r="F1064" s="75" t="s">
        <v>480</v>
      </c>
      <c r="G1064" s="75" t="s">
        <v>1405</v>
      </c>
      <c r="H1064" s="80">
        <v>3544</v>
      </c>
      <c r="I1064" s="76">
        <v>3</v>
      </c>
      <c r="J1064" s="153">
        <f>นครพนม!F153</f>
        <v>47813.08</v>
      </c>
      <c r="K1064" s="159">
        <f>นครพนม!AL153</f>
        <v>151276.85999999999</v>
      </c>
      <c r="L1064" s="81">
        <f>นครพนม!AM153</f>
        <v>2060090.2200000002</v>
      </c>
      <c r="M1064" s="81">
        <f>นครพนม!AN153</f>
        <v>2301360.6399999997</v>
      </c>
      <c r="N1064" s="75"/>
      <c r="O1064" s="75"/>
      <c r="P1064" s="75"/>
      <c r="Q1064" s="151">
        <f t="shared" si="121"/>
        <v>-241270.41999999946</v>
      </c>
      <c r="R1064" s="78">
        <f t="shared" si="122"/>
        <v>581.28956546275401</v>
      </c>
    </row>
    <row r="1065" spans="1:18">
      <c r="A1065" s="76">
        <v>5</v>
      </c>
      <c r="B1065" s="75" t="s">
        <v>347</v>
      </c>
      <c r="C1065" s="75" t="s">
        <v>1317</v>
      </c>
      <c r="D1065" s="75" t="s">
        <v>413</v>
      </c>
      <c r="E1065" s="75" t="s">
        <v>1401</v>
      </c>
      <c r="F1065" s="75" t="s">
        <v>480</v>
      </c>
      <c r="G1065" s="75" t="s">
        <v>1406</v>
      </c>
      <c r="H1065" s="80">
        <v>1646</v>
      </c>
      <c r="I1065" s="76">
        <v>2</v>
      </c>
      <c r="J1065" s="153">
        <f>นครพนม!F154</f>
        <v>16016.1</v>
      </c>
      <c r="K1065" s="159">
        <f>นครพนม!AL154</f>
        <v>9890.9600000000064</v>
      </c>
      <c r="L1065" s="81">
        <f>นครพนม!AM154</f>
        <v>1919764.5</v>
      </c>
      <c r="M1065" s="81">
        <f>นครพนม!AN154</f>
        <v>2159548.94</v>
      </c>
      <c r="N1065" s="75"/>
      <c r="O1065" s="75"/>
      <c r="P1065" s="75"/>
      <c r="Q1065" s="151">
        <f t="shared" si="121"/>
        <v>-239784.43999999994</v>
      </c>
      <c r="R1065" s="78">
        <f t="shared" si="122"/>
        <v>1166.3210814094775</v>
      </c>
    </row>
    <row r="1066" spans="1:18" s="21" customFormat="1">
      <c r="A1066" s="139">
        <v>12</v>
      </c>
      <c r="B1066" s="140" t="s">
        <v>347</v>
      </c>
      <c r="C1066" s="140"/>
      <c r="D1066" s="140"/>
      <c r="E1066" s="140" t="s">
        <v>376</v>
      </c>
      <c r="F1066" s="140"/>
      <c r="G1066" s="140" t="s">
        <v>1407</v>
      </c>
      <c r="H1066" s="220">
        <f>SUM(H1062:H1065)</f>
        <v>8369</v>
      </c>
      <c r="I1066" s="139"/>
      <c r="J1066" s="142">
        <f>SUM(J1061:J1065)</f>
        <v>200546.9</v>
      </c>
      <c r="K1066" s="160">
        <f>SUM(K1061:K1065)</f>
        <v>438954.85000000003</v>
      </c>
      <c r="L1066" s="142">
        <f>SUM(L1061:L1065)</f>
        <v>7191616.5600000005</v>
      </c>
      <c r="M1066" s="142">
        <f>SUM(M1061:M1065)</f>
        <v>8058595.459999999</v>
      </c>
      <c r="N1066" s="140">
        <v>4</v>
      </c>
      <c r="O1066" s="140">
        <v>4</v>
      </c>
      <c r="P1066" s="140">
        <f>N1066-O1066</f>
        <v>0</v>
      </c>
      <c r="Q1066" s="152">
        <f t="shared" si="121"/>
        <v>-866978.89999999851</v>
      </c>
      <c r="R1066" s="150">
        <f t="shared" si="122"/>
        <v>859.31611423109098</v>
      </c>
    </row>
    <row r="1067" spans="1:18" s="21" customFormat="1">
      <c r="A1067" s="87"/>
      <c r="B1067" s="88" t="s">
        <v>347</v>
      </c>
      <c r="C1067" s="88" t="s">
        <v>347</v>
      </c>
      <c r="D1067" s="88" t="s">
        <v>347</v>
      </c>
      <c r="E1067" s="88" t="s">
        <v>347</v>
      </c>
      <c r="F1067" s="88"/>
      <c r="G1067" s="88" t="s">
        <v>1408</v>
      </c>
      <c r="H1067" s="236">
        <f t="shared" ref="H1067:O1067" si="126">H918+H929+H948+H959+H976+H988+H1009+H1029+H1040+H1053+H1060+H1066</f>
        <v>431819</v>
      </c>
      <c r="I1067" s="87"/>
      <c r="J1067" s="157">
        <f t="shared" si="126"/>
        <v>38069572.299999997</v>
      </c>
      <c r="K1067" s="166">
        <f t="shared" si="126"/>
        <v>50158082.789999999</v>
      </c>
      <c r="L1067" s="157">
        <f t="shared" si="126"/>
        <v>268051216.69000003</v>
      </c>
      <c r="M1067" s="157">
        <f t="shared" si="126"/>
        <v>292124094.30000001</v>
      </c>
      <c r="N1067" s="88">
        <f>N918+N929+N948+N959+N976+N988+N1009+N1029+N1040+N1053+N1060+N1066</f>
        <v>151</v>
      </c>
      <c r="O1067" s="88">
        <f t="shared" si="126"/>
        <v>151</v>
      </c>
      <c r="P1067" s="88">
        <f>N1067-O1067</f>
        <v>0</v>
      </c>
      <c r="Q1067" s="152">
        <f t="shared" si="121"/>
        <v>-24072877.609999985</v>
      </c>
      <c r="R1067" s="150">
        <f t="shared" si="122"/>
        <v>620.74900986292869</v>
      </c>
    </row>
    <row r="1068" spans="1:18">
      <c r="A1068" s="194"/>
      <c r="B1068" s="195"/>
      <c r="C1068" s="195"/>
      <c r="D1068" s="195"/>
      <c r="E1068" s="325" t="s">
        <v>1409</v>
      </c>
      <c r="F1068" s="326"/>
      <c r="G1068" s="327"/>
      <c r="H1068" s="195"/>
      <c r="I1068" s="194"/>
      <c r="J1068" s="184">
        <f>J1067/O1067</f>
        <v>252116.3728476821</v>
      </c>
      <c r="K1068" s="185">
        <f>K1067/O1067</f>
        <v>332172.73370860924</v>
      </c>
      <c r="L1068" s="184">
        <f>L1067/O1067</f>
        <v>1775173.6204635764</v>
      </c>
      <c r="M1068" s="184">
        <f>M1067/O1067</f>
        <v>1934596.6509933777</v>
      </c>
      <c r="N1068" s="196"/>
      <c r="O1068" s="196"/>
      <c r="P1068" s="195"/>
      <c r="Q1068" s="151">
        <f t="shared" si="121"/>
        <v>-159423.03052980127</v>
      </c>
      <c r="R1068" s="150"/>
    </row>
    <row r="1069" spans="1:18" s="21" customFormat="1">
      <c r="A1069" s="196"/>
      <c r="B1069" s="196"/>
      <c r="C1069" s="196"/>
      <c r="D1069" s="196"/>
      <c r="E1069" s="314" t="s">
        <v>1458</v>
      </c>
      <c r="F1069" s="315"/>
      <c r="G1069" s="316"/>
      <c r="H1069" s="237">
        <f>H82+H179+H433+H590+H684+H890+H1067</f>
        <v>3434339</v>
      </c>
      <c r="I1069" s="217"/>
      <c r="J1069" s="184">
        <f>J82+J179+J433+J590+J684+J890+J1067</f>
        <v>366062382.67000002</v>
      </c>
      <c r="K1069" s="185">
        <f t="shared" ref="K1069:N1069" si="127">K82+K179+K433+K590+K684+K890+K1067</f>
        <v>415753929.70999998</v>
      </c>
      <c r="L1069" s="184">
        <f>L82+L179+L433+L590+L684+L890+L1067</f>
        <v>2284538688.3800001</v>
      </c>
      <c r="M1069" s="184">
        <f t="shared" si="127"/>
        <v>2401223922.9300003</v>
      </c>
      <c r="N1069" s="218">
        <f t="shared" si="127"/>
        <v>874</v>
      </c>
      <c r="O1069" s="218">
        <f>O82+O179+O433+O590+O684+O890+O1067</f>
        <v>874</v>
      </c>
      <c r="P1069" s="218">
        <f>P82+P179+P433+P590+P684+P890+P1067</f>
        <v>0</v>
      </c>
      <c r="Q1069" s="152">
        <f>L1069-M1069</f>
        <v>-116685234.55000019</v>
      </c>
      <c r="R1069" s="150">
        <f t="shared" si="122"/>
        <v>665.2047711015133</v>
      </c>
    </row>
    <row r="1070" spans="1:18" s="21" customFormat="1">
      <c r="A1070" s="196"/>
      <c r="B1070" s="196"/>
      <c r="C1070" s="196"/>
      <c r="D1070" s="196"/>
      <c r="E1070" s="314" t="s">
        <v>1459</v>
      </c>
      <c r="F1070" s="315"/>
      <c r="G1070" s="316"/>
      <c r="H1070" s="196"/>
      <c r="I1070" s="217"/>
      <c r="J1070" s="184">
        <f>J1069/O1069</f>
        <v>418835.67811212817</v>
      </c>
      <c r="K1070" s="184">
        <f>K1069/O1069</f>
        <v>475690.99509153317</v>
      </c>
      <c r="L1070" s="184">
        <f>L1069/O1069</f>
        <v>2613888.6594736842</v>
      </c>
      <c r="M1070" s="184">
        <f>M1069/O1069</f>
        <v>2747395.7928260872</v>
      </c>
      <c r="N1070" s="196"/>
      <c r="O1070" s="196"/>
      <c r="P1070" s="196"/>
      <c r="Q1070" s="152">
        <f>L1070-M1070</f>
        <v>-133507.13335240306</v>
      </c>
      <c r="R1070" s="150"/>
    </row>
    <row r="1073" spans="11:13">
      <c r="K1073" s="219"/>
      <c r="L1073" s="219"/>
      <c r="M1073" s="219"/>
    </row>
    <row r="1074" spans="11:13">
      <c r="K1074" s="219"/>
      <c r="L1074" s="219"/>
      <c r="M1074" s="219"/>
    </row>
    <row r="1075" spans="11:13">
      <c r="K1075" s="219"/>
      <c r="L1075" s="219"/>
      <c r="M1075" s="219"/>
    </row>
    <row r="1076" spans="11:13">
      <c r="K1076" s="219"/>
      <c r="L1076" s="219"/>
      <c r="M1076" s="219"/>
    </row>
    <row r="1077" spans="11:13">
      <c r="K1077" s="219"/>
      <c r="L1077" s="219"/>
      <c r="M1077" s="219"/>
    </row>
    <row r="1078" spans="11:13">
      <c r="K1078" s="219"/>
      <c r="L1078" s="219"/>
      <c r="M1078" s="219"/>
    </row>
    <row r="1079" spans="11:13">
      <c r="K1079" s="219"/>
      <c r="L1079" s="219"/>
      <c r="M1079" s="219"/>
    </row>
    <row r="1080" spans="11:13">
      <c r="K1080" s="219"/>
      <c r="L1080" s="219"/>
      <c r="M1080" s="219"/>
    </row>
    <row r="1081" spans="11:13">
      <c r="K1081" s="219"/>
      <c r="L1081" s="219"/>
      <c r="M1081" s="219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33 L35:M46 L48:M51 L53:M57 L59:M65 L67:M73 L75:M80 L84:M104 L106:M118 L120:M134 L136:M153 L155:M168 L170:M177 L181:M209 L211:M222 L224:M235 L237:M254 L267:M281 L283:M289 L291:M295 L297:M309 L311:M321 L323:M338 L340:M360 L362:M371 L388:M393 L395:M399 L401:M410 L412:M416 L420:M425 L427:M431 L435:M454 L456:M461 L463:M477 L479:M489 L491:M504 L506:M511 L513:M519 L521:M530 L532:M549 L551:M556 L558:M563 L565:M571 L573:M581 L583:M588 L592:M609 L611:M621 L623:M638 L640:M646 L648:M653 L655:M658 L660:M667 L669:M675 L677:M682 L686:M710 L712:M718 L720:M725 L752:M761 L763:M767 L769:M787 L789:M795 L797:M807 L809:M820 L822:M842 L844:M848 L850:M854 L856:M861 L863:M869 L871:M878 L880:M888 L892:M917 L919:M928 L930:M947 L949:M958 L960:M975 L977:M987 L989:M1008 L1010:M1028 L1030:M1039 L1041:M1052 L1054:M1059 L1071:M1048576 L418:M418 L256:M265 L3:M19 L373:M386 L727:M741 L743:M750">
    <cfRule type="containsText" dxfId="1" priority="5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0" priority="1" operator="containsText" text="น้อยกว่ากลุ่ม">
      <formula>NOT(ISERROR(SEARCH("น้อยกว่ากลุ่ม",L1062)))</formula>
    </cfRule>
  </conditionalFormatting>
  <pageMargins left="0.23622047244094491" right="3.937007874015748E-2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9"/>
  <sheetViews>
    <sheetView topLeftCell="A844" workbookViewId="0">
      <selection activeCell="F855" sqref="F855"/>
    </sheetView>
  </sheetViews>
  <sheetFormatPr defaultRowHeight="12.75"/>
  <cols>
    <col min="1" max="1" width="11.125" style="279" customWidth="1"/>
    <col min="2" max="2" width="40.75" style="279" customWidth="1"/>
    <col min="3" max="4" width="14.5" style="279" customWidth="1"/>
    <col min="5" max="253" width="9" style="279"/>
    <col min="254" max="254" width="14.5" style="279" customWidth="1"/>
    <col min="255" max="255" width="7.25" style="279" customWidth="1"/>
    <col min="256" max="256" width="24.75" style="279" customWidth="1"/>
    <col min="257" max="257" width="11.125" style="279" customWidth="1"/>
    <col min="258" max="258" width="40.75" style="279" customWidth="1"/>
    <col min="259" max="260" width="14.5" style="279" customWidth="1"/>
    <col min="261" max="509" width="9" style="279"/>
    <col min="510" max="510" width="14.5" style="279" customWidth="1"/>
    <col min="511" max="511" width="7.25" style="279" customWidth="1"/>
    <col min="512" max="512" width="24.75" style="279" customWidth="1"/>
    <col min="513" max="513" width="11.125" style="279" customWidth="1"/>
    <col min="514" max="514" width="40.75" style="279" customWidth="1"/>
    <col min="515" max="516" width="14.5" style="279" customWidth="1"/>
    <col min="517" max="765" width="9" style="279"/>
    <col min="766" max="766" width="14.5" style="279" customWidth="1"/>
    <col min="767" max="767" width="7.25" style="279" customWidth="1"/>
    <col min="768" max="768" width="24.75" style="279" customWidth="1"/>
    <col min="769" max="769" width="11.125" style="279" customWidth="1"/>
    <col min="770" max="770" width="40.75" style="279" customWidth="1"/>
    <col min="771" max="772" width="14.5" style="279" customWidth="1"/>
    <col min="773" max="1021" width="9" style="279"/>
    <col min="1022" max="1022" width="14.5" style="279" customWidth="1"/>
    <col min="1023" max="1023" width="7.25" style="279" customWidth="1"/>
    <col min="1024" max="1024" width="24.75" style="279" customWidth="1"/>
    <col min="1025" max="1025" width="11.125" style="279" customWidth="1"/>
    <col min="1026" max="1026" width="40.75" style="279" customWidth="1"/>
    <col min="1027" max="1028" width="14.5" style="279" customWidth="1"/>
    <col min="1029" max="1277" width="9" style="279"/>
    <col min="1278" max="1278" width="14.5" style="279" customWidth="1"/>
    <col min="1279" max="1279" width="7.25" style="279" customWidth="1"/>
    <col min="1280" max="1280" width="24.75" style="279" customWidth="1"/>
    <col min="1281" max="1281" width="11.125" style="279" customWidth="1"/>
    <col min="1282" max="1282" width="40.75" style="279" customWidth="1"/>
    <col min="1283" max="1284" width="14.5" style="279" customWidth="1"/>
    <col min="1285" max="1533" width="9" style="279"/>
    <col min="1534" max="1534" width="14.5" style="279" customWidth="1"/>
    <col min="1535" max="1535" width="7.25" style="279" customWidth="1"/>
    <col min="1536" max="1536" width="24.75" style="279" customWidth="1"/>
    <col min="1537" max="1537" width="11.125" style="279" customWidth="1"/>
    <col min="1538" max="1538" width="40.75" style="279" customWidth="1"/>
    <col min="1539" max="1540" width="14.5" style="279" customWidth="1"/>
    <col min="1541" max="1789" width="9" style="279"/>
    <col min="1790" max="1790" width="14.5" style="279" customWidth="1"/>
    <col min="1791" max="1791" width="7.25" style="279" customWidth="1"/>
    <col min="1792" max="1792" width="24.75" style="279" customWidth="1"/>
    <col min="1793" max="1793" width="11.125" style="279" customWidth="1"/>
    <col min="1794" max="1794" width="40.75" style="279" customWidth="1"/>
    <col min="1795" max="1796" width="14.5" style="279" customWidth="1"/>
    <col min="1797" max="2045" width="9" style="279"/>
    <col min="2046" max="2046" width="14.5" style="279" customWidth="1"/>
    <col min="2047" max="2047" width="7.25" style="279" customWidth="1"/>
    <col min="2048" max="2048" width="24.75" style="279" customWidth="1"/>
    <col min="2049" max="2049" width="11.125" style="279" customWidth="1"/>
    <col min="2050" max="2050" width="40.75" style="279" customWidth="1"/>
    <col min="2051" max="2052" width="14.5" style="279" customWidth="1"/>
    <col min="2053" max="2301" width="9" style="279"/>
    <col min="2302" max="2302" width="14.5" style="279" customWidth="1"/>
    <col min="2303" max="2303" width="7.25" style="279" customWidth="1"/>
    <col min="2304" max="2304" width="24.75" style="279" customWidth="1"/>
    <col min="2305" max="2305" width="11.125" style="279" customWidth="1"/>
    <col min="2306" max="2306" width="40.75" style="279" customWidth="1"/>
    <col min="2307" max="2308" width="14.5" style="279" customWidth="1"/>
    <col min="2309" max="2557" width="9" style="279"/>
    <col min="2558" max="2558" width="14.5" style="279" customWidth="1"/>
    <col min="2559" max="2559" width="7.25" style="279" customWidth="1"/>
    <col min="2560" max="2560" width="24.75" style="279" customWidth="1"/>
    <col min="2561" max="2561" width="11.125" style="279" customWidth="1"/>
    <col min="2562" max="2562" width="40.75" style="279" customWidth="1"/>
    <col min="2563" max="2564" width="14.5" style="279" customWidth="1"/>
    <col min="2565" max="2813" width="9" style="279"/>
    <col min="2814" max="2814" width="14.5" style="279" customWidth="1"/>
    <col min="2815" max="2815" width="7.25" style="279" customWidth="1"/>
    <col min="2816" max="2816" width="24.75" style="279" customWidth="1"/>
    <col min="2817" max="2817" width="11.125" style="279" customWidth="1"/>
    <col min="2818" max="2818" width="40.75" style="279" customWidth="1"/>
    <col min="2819" max="2820" width="14.5" style="279" customWidth="1"/>
    <col min="2821" max="3069" width="9" style="279"/>
    <col min="3070" max="3070" width="14.5" style="279" customWidth="1"/>
    <col min="3071" max="3071" width="7.25" style="279" customWidth="1"/>
    <col min="3072" max="3072" width="24.75" style="279" customWidth="1"/>
    <col min="3073" max="3073" width="11.125" style="279" customWidth="1"/>
    <col min="3074" max="3074" width="40.75" style="279" customWidth="1"/>
    <col min="3075" max="3076" width="14.5" style="279" customWidth="1"/>
    <col min="3077" max="3325" width="9" style="279"/>
    <col min="3326" max="3326" width="14.5" style="279" customWidth="1"/>
    <col min="3327" max="3327" width="7.25" style="279" customWidth="1"/>
    <col min="3328" max="3328" width="24.75" style="279" customWidth="1"/>
    <col min="3329" max="3329" width="11.125" style="279" customWidth="1"/>
    <col min="3330" max="3330" width="40.75" style="279" customWidth="1"/>
    <col min="3331" max="3332" width="14.5" style="279" customWidth="1"/>
    <col min="3333" max="3581" width="9" style="279"/>
    <col min="3582" max="3582" width="14.5" style="279" customWidth="1"/>
    <col min="3583" max="3583" width="7.25" style="279" customWidth="1"/>
    <col min="3584" max="3584" width="24.75" style="279" customWidth="1"/>
    <col min="3585" max="3585" width="11.125" style="279" customWidth="1"/>
    <col min="3586" max="3586" width="40.75" style="279" customWidth="1"/>
    <col min="3587" max="3588" width="14.5" style="279" customWidth="1"/>
    <col min="3589" max="3837" width="9" style="279"/>
    <col min="3838" max="3838" width="14.5" style="279" customWidth="1"/>
    <col min="3839" max="3839" width="7.25" style="279" customWidth="1"/>
    <col min="3840" max="3840" width="24.75" style="279" customWidth="1"/>
    <col min="3841" max="3841" width="11.125" style="279" customWidth="1"/>
    <col min="3842" max="3842" width="40.75" style="279" customWidth="1"/>
    <col min="3843" max="3844" width="14.5" style="279" customWidth="1"/>
    <col min="3845" max="4093" width="9" style="279"/>
    <col min="4094" max="4094" width="14.5" style="279" customWidth="1"/>
    <col min="4095" max="4095" width="7.25" style="279" customWidth="1"/>
    <col min="4096" max="4096" width="24.75" style="279" customWidth="1"/>
    <col min="4097" max="4097" width="11.125" style="279" customWidth="1"/>
    <col min="4098" max="4098" width="40.75" style="279" customWidth="1"/>
    <col min="4099" max="4100" width="14.5" style="279" customWidth="1"/>
    <col min="4101" max="4349" width="9" style="279"/>
    <col min="4350" max="4350" width="14.5" style="279" customWidth="1"/>
    <col min="4351" max="4351" width="7.25" style="279" customWidth="1"/>
    <col min="4352" max="4352" width="24.75" style="279" customWidth="1"/>
    <col min="4353" max="4353" width="11.125" style="279" customWidth="1"/>
    <col min="4354" max="4354" width="40.75" style="279" customWidth="1"/>
    <col min="4355" max="4356" width="14.5" style="279" customWidth="1"/>
    <col min="4357" max="4605" width="9" style="279"/>
    <col min="4606" max="4606" width="14.5" style="279" customWidth="1"/>
    <col min="4607" max="4607" width="7.25" style="279" customWidth="1"/>
    <col min="4608" max="4608" width="24.75" style="279" customWidth="1"/>
    <col min="4609" max="4609" width="11.125" style="279" customWidth="1"/>
    <col min="4610" max="4610" width="40.75" style="279" customWidth="1"/>
    <col min="4611" max="4612" width="14.5" style="279" customWidth="1"/>
    <col min="4613" max="4861" width="9" style="279"/>
    <col min="4862" max="4862" width="14.5" style="279" customWidth="1"/>
    <col min="4863" max="4863" width="7.25" style="279" customWidth="1"/>
    <col min="4864" max="4864" width="24.75" style="279" customWidth="1"/>
    <col min="4865" max="4865" width="11.125" style="279" customWidth="1"/>
    <col min="4866" max="4866" width="40.75" style="279" customWidth="1"/>
    <col min="4867" max="4868" width="14.5" style="279" customWidth="1"/>
    <col min="4869" max="5117" width="9" style="279"/>
    <col min="5118" max="5118" width="14.5" style="279" customWidth="1"/>
    <col min="5119" max="5119" width="7.25" style="279" customWidth="1"/>
    <col min="5120" max="5120" width="24.75" style="279" customWidth="1"/>
    <col min="5121" max="5121" width="11.125" style="279" customWidth="1"/>
    <col min="5122" max="5122" width="40.75" style="279" customWidth="1"/>
    <col min="5123" max="5124" width="14.5" style="279" customWidth="1"/>
    <col min="5125" max="5373" width="9" style="279"/>
    <col min="5374" max="5374" width="14.5" style="279" customWidth="1"/>
    <col min="5375" max="5375" width="7.25" style="279" customWidth="1"/>
    <col min="5376" max="5376" width="24.75" style="279" customWidth="1"/>
    <col min="5377" max="5377" width="11.125" style="279" customWidth="1"/>
    <col min="5378" max="5378" width="40.75" style="279" customWidth="1"/>
    <col min="5379" max="5380" width="14.5" style="279" customWidth="1"/>
    <col min="5381" max="5629" width="9" style="279"/>
    <col min="5630" max="5630" width="14.5" style="279" customWidth="1"/>
    <col min="5631" max="5631" width="7.25" style="279" customWidth="1"/>
    <col min="5632" max="5632" width="24.75" style="279" customWidth="1"/>
    <col min="5633" max="5633" width="11.125" style="279" customWidth="1"/>
    <col min="5634" max="5634" width="40.75" style="279" customWidth="1"/>
    <col min="5635" max="5636" width="14.5" style="279" customWidth="1"/>
    <col min="5637" max="5885" width="9" style="279"/>
    <col min="5886" max="5886" width="14.5" style="279" customWidth="1"/>
    <col min="5887" max="5887" width="7.25" style="279" customWidth="1"/>
    <col min="5888" max="5888" width="24.75" style="279" customWidth="1"/>
    <col min="5889" max="5889" width="11.125" style="279" customWidth="1"/>
    <col min="5890" max="5890" width="40.75" style="279" customWidth="1"/>
    <col min="5891" max="5892" width="14.5" style="279" customWidth="1"/>
    <col min="5893" max="6141" width="9" style="279"/>
    <col min="6142" max="6142" width="14.5" style="279" customWidth="1"/>
    <col min="6143" max="6143" width="7.25" style="279" customWidth="1"/>
    <col min="6144" max="6144" width="24.75" style="279" customWidth="1"/>
    <col min="6145" max="6145" width="11.125" style="279" customWidth="1"/>
    <col min="6146" max="6146" width="40.75" style="279" customWidth="1"/>
    <col min="6147" max="6148" width="14.5" style="279" customWidth="1"/>
    <col min="6149" max="6397" width="9" style="279"/>
    <col min="6398" max="6398" width="14.5" style="279" customWidth="1"/>
    <col min="6399" max="6399" width="7.25" style="279" customWidth="1"/>
    <col min="6400" max="6400" width="24.75" style="279" customWidth="1"/>
    <col min="6401" max="6401" width="11.125" style="279" customWidth="1"/>
    <col min="6402" max="6402" width="40.75" style="279" customWidth="1"/>
    <col min="6403" max="6404" width="14.5" style="279" customWidth="1"/>
    <col min="6405" max="6653" width="9" style="279"/>
    <col min="6654" max="6654" width="14.5" style="279" customWidth="1"/>
    <col min="6655" max="6655" width="7.25" style="279" customWidth="1"/>
    <col min="6656" max="6656" width="24.75" style="279" customWidth="1"/>
    <col min="6657" max="6657" width="11.125" style="279" customWidth="1"/>
    <col min="6658" max="6658" width="40.75" style="279" customWidth="1"/>
    <col min="6659" max="6660" width="14.5" style="279" customWidth="1"/>
    <col min="6661" max="6909" width="9" style="279"/>
    <col min="6910" max="6910" width="14.5" style="279" customWidth="1"/>
    <col min="6911" max="6911" width="7.25" style="279" customWidth="1"/>
    <col min="6912" max="6912" width="24.75" style="279" customWidth="1"/>
    <col min="6913" max="6913" width="11.125" style="279" customWidth="1"/>
    <col min="6914" max="6914" width="40.75" style="279" customWidth="1"/>
    <col min="6915" max="6916" width="14.5" style="279" customWidth="1"/>
    <col min="6917" max="7165" width="9" style="279"/>
    <col min="7166" max="7166" width="14.5" style="279" customWidth="1"/>
    <col min="7167" max="7167" width="7.25" style="279" customWidth="1"/>
    <col min="7168" max="7168" width="24.75" style="279" customWidth="1"/>
    <col min="7169" max="7169" width="11.125" style="279" customWidth="1"/>
    <col min="7170" max="7170" width="40.75" style="279" customWidth="1"/>
    <col min="7171" max="7172" width="14.5" style="279" customWidth="1"/>
    <col min="7173" max="7421" width="9" style="279"/>
    <col min="7422" max="7422" width="14.5" style="279" customWidth="1"/>
    <col min="7423" max="7423" width="7.25" style="279" customWidth="1"/>
    <col min="7424" max="7424" width="24.75" style="279" customWidth="1"/>
    <col min="7425" max="7425" width="11.125" style="279" customWidth="1"/>
    <col min="7426" max="7426" width="40.75" style="279" customWidth="1"/>
    <col min="7427" max="7428" width="14.5" style="279" customWidth="1"/>
    <col min="7429" max="7677" width="9" style="279"/>
    <col min="7678" max="7678" width="14.5" style="279" customWidth="1"/>
    <col min="7679" max="7679" width="7.25" style="279" customWidth="1"/>
    <col min="7680" max="7680" width="24.75" style="279" customWidth="1"/>
    <col min="7681" max="7681" width="11.125" style="279" customWidth="1"/>
    <col min="7682" max="7682" width="40.75" style="279" customWidth="1"/>
    <col min="7683" max="7684" width="14.5" style="279" customWidth="1"/>
    <col min="7685" max="7933" width="9" style="279"/>
    <col min="7934" max="7934" width="14.5" style="279" customWidth="1"/>
    <col min="7935" max="7935" width="7.25" style="279" customWidth="1"/>
    <col min="7936" max="7936" width="24.75" style="279" customWidth="1"/>
    <col min="7937" max="7937" width="11.125" style="279" customWidth="1"/>
    <col min="7938" max="7938" width="40.75" style="279" customWidth="1"/>
    <col min="7939" max="7940" width="14.5" style="279" customWidth="1"/>
    <col min="7941" max="8189" width="9" style="279"/>
    <col min="8190" max="8190" width="14.5" style="279" customWidth="1"/>
    <col min="8191" max="8191" width="7.25" style="279" customWidth="1"/>
    <col min="8192" max="8192" width="24.75" style="279" customWidth="1"/>
    <col min="8193" max="8193" width="11.125" style="279" customWidth="1"/>
    <col min="8194" max="8194" width="40.75" style="279" customWidth="1"/>
    <col min="8195" max="8196" width="14.5" style="279" customWidth="1"/>
    <col min="8197" max="8445" width="9" style="279"/>
    <col min="8446" max="8446" width="14.5" style="279" customWidth="1"/>
    <col min="8447" max="8447" width="7.25" style="279" customWidth="1"/>
    <col min="8448" max="8448" width="24.75" style="279" customWidth="1"/>
    <col min="8449" max="8449" width="11.125" style="279" customWidth="1"/>
    <col min="8450" max="8450" width="40.75" style="279" customWidth="1"/>
    <col min="8451" max="8452" width="14.5" style="279" customWidth="1"/>
    <col min="8453" max="8701" width="9" style="279"/>
    <col min="8702" max="8702" width="14.5" style="279" customWidth="1"/>
    <col min="8703" max="8703" width="7.25" style="279" customWidth="1"/>
    <col min="8704" max="8704" width="24.75" style="279" customWidth="1"/>
    <col min="8705" max="8705" width="11.125" style="279" customWidth="1"/>
    <col min="8706" max="8706" width="40.75" style="279" customWidth="1"/>
    <col min="8707" max="8708" width="14.5" style="279" customWidth="1"/>
    <col min="8709" max="8957" width="9" style="279"/>
    <col min="8958" max="8958" width="14.5" style="279" customWidth="1"/>
    <col min="8959" max="8959" width="7.25" style="279" customWidth="1"/>
    <col min="8960" max="8960" width="24.75" style="279" customWidth="1"/>
    <col min="8961" max="8961" width="11.125" style="279" customWidth="1"/>
    <col min="8962" max="8962" width="40.75" style="279" customWidth="1"/>
    <col min="8963" max="8964" width="14.5" style="279" customWidth="1"/>
    <col min="8965" max="9213" width="9" style="279"/>
    <col min="9214" max="9214" width="14.5" style="279" customWidth="1"/>
    <col min="9215" max="9215" width="7.25" style="279" customWidth="1"/>
    <col min="9216" max="9216" width="24.75" style="279" customWidth="1"/>
    <col min="9217" max="9217" width="11.125" style="279" customWidth="1"/>
    <col min="9218" max="9218" width="40.75" style="279" customWidth="1"/>
    <col min="9219" max="9220" width="14.5" style="279" customWidth="1"/>
    <col min="9221" max="9469" width="9" style="279"/>
    <col min="9470" max="9470" width="14.5" style="279" customWidth="1"/>
    <col min="9471" max="9471" width="7.25" style="279" customWidth="1"/>
    <col min="9472" max="9472" width="24.75" style="279" customWidth="1"/>
    <col min="9473" max="9473" width="11.125" style="279" customWidth="1"/>
    <col min="9474" max="9474" width="40.75" style="279" customWidth="1"/>
    <col min="9475" max="9476" width="14.5" style="279" customWidth="1"/>
    <col min="9477" max="9725" width="9" style="279"/>
    <col min="9726" max="9726" width="14.5" style="279" customWidth="1"/>
    <col min="9727" max="9727" width="7.25" style="279" customWidth="1"/>
    <col min="9728" max="9728" width="24.75" style="279" customWidth="1"/>
    <col min="9729" max="9729" width="11.125" style="279" customWidth="1"/>
    <col min="9730" max="9730" width="40.75" style="279" customWidth="1"/>
    <col min="9731" max="9732" width="14.5" style="279" customWidth="1"/>
    <col min="9733" max="9981" width="9" style="279"/>
    <col min="9982" max="9982" width="14.5" style="279" customWidth="1"/>
    <col min="9983" max="9983" width="7.25" style="279" customWidth="1"/>
    <col min="9984" max="9984" width="24.75" style="279" customWidth="1"/>
    <col min="9985" max="9985" width="11.125" style="279" customWidth="1"/>
    <col min="9986" max="9986" width="40.75" style="279" customWidth="1"/>
    <col min="9987" max="9988" width="14.5" style="279" customWidth="1"/>
    <col min="9989" max="10237" width="9" style="279"/>
    <col min="10238" max="10238" width="14.5" style="279" customWidth="1"/>
    <col min="10239" max="10239" width="7.25" style="279" customWidth="1"/>
    <col min="10240" max="10240" width="24.75" style="279" customWidth="1"/>
    <col min="10241" max="10241" width="11.125" style="279" customWidth="1"/>
    <col min="10242" max="10242" width="40.75" style="279" customWidth="1"/>
    <col min="10243" max="10244" width="14.5" style="279" customWidth="1"/>
    <col min="10245" max="10493" width="9" style="279"/>
    <col min="10494" max="10494" width="14.5" style="279" customWidth="1"/>
    <col min="10495" max="10495" width="7.25" style="279" customWidth="1"/>
    <col min="10496" max="10496" width="24.75" style="279" customWidth="1"/>
    <col min="10497" max="10497" width="11.125" style="279" customWidth="1"/>
    <col min="10498" max="10498" width="40.75" style="279" customWidth="1"/>
    <col min="10499" max="10500" width="14.5" style="279" customWidth="1"/>
    <col min="10501" max="10749" width="9" style="279"/>
    <col min="10750" max="10750" width="14.5" style="279" customWidth="1"/>
    <col min="10751" max="10751" width="7.25" style="279" customWidth="1"/>
    <col min="10752" max="10752" width="24.75" style="279" customWidth="1"/>
    <col min="10753" max="10753" width="11.125" style="279" customWidth="1"/>
    <col min="10754" max="10754" width="40.75" style="279" customWidth="1"/>
    <col min="10755" max="10756" width="14.5" style="279" customWidth="1"/>
    <col min="10757" max="11005" width="9" style="279"/>
    <col min="11006" max="11006" width="14.5" style="279" customWidth="1"/>
    <col min="11007" max="11007" width="7.25" style="279" customWidth="1"/>
    <col min="11008" max="11008" width="24.75" style="279" customWidth="1"/>
    <col min="11009" max="11009" width="11.125" style="279" customWidth="1"/>
    <col min="11010" max="11010" width="40.75" style="279" customWidth="1"/>
    <col min="11011" max="11012" width="14.5" style="279" customWidth="1"/>
    <col min="11013" max="11261" width="9" style="279"/>
    <col min="11262" max="11262" width="14.5" style="279" customWidth="1"/>
    <col min="11263" max="11263" width="7.25" style="279" customWidth="1"/>
    <col min="11264" max="11264" width="24.75" style="279" customWidth="1"/>
    <col min="11265" max="11265" width="11.125" style="279" customWidth="1"/>
    <col min="11266" max="11266" width="40.75" style="279" customWidth="1"/>
    <col min="11267" max="11268" width="14.5" style="279" customWidth="1"/>
    <col min="11269" max="11517" width="9" style="279"/>
    <col min="11518" max="11518" width="14.5" style="279" customWidth="1"/>
    <col min="11519" max="11519" width="7.25" style="279" customWidth="1"/>
    <col min="11520" max="11520" width="24.75" style="279" customWidth="1"/>
    <col min="11521" max="11521" width="11.125" style="279" customWidth="1"/>
    <col min="11522" max="11522" width="40.75" style="279" customWidth="1"/>
    <col min="11523" max="11524" width="14.5" style="279" customWidth="1"/>
    <col min="11525" max="11773" width="9" style="279"/>
    <col min="11774" max="11774" width="14.5" style="279" customWidth="1"/>
    <col min="11775" max="11775" width="7.25" style="279" customWidth="1"/>
    <col min="11776" max="11776" width="24.75" style="279" customWidth="1"/>
    <col min="11777" max="11777" width="11.125" style="279" customWidth="1"/>
    <col min="11778" max="11778" width="40.75" style="279" customWidth="1"/>
    <col min="11779" max="11780" width="14.5" style="279" customWidth="1"/>
    <col min="11781" max="12029" width="9" style="279"/>
    <col min="12030" max="12030" width="14.5" style="279" customWidth="1"/>
    <col min="12031" max="12031" width="7.25" style="279" customWidth="1"/>
    <col min="12032" max="12032" width="24.75" style="279" customWidth="1"/>
    <col min="12033" max="12033" width="11.125" style="279" customWidth="1"/>
    <col min="12034" max="12034" width="40.75" style="279" customWidth="1"/>
    <col min="12035" max="12036" width="14.5" style="279" customWidth="1"/>
    <col min="12037" max="12285" width="9" style="279"/>
    <col min="12286" max="12286" width="14.5" style="279" customWidth="1"/>
    <col min="12287" max="12287" width="7.25" style="279" customWidth="1"/>
    <col min="12288" max="12288" width="24.75" style="279" customWidth="1"/>
    <col min="12289" max="12289" width="11.125" style="279" customWidth="1"/>
    <col min="12290" max="12290" width="40.75" style="279" customWidth="1"/>
    <col min="12291" max="12292" width="14.5" style="279" customWidth="1"/>
    <col min="12293" max="12541" width="9" style="279"/>
    <col min="12542" max="12542" width="14.5" style="279" customWidth="1"/>
    <col min="12543" max="12543" width="7.25" style="279" customWidth="1"/>
    <col min="12544" max="12544" width="24.75" style="279" customWidth="1"/>
    <col min="12545" max="12545" width="11.125" style="279" customWidth="1"/>
    <col min="12546" max="12546" width="40.75" style="279" customWidth="1"/>
    <col min="12547" max="12548" width="14.5" style="279" customWidth="1"/>
    <col min="12549" max="12797" width="9" style="279"/>
    <col min="12798" max="12798" width="14.5" style="279" customWidth="1"/>
    <col min="12799" max="12799" width="7.25" style="279" customWidth="1"/>
    <col min="12800" max="12800" width="24.75" style="279" customWidth="1"/>
    <col min="12801" max="12801" width="11.125" style="279" customWidth="1"/>
    <col min="12802" max="12802" width="40.75" style="279" customWidth="1"/>
    <col min="12803" max="12804" width="14.5" style="279" customWidth="1"/>
    <col min="12805" max="13053" width="9" style="279"/>
    <col min="13054" max="13054" width="14.5" style="279" customWidth="1"/>
    <col min="13055" max="13055" width="7.25" style="279" customWidth="1"/>
    <col min="13056" max="13056" width="24.75" style="279" customWidth="1"/>
    <col min="13057" max="13057" width="11.125" style="279" customWidth="1"/>
    <col min="13058" max="13058" width="40.75" style="279" customWidth="1"/>
    <col min="13059" max="13060" width="14.5" style="279" customWidth="1"/>
    <col min="13061" max="13309" width="9" style="279"/>
    <col min="13310" max="13310" width="14.5" style="279" customWidth="1"/>
    <col min="13311" max="13311" width="7.25" style="279" customWidth="1"/>
    <col min="13312" max="13312" width="24.75" style="279" customWidth="1"/>
    <col min="13313" max="13313" width="11.125" style="279" customWidth="1"/>
    <col min="13314" max="13314" width="40.75" style="279" customWidth="1"/>
    <col min="13315" max="13316" width="14.5" style="279" customWidth="1"/>
    <col min="13317" max="13565" width="9" style="279"/>
    <col min="13566" max="13566" width="14.5" style="279" customWidth="1"/>
    <col min="13567" max="13567" width="7.25" style="279" customWidth="1"/>
    <col min="13568" max="13568" width="24.75" style="279" customWidth="1"/>
    <col min="13569" max="13569" width="11.125" style="279" customWidth="1"/>
    <col min="13570" max="13570" width="40.75" style="279" customWidth="1"/>
    <col min="13571" max="13572" width="14.5" style="279" customWidth="1"/>
    <col min="13573" max="13821" width="9" style="279"/>
    <col min="13822" max="13822" width="14.5" style="279" customWidth="1"/>
    <col min="13823" max="13823" width="7.25" style="279" customWidth="1"/>
    <col min="13824" max="13824" width="24.75" style="279" customWidth="1"/>
    <col min="13825" max="13825" width="11.125" style="279" customWidth="1"/>
    <col min="13826" max="13826" width="40.75" style="279" customWidth="1"/>
    <col min="13827" max="13828" width="14.5" style="279" customWidth="1"/>
    <col min="13829" max="14077" width="9" style="279"/>
    <col min="14078" max="14078" width="14.5" style="279" customWidth="1"/>
    <col min="14079" max="14079" width="7.25" style="279" customWidth="1"/>
    <col min="14080" max="14080" width="24.75" style="279" customWidth="1"/>
    <col min="14081" max="14081" width="11.125" style="279" customWidth="1"/>
    <col min="14082" max="14082" width="40.75" style="279" customWidth="1"/>
    <col min="14083" max="14084" width="14.5" style="279" customWidth="1"/>
    <col min="14085" max="14333" width="9" style="279"/>
    <col min="14334" max="14334" width="14.5" style="279" customWidth="1"/>
    <col min="14335" max="14335" width="7.25" style="279" customWidth="1"/>
    <col min="14336" max="14336" width="24.75" style="279" customWidth="1"/>
    <col min="14337" max="14337" width="11.125" style="279" customWidth="1"/>
    <col min="14338" max="14338" width="40.75" style="279" customWidth="1"/>
    <col min="14339" max="14340" width="14.5" style="279" customWidth="1"/>
    <col min="14341" max="14589" width="9" style="279"/>
    <col min="14590" max="14590" width="14.5" style="279" customWidth="1"/>
    <col min="14591" max="14591" width="7.25" style="279" customWidth="1"/>
    <col min="14592" max="14592" width="24.75" style="279" customWidth="1"/>
    <col min="14593" max="14593" width="11.125" style="279" customWidth="1"/>
    <col min="14594" max="14594" width="40.75" style="279" customWidth="1"/>
    <col min="14595" max="14596" width="14.5" style="279" customWidth="1"/>
    <col min="14597" max="14845" width="9" style="279"/>
    <col min="14846" max="14846" width="14.5" style="279" customWidth="1"/>
    <col min="14847" max="14847" width="7.25" style="279" customWidth="1"/>
    <col min="14848" max="14848" width="24.75" style="279" customWidth="1"/>
    <col min="14849" max="14849" width="11.125" style="279" customWidth="1"/>
    <col min="14850" max="14850" width="40.75" style="279" customWidth="1"/>
    <col min="14851" max="14852" width="14.5" style="279" customWidth="1"/>
    <col min="14853" max="15101" width="9" style="279"/>
    <col min="15102" max="15102" width="14.5" style="279" customWidth="1"/>
    <col min="15103" max="15103" width="7.25" style="279" customWidth="1"/>
    <col min="15104" max="15104" width="24.75" style="279" customWidth="1"/>
    <col min="15105" max="15105" width="11.125" style="279" customWidth="1"/>
    <col min="15106" max="15106" width="40.75" style="279" customWidth="1"/>
    <col min="15107" max="15108" width="14.5" style="279" customWidth="1"/>
    <col min="15109" max="15357" width="9" style="279"/>
    <col min="15358" max="15358" width="14.5" style="279" customWidth="1"/>
    <col min="15359" max="15359" width="7.25" style="279" customWidth="1"/>
    <col min="15360" max="15360" width="24.75" style="279" customWidth="1"/>
    <col min="15361" max="15361" width="11.125" style="279" customWidth="1"/>
    <col min="15362" max="15362" width="40.75" style="279" customWidth="1"/>
    <col min="15363" max="15364" width="14.5" style="279" customWidth="1"/>
    <col min="15365" max="15613" width="9" style="279"/>
    <col min="15614" max="15614" width="14.5" style="279" customWidth="1"/>
    <col min="15615" max="15615" width="7.25" style="279" customWidth="1"/>
    <col min="15616" max="15616" width="24.75" style="279" customWidth="1"/>
    <col min="15617" max="15617" width="11.125" style="279" customWidth="1"/>
    <col min="15618" max="15618" width="40.75" style="279" customWidth="1"/>
    <col min="15619" max="15620" width="14.5" style="279" customWidth="1"/>
    <col min="15621" max="15869" width="9" style="279"/>
    <col min="15870" max="15870" width="14.5" style="279" customWidth="1"/>
    <col min="15871" max="15871" width="7.25" style="279" customWidth="1"/>
    <col min="15872" max="15872" width="24.75" style="279" customWidth="1"/>
    <col min="15873" max="15873" width="11.125" style="279" customWidth="1"/>
    <col min="15874" max="15874" width="40.75" style="279" customWidth="1"/>
    <col min="15875" max="15876" width="14.5" style="279" customWidth="1"/>
    <col min="15877" max="16125" width="9" style="279"/>
    <col min="16126" max="16126" width="14.5" style="279" customWidth="1"/>
    <col min="16127" max="16127" width="7.25" style="279" customWidth="1"/>
    <col min="16128" max="16128" width="24.75" style="279" customWidth="1"/>
    <col min="16129" max="16129" width="11.125" style="279" customWidth="1"/>
    <col min="16130" max="16130" width="40.75" style="279" customWidth="1"/>
    <col min="16131" max="16132" width="14.5" style="279" customWidth="1"/>
    <col min="16133" max="16384" width="9" style="279"/>
  </cols>
  <sheetData>
    <row r="1" spans="1:5" ht="12.75" customHeight="1">
      <c r="A1" s="278" t="s">
        <v>1611</v>
      </c>
      <c r="B1" s="278" t="s">
        <v>1612</v>
      </c>
      <c r="C1" s="278" t="s">
        <v>1613</v>
      </c>
      <c r="D1" s="278" t="s">
        <v>1614</v>
      </c>
    </row>
    <row r="2" spans="1:5" ht="19.899999999999999" customHeight="1">
      <c r="A2" s="280" t="s">
        <v>1615</v>
      </c>
      <c r="B2" s="280" t="s">
        <v>1616</v>
      </c>
      <c r="C2" s="281">
        <v>100</v>
      </c>
      <c r="D2" s="281">
        <v>50</v>
      </c>
      <c r="E2" s="279">
        <v>1</v>
      </c>
    </row>
    <row r="3" spans="1:5" ht="19.899999999999999" customHeight="1">
      <c r="A3" s="280" t="s">
        <v>1617</v>
      </c>
      <c r="B3" s="280" t="s">
        <v>1618</v>
      </c>
      <c r="C3" s="281">
        <v>100</v>
      </c>
      <c r="D3" s="281">
        <v>50</v>
      </c>
    </row>
    <row r="4" spans="1:5" ht="19.899999999999999" customHeight="1">
      <c r="A4" s="280" t="s">
        <v>1619</v>
      </c>
      <c r="B4" s="280" t="s">
        <v>1620</v>
      </c>
      <c r="C4" s="281">
        <v>100</v>
      </c>
      <c r="D4" s="281">
        <v>45</v>
      </c>
    </row>
    <row r="5" spans="1:5" ht="19.899999999999999" customHeight="1">
      <c r="A5" s="280" t="s">
        <v>1621</v>
      </c>
      <c r="B5" s="280" t="s">
        <v>1622</v>
      </c>
      <c r="C5" s="281">
        <v>100</v>
      </c>
      <c r="D5" s="281">
        <v>50</v>
      </c>
    </row>
    <row r="6" spans="1:5" ht="19.899999999999999" customHeight="1">
      <c r="A6" s="280" t="s">
        <v>1623</v>
      </c>
      <c r="B6" s="280" t="s">
        <v>1624</v>
      </c>
      <c r="C6" s="281">
        <v>100</v>
      </c>
      <c r="D6" s="281">
        <v>50</v>
      </c>
    </row>
    <row r="7" spans="1:5" ht="19.899999999999999" customHeight="1">
      <c r="A7" s="280" t="s">
        <v>1625</v>
      </c>
      <c r="B7" s="280" t="s">
        <v>1626</v>
      </c>
      <c r="C7" s="281">
        <v>100</v>
      </c>
      <c r="D7" s="281">
        <v>50</v>
      </c>
    </row>
    <row r="8" spans="1:5" ht="19.899999999999999" customHeight="1">
      <c r="A8" s="280" t="s">
        <v>1627</v>
      </c>
      <c r="B8" s="280" t="s">
        <v>1628</v>
      </c>
      <c r="C8" s="281">
        <v>100</v>
      </c>
      <c r="D8" s="281">
        <v>50</v>
      </c>
    </row>
    <row r="9" spans="1:5" ht="19.899999999999999" customHeight="1">
      <c r="A9" s="280" t="s">
        <v>1629</v>
      </c>
      <c r="B9" s="280" t="s">
        <v>1630</v>
      </c>
      <c r="C9" s="281">
        <v>100</v>
      </c>
      <c r="D9" s="281">
        <v>50</v>
      </c>
    </row>
    <row r="10" spans="1:5" ht="19.899999999999999" customHeight="1">
      <c r="A10" s="280" t="s">
        <v>1631</v>
      </c>
      <c r="B10" s="280" t="s">
        <v>1632</v>
      </c>
      <c r="C10" s="281">
        <v>100</v>
      </c>
      <c r="D10" s="281">
        <v>50</v>
      </c>
    </row>
    <row r="11" spans="1:5" ht="19.899999999999999" customHeight="1">
      <c r="A11" s="280" t="s">
        <v>1633</v>
      </c>
      <c r="B11" s="280" t="s">
        <v>1634</v>
      </c>
      <c r="C11" s="281">
        <v>100</v>
      </c>
      <c r="D11" s="281">
        <v>50</v>
      </c>
    </row>
    <row r="12" spans="1:5" ht="19.899999999999999" customHeight="1">
      <c r="A12" s="280" t="s">
        <v>1635</v>
      </c>
      <c r="B12" s="280" t="s">
        <v>1636</v>
      </c>
      <c r="C12" s="281">
        <v>100</v>
      </c>
      <c r="D12" s="281">
        <v>50</v>
      </c>
    </row>
    <row r="13" spans="1:5" ht="19.899999999999999" customHeight="1">
      <c r="A13" s="280" t="s">
        <v>1637</v>
      </c>
      <c r="B13" s="280" t="s">
        <v>1638</v>
      </c>
      <c r="C13" s="281">
        <v>100</v>
      </c>
      <c r="D13" s="281">
        <v>50</v>
      </c>
    </row>
    <row r="14" spans="1:5" ht="19.899999999999999" customHeight="1">
      <c r="A14" s="280" t="s">
        <v>1639</v>
      </c>
      <c r="B14" s="280" t="s">
        <v>1640</v>
      </c>
      <c r="C14" s="281">
        <v>100</v>
      </c>
      <c r="D14" s="281">
        <v>50</v>
      </c>
    </row>
    <row r="15" spans="1:5" ht="19.899999999999999" customHeight="1">
      <c r="A15" s="280" t="s">
        <v>1641</v>
      </c>
      <c r="B15" s="280" t="s">
        <v>1642</v>
      </c>
      <c r="C15" s="281">
        <v>100</v>
      </c>
      <c r="D15" s="281">
        <v>50</v>
      </c>
    </row>
    <row r="16" spans="1:5" ht="19.899999999999999" customHeight="1">
      <c r="A16" s="280" t="s">
        <v>1643</v>
      </c>
      <c r="B16" s="280" t="s">
        <v>1644</v>
      </c>
      <c r="C16" s="281">
        <v>100</v>
      </c>
      <c r="D16" s="281">
        <v>50</v>
      </c>
    </row>
    <row r="17" spans="1:4" ht="19.899999999999999" customHeight="1">
      <c r="A17" s="280" t="s">
        <v>1645</v>
      </c>
      <c r="B17" s="280" t="s">
        <v>1646</v>
      </c>
      <c r="C17" s="281">
        <v>100</v>
      </c>
      <c r="D17" s="281">
        <v>50</v>
      </c>
    </row>
    <row r="18" spans="1:4" ht="19.899999999999999" customHeight="1">
      <c r="A18" s="280" t="s">
        <v>1647</v>
      </c>
      <c r="B18" s="280" t="s">
        <v>1648</v>
      </c>
      <c r="C18" s="281">
        <v>100</v>
      </c>
      <c r="D18" s="281">
        <v>45</v>
      </c>
    </row>
    <row r="19" spans="1:4" ht="19.899999999999999" customHeight="1">
      <c r="A19" s="280" t="s">
        <v>1649</v>
      </c>
      <c r="B19" s="280" t="s">
        <v>1650</v>
      </c>
      <c r="C19" s="281">
        <v>100</v>
      </c>
      <c r="D19" s="281">
        <v>50</v>
      </c>
    </row>
    <row r="20" spans="1:4" ht="19.899999999999999" customHeight="1">
      <c r="A20" s="280" t="s">
        <v>1651</v>
      </c>
      <c r="B20" s="280" t="s">
        <v>1652</v>
      </c>
      <c r="C20" s="281">
        <v>100</v>
      </c>
      <c r="D20" s="281">
        <v>50</v>
      </c>
    </row>
    <row r="21" spans="1:4" ht="19.899999999999999" customHeight="1">
      <c r="A21" s="280" t="s">
        <v>1653</v>
      </c>
      <c r="B21" s="280" t="s">
        <v>1654</v>
      </c>
      <c r="C21" s="281">
        <v>100</v>
      </c>
      <c r="D21" s="281">
        <v>50</v>
      </c>
    </row>
    <row r="22" spans="1:4" ht="19.899999999999999" customHeight="1">
      <c r="A22" s="280" t="s">
        <v>1655</v>
      </c>
      <c r="B22" s="280" t="s">
        <v>1656</v>
      </c>
      <c r="C22" s="281">
        <v>100</v>
      </c>
      <c r="D22" s="281">
        <v>50</v>
      </c>
    </row>
    <row r="23" spans="1:4" ht="19.899999999999999" customHeight="1">
      <c r="A23" s="280" t="s">
        <v>1657</v>
      </c>
      <c r="B23" s="280" t="s">
        <v>1658</v>
      </c>
      <c r="C23" s="281">
        <v>100</v>
      </c>
      <c r="D23" s="281">
        <v>50</v>
      </c>
    </row>
    <row r="24" spans="1:4" ht="19.899999999999999" customHeight="1">
      <c r="A24" s="280" t="s">
        <v>1659</v>
      </c>
      <c r="B24" s="280" t="s">
        <v>1660</v>
      </c>
      <c r="C24" s="281">
        <v>100</v>
      </c>
      <c r="D24" s="281">
        <v>50</v>
      </c>
    </row>
    <row r="25" spans="1:4" ht="19.899999999999999" customHeight="1">
      <c r="A25" s="280" t="s">
        <v>1661</v>
      </c>
      <c r="B25" s="280" t="s">
        <v>1662</v>
      </c>
      <c r="C25" s="281">
        <v>100</v>
      </c>
      <c r="D25" s="281">
        <v>50</v>
      </c>
    </row>
    <row r="26" spans="1:4" ht="19.899999999999999" customHeight="1">
      <c r="A26" s="280" t="s">
        <v>1663</v>
      </c>
      <c r="B26" s="280" t="s">
        <v>1664</v>
      </c>
      <c r="C26" s="281">
        <v>100</v>
      </c>
      <c r="D26" s="281">
        <v>50</v>
      </c>
    </row>
    <row r="27" spans="1:4" ht="19.899999999999999" customHeight="1">
      <c r="A27" s="280" t="s">
        <v>1665</v>
      </c>
      <c r="B27" s="280" t="s">
        <v>1666</v>
      </c>
      <c r="C27" s="281">
        <v>100</v>
      </c>
      <c r="D27" s="281">
        <v>50</v>
      </c>
    </row>
    <row r="28" spans="1:4" ht="19.899999999999999" customHeight="1">
      <c r="A28" s="280" t="s">
        <v>1667</v>
      </c>
      <c r="B28" s="280" t="s">
        <v>1668</v>
      </c>
      <c r="C28" s="281">
        <v>100</v>
      </c>
      <c r="D28" s="281">
        <v>50</v>
      </c>
    </row>
    <row r="29" spans="1:4" ht="19.899999999999999" customHeight="1">
      <c r="A29" s="280" t="s">
        <v>1669</v>
      </c>
      <c r="B29" s="280" t="s">
        <v>1670</v>
      </c>
      <c r="C29" s="281">
        <v>100</v>
      </c>
      <c r="D29" s="281">
        <v>50</v>
      </c>
    </row>
    <row r="30" spans="1:4" ht="19.899999999999999" customHeight="1">
      <c r="A30" s="280" t="s">
        <v>1671</v>
      </c>
      <c r="B30" s="280" t="s">
        <v>1672</v>
      </c>
      <c r="C30" s="281">
        <v>100</v>
      </c>
      <c r="D30" s="281">
        <v>50</v>
      </c>
    </row>
    <row r="31" spans="1:4" ht="19.899999999999999" customHeight="1">
      <c r="A31" s="280" t="s">
        <v>1673</v>
      </c>
      <c r="B31" s="280" t="s">
        <v>1674</v>
      </c>
      <c r="C31" s="281">
        <v>100</v>
      </c>
      <c r="D31" s="281">
        <v>50</v>
      </c>
    </row>
    <row r="32" spans="1:4" ht="19.899999999999999" customHeight="1">
      <c r="A32" s="280" t="s">
        <v>1675</v>
      </c>
      <c r="B32" s="280" t="s">
        <v>1676</v>
      </c>
      <c r="C32" s="281">
        <v>100</v>
      </c>
      <c r="D32" s="281">
        <v>50</v>
      </c>
    </row>
    <row r="33" spans="1:4" ht="19.899999999999999" customHeight="1">
      <c r="A33" s="280" t="s">
        <v>1677</v>
      </c>
      <c r="B33" s="280" t="s">
        <v>1678</v>
      </c>
      <c r="C33" s="281">
        <v>100</v>
      </c>
      <c r="D33" s="281">
        <v>50</v>
      </c>
    </row>
    <row r="34" spans="1:4" ht="19.899999999999999" customHeight="1">
      <c r="A34" s="280" t="s">
        <v>1679</v>
      </c>
      <c r="B34" s="280" t="s">
        <v>1680</v>
      </c>
      <c r="C34" s="281">
        <v>100</v>
      </c>
      <c r="D34" s="281">
        <v>50</v>
      </c>
    </row>
    <row r="35" spans="1:4" ht="19.899999999999999" customHeight="1">
      <c r="A35" s="280" t="s">
        <v>1681</v>
      </c>
      <c r="B35" s="280" t="s">
        <v>1682</v>
      </c>
      <c r="C35" s="281">
        <v>100</v>
      </c>
      <c r="D35" s="281">
        <v>50</v>
      </c>
    </row>
    <row r="36" spans="1:4" ht="19.899999999999999" customHeight="1">
      <c r="A36" s="280" t="s">
        <v>1683</v>
      </c>
      <c r="B36" s="280" t="s">
        <v>1684</v>
      </c>
      <c r="C36" s="281">
        <v>100</v>
      </c>
      <c r="D36" s="281">
        <v>50</v>
      </c>
    </row>
    <row r="37" spans="1:4" ht="19.899999999999999" customHeight="1">
      <c r="A37" s="280" t="s">
        <v>1685</v>
      </c>
      <c r="B37" s="280" t="s">
        <v>1686</v>
      </c>
      <c r="C37" s="281">
        <v>100</v>
      </c>
      <c r="D37" s="281">
        <v>50</v>
      </c>
    </row>
    <row r="38" spans="1:4" ht="19.899999999999999" customHeight="1">
      <c r="A38" s="280" t="s">
        <v>1687</v>
      </c>
      <c r="B38" s="280" t="s">
        <v>1688</v>
      </c>
      <c r="C38" s="281">
        <v>100</v>
      </c>
      <c r="D38" s="281">
        <v>50</v>
      </c>
    </row>
    <row r="39" spans="1:4" ht="19.899999999999999" customHeight="1">
      <c r="A39" s="280" t="s">
        <v>1689</v>
      </c>
      <c r="B39" s="280" t="s">
        <v>1690</v>
      </c>
      <c r="C39" s="281">
        <v>100</v>
      </c>
      <c r="D39" s="281">
        <v>45</v>
      </c>
    </row>
    <row r="40" spans="1:4" ht="19.899999999999999" customHeight="1">
      <c r="A40" s="280" t="s">
        <v>1691</v>
      </c>
      <c r="B40" s="280" t="s">
        <v>1692</v>
      </c>
      <c r="C40" s="281">
        <v>100</v>
      </c>
      <c r="D40" s="281">
        <v>50</v>
      </c>
    </row>
    <row r="41" spans="1:4" ht="19.899999999999999" customHeight="1">
      <c r="A41" s="280" t="s">
        <v>1693</v>
      </c>
      <c r="B41" s="280" t="s">
        <v>1694</v>
      </c>
      <c r="C41" s="281">
        <v>100</v>
      </c>
      <c r="D41" s="281">
        <v>50</v>
      </c>
    </row>
    <row r="42" spans="1:4" ht="19.899999999999999" customHeight="1">
      <c r="A42" s="280" t="s">
        <v>1695</v>
      </c>
      <c r="B42" s="280" t="s">
        <v>1696</v>
      </c>
      <c r="C42" s="281">
        <v>100</v>
      </c>
      <c r="D42" s="281">
        <v>50</v>
      </c>
    </row>
    <row r="43" spans="1:4" ht="19.899999999999999" customHeight="1">
      <c r="A43" s="280" t="s">
        <v>1697</v>
      </c>
      <c r="B43" s="280" t="s">
        <v>1698</v>
      </c>
      <c r="C43" s="281">
        <v>100</v>
      </c>
      <c r="D43" s="281">
        <v>50</v>
      </c>
    </row>
    <row r="44" spans="1:4" ht="19.899999999999999" customHeight="1">
      <c r="A44" s="280" t="s">
        <v>1699</v>
      </c>
      <c r="B44" s="280" t="s">
        <v>1700</v>
      </c>
      <c r="C44" s="281">
        <v>100</v>
      </c>
      <c r="D44" s="281">
        <v>50</v>
      </c>
    </row>
    <row r="45" spans="1:4" ht="19.899999999999999" customHeight="1">
      <c r="A45" s="280" t="s">
        <v>1701</v>
      </c>
      <c r="B45" s="280" t="s">
        <v>1702</v>
      </c>
      <c r="C45" s="281">
        <v>100</v>
      </c>
      <c r="D45" s="281">
        <v>50</v>
      </c>
    </row>
    <row r="46" spans="1:4" ht="19.899999999999999" customHeight="1">
      <c r="A46" s="280" t="s">
        <v>1703</v>
      </c>
      <c r="B46" s="280" t="s">
        <v>1704</v>
      </c>
      <c r="C46" s="281">
        <v>100</v>
      </c>
      <c r="D46" s="281">
        <v>50</v>
      </c>
    </row>
    <row r="47" spans="1:4" ht="19.899999999999999" customHeight="1">
      <c r="A47" s="280" t="s">
        <v>1705</v>
      </c>
      <c r="B47" s="280" t="s">
        <v>1706</v>
      </c>
      <c r="C47" s="281">
        <v>100</v>
      </c>
      <c r="D47" s="281">
        <v>50</v>
      </c>
    </row>
    <row r="48" spans="1:4" ht="19.899999999999999" customHeight="1">
      <c r="A48" s="280" t="s">
        <v>1707</v>
      </c>
      <c r="B48" s="280" t="s">
        <v>1708</v>
      </c>
      <c r="C48" s="281">
        <v>100</v>
      </c>
      <c r="D48" s="281">
        <v>50</v>
      </c>
    </row>
    <row r="49" spans="1:4" ht="19.899999999999999" customHeight="1">
      <c r="A49" s="280" t="s">
        <v>1709</v>
      </c>
      <c r="B49" s="280" t="s">
        <v>1710</v>
      </c>
      <c r="C49" s="281">
        <v>100</v>
      </c>
      <c r="D49" s="281">
        <v>50</v>
      </c>
    </row>
    <row r="50" spans="1:4" ht="19.899999999999999" customHeight="1">
      <c r="A50" s="280" t="s">
        <v>1711</v>
      </c>
      <c r="B50" s="280" t="s">
        <v>1712</v>
      </c>
      <c r="C50" s="281">
        <v>100</v>
      </c>
      <c r="D50" s="281">
        <v>50</v>
      </c>
    </row>
    <row r="51" spans="1:4" ht="19.899999999999999" customHeight="1">
      <c r="A51" s="280" t="s">
        <v>1713</v>
      </c>
      <c r="B51" s="280" t="s">
        <v>1714</v>
      </c>
      <c r="C51" s="281">
        <v>100</v>
      </c>
      <c r="D51" s="281">
        <v>50</v>
      </c>
    </row>
    <row r="52" spans="1:4" ht="19.899999999999999" customHeight="1">
      <c r="A52" s="280" t="s">
        <v>1715</v>
      </c>
      <c r="B52" s="280" t="s">
        <v>1716</v>
      </c>
      <c r="C52" s="281">
        <v>100</v>
      </c>
      <c r="D52" s="281">
        <v>50</v>
      </c>
    </row>
    <row r="53" spans="1:4" ht="19.899999999999999" customHeight="1">
      <c r="A53" s="280" t="s">
        <v>1717</v>
      </c>
      <c r="B53" s="280" t="s">
        <v>1718</v>
      </c>
      <c r="C53" s="281">
        <v>100</v>
      </c>
      <c r="D53" s="281">
        <v>50</v>
      </c>
    </row>
    <row r="54" spans="1:4" ht="19.899999999999999" customHeight="1">
      <c r="A54" s="280" t="s">
        <v>1719</v>
      </c>
      <c r="B54" s="280" t="s">
        <v>1720</v>
      </c>
      <c r="C54" s="281">
        <v>100</v>
      </c>
      <c r="D54" s="281">
        <v>50</v>
      </c>
    </row>
    <row r="55" spans="1:4" ht="19.899999999999999" customHeight="1">
      <c r="A55" s="280" t="s">
        <v>1721</v>
      </c>
      <c r="B55" s="280" t="s">
        <v>1722</v>
      </c>
      <c r="C55" s="281">
        <v>100</v>
      </c>
      <c r="D55" s="281">
        <v>50</v>
      </c>
    </row>
    <row r="56" spans="1:4" ht="19.899999999999999" customHeight="1">
      <c r="A56" s="280" t="s">
        <v>1723</v>
      </c>
      <c r="B56" s="280" t="s">
        <v>1724</v>
      </c>
      <c r="C56" s="281">
        <v>100</v>
      </c>
      <c r="D56" s="281">
        <v>50</v>
      </c>
    </row>
    <row r="57" spans="1:4" ht="19.899999999999999" customHeight="1">
      <c r="A57" s="280" t="s">
        <v>1725</v>
      </c>
      <c r="B57" s="280" t="s">
        <v>1726</v>
      </c>
      <c r="C57" s="281">
        <v>100</v>
      </c>
      <c r="D57" s="281">
        <v>50</v>
      </c>
    </row>
    <row r="58" spans="1:4" ht="19.899999999999999" customHeight="1">
      <c r="A58" s="280" t="s">
        <v>1727</v>
      </c>
      <c r="B58" s="280" t="s">
        <v>1728</v>
      </c>
      <c r="C58" s="281">
        <v>100</v>
      </c>
      <c r="D58" s="281">
        <v>50</v>
      </c>
    </row>
    <row r="59" spans="1:4" ht="19.899999999999999" customHeight="1">
      <c r="A59" s="280" t="s">
        <v>1729</v>
      </c>
      <c r="B59" s="280" t="s">
        <v>1730</v>
      </c>
      <c r="C59" s="281">
        <v>100</v>
      </c>
      <c r="D59" s="281">
        <v>50</v>
      </c>
    </row>
    <row r="60" spans="1:4" ht="19.899999999999999" customHeight="1">
      <c r="A60" s="280" t="s">
        <v>1731</v>
      </c>
      <c r="B60" s="280" t="s">
        <v>1732</v>
      </c>
      <c r="C60" s="281">
        <v>100</v>
      </c>
      <c r="D60" s="281">
        <v>45</v>
      </c>
    </row>
    <row r="61" spans="1:4" ht="19.899999999999999" customHeight="1">
      <c r="A61" s="280" t="s">
        <v>1733</v>
      </c>
      <c r="B61" s="280" t="s">
        <v>1734</v>
      </c>
      <c r="C61" s="281">
        <v>100</v>
      </c>
      <c r="D61" s="281">
        <v>50</v>
      </c>
    </row>
    <row r="62" spans="1:4" ht="19.899999999999999" customHeight="1">
      <c r="A62" s="280" t="s">
        <v>1735</v>
      </c>
      <c r="B62" s="280" t="s">
        <v>1736</v>
      </c>
      <c r="C62" s="281">
        <v>100</v>
      </c>
      <c r="D62" s="281">
        <v>50</v>
      </c>
    </row>
    <row r="63" spans="1:4" ht="19.899999999999999" customHeight="1">
      <c r="A63" s="280" t="s">
        <v>1737</v>
      </c>
      <c r="B63" s="280" t="s">
        <v>1738</v>
      </c>
      <c r="C63" s="281">
        <v>100</v>
      </c>
      <c r="D63" s="281">
        <v>50</v>
      </c>
    </row>
    <row r="64" spans="1:4" ht="19.899999999999999" customHeight="1">
      <c r="A64" s="280" t="s">
        <v>1739</v>
      </c>
      <c r="B64" s="280" t="s">
        <v>1740</v>
      </c>
      <c r="C64" s="281">
        <v>100</v>
      </c>
      <c r="D64" s="281">
        <v>50</v>
      </c>
    </row>
    <row r="65" spans="1:4" ht="19.899999999999999" customHeight="1">
      <c r="A65" s="280" t="s">
        <v>1741</v>
      </c>
      <c r="B65" s="280" t="s">
        <v>1742</v>
      </c>
      <c r="C65" s="281">
        <v>100</v>
      </c>
      <c r="D65" s="281">
        <v>50</v>
      </c>
    </row>
    <row r="66" spans="1:4" ht="19.899999999999999" customHeight="1">
      <c r="A66" s="280" t="s">
        <v>1743</v>
      </c>
      <c r="B66" s="280" t="s">
        <v>1744</v>
      </c>
      <c r="C66" s="281">
        <v>100</v>
      </c>
      <c r="D66" s="281">
        <v>50</v>
      </c>
    </row>
    <row r="67" spans="1:4" ht="19.899999999999999" customHeight="1">
      <c r="A67" s="280" t="s">
        <v>1745</v>
      </c>
      <c r="B67" s="280" t="s">
        <v>1746</v>
      </c>
      <c r="C67" s="281">
        <v>100</v>
      </c>
      <c r="D67" s="281">
        <v>50</v>
      </c>
    </row>
    <row r="68" spans="1:4" ht="19.899999999999999" customHeight="1">
      <c r="A68" s="280" t="s">
        <v>1747</v>
      </c>
      <c r="B68" s="280" t="s">
        <v>1748</v>
      </c>
      <c r="C68" s="281">
        <v>100</v>
      </c>
      <c r="D68" s="281">
        <v>50</v>
      </c>
    </row>
    <row r="69" spans="1:4" ht="19.899999999999999" customHeight="1">
      <c r="A69" s="280" t="s">
        <v>1749</v>
      </c>
      <c r="B69" s="280" t="s">
        <v>1750</v>
      </c>
      <c r="C69" s="281">
        <v>100</v>
      </c>
      <c r="D69" s="281">
        <v>50</v>
      </c>
    </row>
    <row r="70" spans="1:4" ht="19.899999999999999" customHeight="1">
      <c r="A70" s="280" t="s">
        <v>1751</v>
      </c>
      <c r="B70" s="280" t="s">
        <v>1752</v>
      </c>
      <c r="C70" s="281">
        <v>100</v>
      </c>
      <c r="D70" s="281">
        <v>50</v>
      </c>
    </row>
    <row r="71" spans="1:4" ht="19.899999999999999" customHeight="1">
      <c r="A71" s="280" t="s">
        <v>1753</v>
      </c>
      <c r="B71" s="280" t="s">
        <v>1754</v>
      </c>
      <c r="C71" s="281">
        <v>100</v>
      </c>
      <c r="D71" s="281">
        <v>45</v>
      </c>
    </row>
    <row r="72" spans="1:4" ht="19.899999999999999" customHeight="1">
      <c r="A72" s="280" t="s">
        <v>1755</v>
      </c>
      <c r="B72" s="280" t="s">
        <v>1756</v>
      </c>
      <c r="C72" s="281">
        <v>100</v>
      </c>
      <c r="D72" s="281">
        <v>50</v>
      </c>
    </row>
    <row r="73" spans="1:4" ht="19.899999999999999" customHeight="1">
      <c r="A73" s="280" t="s">
        <v>1757</v>
      </c>
      <c r="B73" s="280" t="s">
        <v>1758</v>
      </c>
      <c r="C73" s="281">
        <v>100</v>
      </c>
    </row>
    <row r="74" spans="1:4" ht="19.899999999999999" customHeight="1">
      <c r="A74" s="280" t="s">
        <v>1759</v>
      </c>
      <c r="B74" s="280" t="s">
        <v>1760</v>
      </c>
      <c r="C74" s="281">
        <v>100</v>
      </c>
      <c r="D74" s="281">
        <v>50</v>
      </c>
    </row>
    <row r="75" spans="1:4" ht="19.899999999999999" customHeight="1">
      <c r="A75" s="280" t="s">
        <v>1761</v>
      </c>
      <c r="B75" s="280" t="s">
        <v>1762</v>
      </c>
      <c r="C75" s="281">
        <v>100</v>
      </c>
      <c r="D75" s="281">
        <v>50</v>
      </c>
    </row>
    <row r="76" spans="1:4" ht="19.899999999999999" customHeight="1">
      <c r="A76" s="280" t="s">
        <v>1763</v>
      </c>
      <c r="B76" s="280" t="s">
        <v>1764</v>
      </c>
      <c r="C76" s="281">
        <v>100</v>
      </c>
      <c r="D76" s="281">
        <v>50</v>
      </c>
    </row>
    <row r="77" spans="1:4" ht="19.899999999999999" customHeight="1">
      <c r="A77" s="280" t="s">
        <v>1765</v>
      </c>
      <c r="B77" s="280" t="s">
        <v>1766</v>
      </c>
      <c r="C77" s="281">
        <v>100</v>
      </c>
      <c r="D77" s="281">
        <v>50</v>
      </c>
    </row>
    <row r="78" spans="1:4" ht="19.899999999999999" customHeight="1">
      <c r="A78" s="280" t="s">
        <v>1767</v>
      </c>
      <c r="B78" s="280" t="s">
        <v>1768</v>
      </c>
      <c r="C78" s="281">
        <v>100</v>
      </c>
      <c r="D78" s="281">
        <v>50</v>
      </c>
    </row>
    <row r="79" spans="1:4" ht="19.899999999999999" customHeight="1">
      <c r="A79" s="280" t="s">
        <v>1769</v>
      </c>
      <c r="B79" s="280" t="s">
        <v>1770</v>
      </c>
      <c r="C79" s="281">
        <v>100</v>
      </c>
      <c r="D79" s="281">
        <v>50</v>
      </c>
    </row>
    <row r="80" spans="1:4" ht="19.899999999999999" customHeight="1">
      <c r="A80" s="280" t="s">
        <v>1771</v>
      </c>
      <c r="B80" s="280" t="s">
        <v>1772</v>
      </c>
      <c r="C80" s="281">
        <v>100</v>
      </c>
      <c r="D80" s="281">
        <v>50</v>
      </c>
    </row>
    <row r="81" spans="1:5" ht="19.899999999999999" customHeight="1">
      <c r="A81" s="280" t="s">
        <v>1773</v>
      </c>
      <c r="B81" s="280" t="s">
        <v>1774</v>
      </c>
      <c r="C81" s="281">
        <v>100</v>
      </c>
      <c r="D81" s="281">
        <v>50</v>
      </c>
    </row>
    <row r="82" spans="1:5" ht="19.899999999999999" customHeight="1">
      <c r="A82" s="280" t="s">
        <v>1775</v>
      </c>
      <c r="B82" s="280" t="s">
        <v>1776</v>
      </c>
      <c r="C82" s="281">
        <v>100</v>
      </c>
      <c r="D82" s="281">
        <v>50</v>
      </c>
    </row>
    <row r="83" spans="1:5" ht="19.899999999999999" customHeight="1">
      <c r="A83" s="280" t="s">
        <v>1777</v>
      </c>
      <c r="B83" s="280" t="s">
        <v>1778</v>
      </c>
      <c r="C83" s="281">
        <v>100</v>
      </c>
      <c r="D83" s="281">
        <v>50</v>
      </c>
    </row>
    <row r="84" spans="1:5" ht="19.899999999999999" customHeight="1">
      <c r="A84" s="280" t="s">
        <v>1779</v>
      </c>
      <c r="B84" s="280" t="s">
        <v>1780</v>
      </c>
      <c r="C84" s="281">
        <v>100</v>
      </c>
      <c r="D84" s="281">
        <v>50</v>
      </c>
    </row>
    <row r="85" spans="1:5" ht="19.899999999999999" customHeight="1">
      <c r="A85" s="280" t="s">
        <v>1781</v>
      </c>
      <c r="B85" s="280" t="s">
        <v>1782</v>
      </c>
      <c r="C85" s="281">
        <v>100</v>
      </c>
      <c r="D85" s="281">
        <v>50</v>
      </c>
    </row>
    <row r="86" spans="1:5" ht="19.899999999999999" customHeight="1">
      <c r="A86" s="280" t="s">
        <v>1783</v>
      </c>
      <c r="B86" s="280" t="s">
        <v>1784</v>
      </c>
      <c r="C86" s="281">
        <v>100</v>
      </c>
      <c r="D86" s="281">
        <v>50</v>
      </c>
    </row>
    <row r="87" spans="1:5" ht="19.899999999999999" customHeight="1">
      <c r="A87" s="280" t="s">
        <v>1785</v>
      </c>
      <c r="B87" s="280" t="s">
        <v>1786</v>
      </c>
      <c r="C87" s="281">
        <v>100</v>
      </c>
      <c r="D87" s="281">
        <v>50</v>
      </c>
    </row>
    <row r="88" spans="1:5" ht="19.899999999999999" customHeight="1">
      <c r="A88" s="280" t="s">
        <v>1787</v>
      </c>
      <c r="B88" s="280" t="s">
        <v>1788</v>
      </c>
      <c r="C88" s="281">
        <v>100</v>
      </c>
      <c r="D88" s="281">
        <v>50</v>
      </c>
    </row>
    <row r="89" spans="1:5" ht="19.899999999999999" customHeight="1">
      <c r="A89" s="280" t="s">
        <v>1789</v>
      </c>
      <c r="B89" s="280" t="s">
        <v>1790</v>
      </c>
      <c r="C89" s="281">
        <v>100</v>
      </c>
      <c r="D89" s="281">
        <v>50</v>
      </c>
    </row>
    <row r="90" spans="1:5" ht="19.899999999999999" customHeight="1">
      <c r="A90" s="280" t="s">
        <v>1615</v>
      </c>
      <c r="B90" s="280" t="s">
        <v>1616</v>
      </c>
      <c r="C90" s="281">
        <v>100</v>
      </c>
      <c r="D90" s="281">
        <v>50</v>
      </c>
      <c r="E90" s="279">
        <v>2</v>
      </c>
    </row>
    <row r="91" spans="1:5" ht="19.899999999999999" customHeight="1">
      <c r="A91" s="280" t="s">
        <v>1617</v>
      </c>
      <c r="B91" s="280" t="s">
        <v>1618</v>
      </c>
      <c r="C91" s="281">
        <v>100</v>
      </c>
      <c r="D91" s="281">
        <v>50</v>
      </c>
    </row>
    <row r="92" spans="1:5" ht="19.899999999999999" customHeight="1">
      <c r="A92" s="280" t="s">
        <v>1619</v>
      </c>
      <c r="B92" s="280" t="s">
        <v>1620</v>
      </c>
      <c r="C92" s="281">
        <v>100</v>
      </c>
      <c r="D92" s="281">
        <v>45</v>
      </c>
    </row>
    <row r="93" spans="1:5" ht="19.899999999999999" customHeight="1">
      <c r="A93" s="280" t="s">
        <v>1621</v>
      </c>
      <c r="B93" s="280" t="s">
        <v>1622</v>
      </c>
      <c r="C93" s="281">
        <v>100</v>
      </c>
      <c r="D93" s="281">
        <v>50</v>
      </c>
    </row>
    <row r="94" spans="1:5" ht="19.899999999999999" customHeight="1">
      <c r="A94" s="280" t="s">
        <v>1623</v>
      </c>
      <c r="B94" s="280" t="s">
        <v>1624</v>
      </c>
      <c r="C94" s="281">
        <v>100</v>
      </c>
      <c r="D94" s="281">
        <v>50</v>
      </c>
    </row>
    <row r="95" spans="1:5" ht="19.899999999999999" customHeight="1">
      <c r="A95" s="280" t="s">
        <v>1625</v>
      </c>
      <c r="B95" s="280" t="s">
        <v>1626</v>
      </c>
      <c r="C95" s="281">
        <v>100</v>
      </c>
      <c r="D95" s="281">
        <v>50</v>
      </c>
    </row>
    <row r="96" spans="1:5" ht="19.899999999999999" customHeight="1">
      <c r="A96" s="280" t="s">
        <v>1627</v>
      </c>
      <c r="B96" s="280" t="s">
        <v>1628</v>
      </c>
      <c r="C96" s="281">
        <v>100</v>
      </c>
      <c r="D96" s="281">
        <v>50</v>
      </c>
    </row>
    <row r="97" spans="1:4" ht="19.899999999999999" customHeight="1">
      <c r="A97" s="280" t="s">
        <v>1629</v>
      </c>
      <c r="B97" s="280" t="s">
        <v>1630</v>
      </c>
      <c r="C97" s="281">
        <v>100</v>
      </c>
      <c r="D97" s="281">
        <v>50</v>
      </c>
    </row>
    <row r="98" spans="1:4" ht="19.899999999999999" customHeight="1">
      <c r="A98" s="280" t="s">
        <v>1631</v>
      </c>
      <c r="B98" s="280" t="s">
        <v>1632</v>
      </c>
      <c r="C98" s="281">
        <v>100</v>
      </c>
      <c r="D98" s="281">
        <v>50</v>
      </c>
    </row>
    <row r="99" spans="1:4" ht="19.899999999999999" customHeight="1">
      <c r="A99" s="280" t="s">
        <v>1633</v>
      </c>
      <c r="B99" s="280" t="s">
        <v>1634</v>
      </c>
      <c r="C99" s="281">
        <v>100</v>
      </c>
      <c r="D99" s="281">
        <v>50</v>
      </c>
    </row>
    <row r="100" spans="1:4" ht="19.899999999999999" customHeight="1">
      <c r="A100" s="280" t="s">
        <v>1635</v>
      </c>
      <c r="B100" s="280" t="s">
        <v>1636</v>
      </c>
      <c r="C100" s="281">
        <v>100</v>
      </c>
      <c r="D100" s="281">
        <v>45</v>
      </c>
    </row>
    <row r="101" spans="1:4" ht="19.899999999999999" customHeight="1">
      <c r="A101" s="280" t="s">
        <v>1637</v>
      </c>
      <c r="B101" s="280" t="s">
        <v>1638</v>
      </c>
      <c r="C101" s="281">
        <v>100</v>
      </c>
      <c r="D101" s="281">
        <v>50</v>
      </c>
    </row>
    <row r="102" spans="1:4" ht="19.899999999999999" customHeight="1">
      <c r="A102" s="280" t="s">
        <v>1639</v>
      </c>
      <c r="B102" s="280" t="s">
        <v>1640</v>
      </c>
      <c r="C102" s="281">
        <v>100</v>
      </c>
      <c r="D102" s="281">
        <v>50</v>
      </c>
    </row>
    <row r="103" spans="1:4" ht="19.899999999999999" customHeight="1">
      <c r="A103" s="280" t="s">
        <v>1641</v>
      </c>
      <c r="B103" s="280" t="s">
        <v>1642</v>
      </c>
      <c r="C103" s="281">
        <v>100</v>
      </c>
      <c r="D103" s="281">
        <v>50</v>
      </c>
    </row>
    <row r="104" spans="1:4" ht="19.899999999999999" customHeight="1">
      <c r="A104" s="280" t="s">
        <v>1643</v>
      </c>
      <c r="B104" s="280" t="s">
        <v>1644</v>
      </c>
      <c r="C104" s="281">
        <v>100</v>
      </c>
      <c r="D104" s="281">
        <v>50</v>
      </c>
    </row>
    <row r="105" spans="1:4" ht="19.899999999999999" customHeight="1">
      <c r="A105" s="280" t="s">
        <v>1645</v>
      </c>
      <c r="B105" s="280" t="s">
        <v>1646</v>
      </c>
      <c r="C105" s="281">
        <v>100</v>
      </c>
      <c r="D105" s="281">
        <v>50</v>
      </c>
    </row>
    <row r="106" spans="1:4" ht="19.899999999999999" customHeight="1">
      <c r="A106" s="280" t="s">
        <v>1647</v>
      </c>
      <c r="B106" s="280" t="s">
        <v>1648</v>
      </c>
      <c r="C106" s="281">
        <v>100</v>
      </c>
      <c r="D106" s="281">
        <v>45</v>
      </c>
    </row>
    <row r="107" spans="1:4" ht="19.899999999999999" customHeight="1">
      <c r="A107" s="280" t="s">
        <v>1649</v>
      </c>
      <c r="B107" s="280" t="s">
        <v>1650</v>
      </c>
      <c r="C107" s="281">
        <v>100</v>
      </c>
      <c r="D107" s="281">
        <v>50</v>
      </c>
    </row>
    <row r="108" spans="1:4" ht="19.899999999999999" customHeight="1">
      <c r="A108" s="280" t="s">
        <v>1651</v>
      </c>
      <c r="B108" s="280" t="s">
        <v>1652</v>
      </c>
      <c r="C108" s="281">
        <v>100</v>
      </c>
      <c r="D108" s="281">
        <v>50</v>
      </c>
    </row>
    <row r="109" spans="1:4" ht="19.899999999999999" customHeight="1">
      <c r="A109" s="280" t="s">
        <v>1653</v>
      </c>
      <c r="B109" s="280" t="s">
        <v>1654</v>
      </c>
      <c r="C109" s="281">
        <v>100</v>
      </c>
      <c r="D109" s="281">
        <v>50</v>
      </c>
    </row>
    <row r="110" spans="1:4" ht="19.899999999999999" customHeight="1">
      <c r="A110" s="280" t="s">
        <v>1655</v>
      </c>
      <c r="B110" s="280" t="s">
        <v>1656</v>
      </c>
      <c r="C110" s="281">
        <v>100</v>
      </c>
      <c r="D110" s="281">
        <v>50</v>
      </c>
    </row>
    <row r="111" spans="1:4" ht="19.899999999999999" customHeight="1">
      <c r="A111" s="280" t="s">
        <v>1657</v>
      </c>
      <c r="B111" s="280" t="s">
        <v>1658</v>
      </c>
      <c r="C111" s="281">
        <v>100</v>
      </c>
      <c r="D111" s="281">
        <v>50</v>
      </c>
    </row>
    <row r="112" spans="1:4" ht="19.899999999999999" customHeight="1">
      <c r="A112" s="280" t="s">
        <v>1659</v>
      </c>
      <c r="B112" s="280" t="s">
        <v>1660</v>
      </c>
      <c r="C112" s="281">
        <v>100</v>
      </c>
      <c r="D112" s="281">
        <v>50</v>
      </c>
    </row>
    <row r="113" spans="1:4" ht="19.899999999999999" customHeight="1">
      <c r="A113" s="280" t="s">
        <v>1661</v>
      </c>
      <c r="B113" s="280" t="s">
        <v>1662</v>
      </c>
      <c r="C113" s="281">
        <v>100</v>
      </c>
      <c r="D113" s="281">
        <v>50</v>
      </c>
    </row>
    <row r="114" spans="1:4" ht="19.899999999999999" customHeight="1">
      <c r="A114" s="280" t="s">
        <v>1663</v>
      </c>
      <c r="B114" s="280" t="s">
        <v>1664</v>
      </c>
      <c r="C114" s="281">
        <v>100</v>
      </c>
      <c r="D114" s="281">
        <v>50</v>
      </c>
    </row>
    <row r="115" spans="1:4" ht="19.899999999999999" customHeight="1">
      <c r="A115" s="280" t="s">
        <v>1665</v>
      </c>
      <c r="B115" s="280" t="s">
        <v>1666</v>
      </c>
      <c r="C115" s="281">
        <v>100</v>
      </c>
      <c r="D115" s="281">
        <v>50</v>
      </c>
    </row>
    <row r="116" spans="1:4" ht="19.899999999999999" customHeight="1">
      <c r="A116" s="280" t="s">
        <v>1667</v>
      </c>
      <c r="B116" s="280" t="s">
        <v>1668</v>
      </c>
      <c r="C116" s="281">
        <v>100</v>
      </c>
      <c r="D116" s="281">
        <v>50</v>
      </c>
    </row>
    <row r="117" spans="1:4" ht="19.899999999999999" customHeight="1">
      <c r="A117" s="280" t="s">
        <v>1669</v>
      </c>
      <c r="B117" s="280" t="s">
        <v>1670</v>
      </c>
      <c r="C117" s="281">
        <v>100</v>
      </c>
      <c r="D117" s="281">
        <v>50</v>
      </c>
    </row>
    <row r="118" spans="1:4" ht="19.899999999999999" customHeight="1">
      <c r="A118" s="280" t="s">
        <v>1671</v>
      </c>
      <c r="B118" s="280" t="s">
        <v>1672</v>
      </c>
      <c r="C118" s="281">
        <v>100</v>
      </c>
      <c r="D118" s="281">
        <v>50</v>
      </c>
    </row>
    <row r="119" spans="1:4" ht="19.899999999999999" customHeight="1">
      <c r="A119" s="280" t="s">
        <v>1673</v>
      </c>
      <c r="B119" s="280" t="s">
        <v>1674</v>
      </c>
      <c r="C119" s="281">
        <v>100</v>
      </c>
      <c r="D119" s="281">
        <v>50</v>
      </c>
    </row>
    <row r="120" spans="1:4" ht="19.899999999999999" customHeight="1">
      <c r="A120" s="280" t="s">
        <v>1675</v>
      </c>
      <c r="B120" s="280" t="s">
        <v>1676</v>
      </c>
      <c r="C120" s="281">
        <v>100</v>
      </c>
      <c r="D120" s="281">
        <v>50</v>
      </c>
    </row>
    <row r="121" spans="1:4" ht="19.899999999999999" customHeight="1">
      <c r="A121" s="280" t="s">
        <v>1677</v>
      </c>
      <c r="B121" s="280" t="s">
        <v>1678</v>
      </c>
      <c r="C121" s="281">
        <v>100</v>
      </c>
      <c r="D121" s="281">
        <v>50</v>
      </c>
    </row>
    <row r="122" spans="1:4" ht="19.899999999999999" customHeight="1">
      <c r="A122" s="280" t="s">
        <v>1679</v>
      </c>
      <c r="B122" s="280" t="s">
        <v>1680</v>
      </c>
      <c r="C122" s="281">
        <v>100</v>
      </c>
      <c r="D122" s="281">
        <v>50</v>
      </c>
    </row>
    <row r="123" spans="1:4" ht="19.899999999999999" customHeight="1">
      <c r="A123" s="280" t="s">
        <v>1681</v>
      </c>
      <c r="B123" s="280" t="s">
        <v>1682</v>
      </c>
      <c r="C123" s="281">
        <v>100</v>
      </c>
      <c r="D123" s="281">
        <v>50</v>
      </c>
    </row>
    <row r="124" spans="1:4" ht="19.899999999999999" customHeight="1">
      <c r="A124" s="280" t="s">
        <v>1683</v>
      </c>
      <c r="B124" s="280" t="s">
        <v>1684</v>
      </c>
      <c r="C124" s="281">
        <v>100</v>
      </c>
      <c r="D124" s="281">
        <v>50</v>
      </c>
    </row>
    <row r="125" spans="1:4" ht="19.899999999999999" customHeight="1">
      <c r="A125" s="280" t="s">
        <v>1685</v>
      </c>
      <c r="B125" s="280" t="s">
        <v>1686</v>
      </c>
      <c r="C125" s="281">
        <v>100</v>
      </c>
      <c r="D125" s="281">
        <v>50</v>
      </c>
    </row>
    <row r="126" spans="1:4" ht="19.899999999999999" customHeight="1">
      <c r="A126" s="280" t="s">
        <v>1687</v>
      </c>
      <c r="B126" s="280" t="s">
        <v>1688</v>
      </c>
      <c r="C126" s="281">
        <v>100</v>
      </c>
      <c r="D126" s="281">
        <v>50</v>
      </c>
    </row>
    <row r="127" spans="1:4" ht="19.899999999999999" customHeight="1">
      <c r="A127" s="280" t="s">
        <v>1689</v>
      </c>
      <c r="B127" s="280" t="s">
        <v>1690</v>
      </c>
      <c r="C127" s="281">
        <v>100</v>
      </c>
      <c r="D127" s="281">
        <v>45</v>
      </c>
    </row>
    <row r="128" spans="1:4" ht="19.899999999999999" customHeight="1">
      <c r="A128" s="280" t="s">
        <v>1691</v>
      </c>
      <c r="B128" s="280" t="s">
        <v>1692</v>
      </c>
      <c r="C128" s="281">
        <v>100</v>
      </c>
      <c r="D128" s="281">
        <v>50</v>
      </c>
    </row>
    <row r="129" spans="1:4" ht="19.899999999999999" customHeight="1">
      <c r="A129" s="280" t="s">
        <v>1693</v>
      </c>
      <c r="B129" s="280" t="s">
        <v>1694</v>
      </c>
      <c r="C129" s="281">
        <v>100</v>
      </c>
      <c r="D129" s="281">
        <v>50</v>
      </c>
    </row>
    <row r="130" spans="1:4" ht="19.899999999999999" customHeight="1">
      <c r="A130" s="280" t="s">
        <v>1695</v>
      </c>
      <c r="B130" s="280" t="s">
        <v>1696</v>
      </c>
      <c r="C130" s="281">
        <v>100</v>
      </c>
      <c r="D130" s="281">
        <v>50</v>
      </c>
    </row>
    <row r="131" spans="1:4" ht="19.899999999999999" customHeight="1">
      <c r="A131" s="280" t="s">
        <v>1697</v>
      </c>
      <c r="B131" s="280" t="s">
        <v>1698</v>
      </c>
      <c r="C131" s="281">
        <v>100</v>
      </c>
      <c r="D131" s="281">
        <v>50</v>
      </c>
    </row>
    <row r="132" spans="1:4" ht="19.899999999999999" customHeight="1">
      <c r="A132" s="280" t="s">
        <v>1699</v>
      </c>
      <c r="B132" s="280" t="s">
        <v>1700</v>
      </c>
      <c r="C132" s="281">
        <v>100</v>
      </c>
      <c r="D132" s="281">
        <v>50</v>
      </c>
    </row>
    <row r="133" spans="1:4" ht="19.899999999999999" customHeight="1">
      <c r="A133" s="280" t="s">
        <v>1701</v>
      </c>
      <c r="B133" s="280" t="s">
        <v>1702</v>
      </c>
      <c r="C133" s="281">
        <v>100</v>
      </c>
      <c r="D133" s="281">
        <v>50</v>
      </c>
    </row>
    <row r="134" spans="1:4" ht="19.899999999999999" customHeight="1">
      <c r="A134" s="280" t="s">
        <v>1703</v>
      </c>
      <c r="B134" s="280" t="s">
        <v>1704</v>
      </c>
      <c r="C134" s="281">
        <v>100</v>
      </c>
      <c r="D134" s="281">
        <v>50</v>
      </c>
    </row>
    <row r="135" spans="1:4" ht="19.899999999999999" customHeight="1">
      <c r="A135" s="280" t="s">
        <v>1705</v>
      </c>
      <c r="B135" s="280" t="s">
        <v>1706</v>
      </c>
      <c r="C135" s="281">
        <v>100</v>
      </c>
      <c r="D135" s="281">
        <v>50</v>
      </c>
    </row>
    <row r="136" spans="1:4" ht="19.899999999999999" customHeight="1">
      <c r="A136" s="280" t="s">
        <v>1707</v>
      </c>
      <c r="B136" s="280" t="s">
        <v>1708</v>
      </c>
      <c r="C136" s="281">
        <v>100</v>
      </c>
      <c r="D136" s="281">
        <v>50</v>
      </c>
    </row>
    <row r="137" spans="1:4" ht="19.899999999999999" customHeight="1">
      <c r="A137" s="280" t="s">
        <v>1709</v>
      </c>
      <c r="B137" s="280" t="s">
        <v>1710</v>
      </c>
      <c r="C137" s="281">
        <v>100</v>
      </c>
      <c r="D137" s="281">
        <v>50</v>
      </c>
    </row>
    <row r="138" spans="1:4" ht="19.899999999999999" customHeight="1">
      <c r="A138" s="280" t="s">
        <v>1711</v>
      </c>
      <c r="B138" s="280" t="s">
        <v>1712</v>
      </c>
      <c r="C138" s="281">
        <v>100</v>
      </c>
      <c r="D138" s="281">
        <v>50</v>
      </c>
    </row>
    <row r="139" spans="1:4" ht="19.899999999999999" customHeight="1">
      <c r="A139" s="280" t="s">
        <v>1713</v>
      </c>
      <c r="B139" s="280" t="s">
        <v>1714</v>
      </c>
      <c r="C139" s="281">
        <v>100</v>
      </c>
      <c r="D139" s="281">
        <v>50</v>
      </c>
    </row>
    <row r="140" spans="1:4" ht="19.899999999999999" customHeight="1">
      <c r="A140" s="280" t="s">
        <v>1715</v>
      </c>
      <c r="B140" s="280" t="s">
        <v>1716</v>
      </c>
      <c r="C140" s="281">
        <v>100</v>
      </c>
      <c r="D140" s="281">
        <v>50</v>
      </c>
    </row>
    <row r="141" spans="1:4" ht="19.899999999999999" customHeight="1">
      <c r="A141" s="280" t="s">
        <v>1717</v>
      </c>
      <c r="B141" s="280" t="s">
        <v>1718</v>
      </c>
      <c r="C141" s="281">
        <v>100</v>
      </c>
      <c r="D141" s="281">
        <v>50</v>
      </c>
    </row>
    <row r="142" spans="1:4" ht="19.899999999999999" customHeight="1">
      <c r="A142" s="280" t="s">
        <v>1719</v>
      </c>
      <c r="B142" s="280" t="s">
        <v>1720</v>
      </c>
      <c r="C142" s="281">
        <v>100</v>
      </c>
      <c r="D142" s="281">
        <v>50</v>
      </c>
    </row>
    <row r="143" spans="1:4" ht="19.899999999999999" customHeight="1">
      <c r="A143" s="280" t="s">
        <v>1721</v>
      </c>
      <c r="B143" s="280" t="s">
        <v>1722</v>
      </c>
      <c r="C143" s="281">
        <v>100</v>
      </c>
      <c r="D143" s="281">
        <v>50</v>
      </c>
    </row>
    <row r="144" spans="1:4" ht="19.899999999999999" customHeight="1">
      <c r="A144" s="280" t="s">
        <v>1723</v>
      </c>
      <c r="B144" s="280" t="s">
        <v>1724</v>
      </c>
      <c r="C144" s="281">
        <v>100</v>
      </c>
      <c r="D144" s="281">
        <v>50</v>
      </c>
    </row>
    <row r="145" spans="1:4" ht="19.899999999999999" customHeight="1">
      <c r="A145" s="280" t="s">
        <v>1725</v>
      </c>
      <c r="B145" s="280" t="s">
        <v>1726</v>
      </c>
      <c r="C145" s="281">
        <v>100</v>
      </c>
      <c r="D145" s="281">
        <v>50</v>
      </c>
    </row>
    <row r="146" spans="1:4" ht="19.899999999999999" customHeight="1">
      <c r="A146" s="280" t="s">
        <v>1727</v>
      </c>
      <c r="B146" s="280" t="s">
        <v>1728</v>
      </c>
      <c r="C146" s="281">
        <v>100</v>
      </c>
      <c r="D146" s="281">
        <v>50</v>
      </c>
    </row>
    <row r="147" spans="1:4" ht="19.899999999999999" customHeight="1">
      <c r="A147" s="280" t="s">
        <v>1729</v>
      </c>
      <c r="B147" s="280" t="s">
        <v>1730</v>
      </c>
      <c r="C147" s="281">
        <v>100</v>
      </c>
      <c r="D147" s="281">
        <v>50</v>
      </c>
    </row>
    <row r="148" spans="1:4" ht="19.899999999999999" customHeight="1">
      <c r="A148" s="280" t="s">
        <v>1731</v>
      </c>
      <c r="B148" s="280" t="s">
        <v>1732</v>
      </c>
      <c r="C148" s="281">
        <v>100</v>
      </c>
      <c r="D148" s="281">
        <v>45</v>
      </c>
    </row>
    <row r="149" spans="1:4" ht="19.899999999999999" customHeight="1">
      <c r="A149" s="280" t="s">
        <v>1733</v>
      </c>
      <c r="B149" s="280" t="s">
        <v>1734</v>
      </c>
      <c r="C149" s="281">
        <v>100</v>
      </c>
      <c r="D149" s="281">
        <v>50</v>
      </c>
    </row>
    <row r="150" spans="1:4" ht="19.899999999999999" customHeight="1">
      <c r="A150" s="280" t="s">
        <v>1735</v>
      </c>
      <c r="B150" s="280" t="s">
        <v>1736</v>
      </c>
      <c r="C150" s="281">
        <v>100</v>
      </c>
      <c r="D150" s="281">
        <v>50</v>
      </c>
    </row>
    <row r="151" spans="1:4" ht="19.899999999999999" customHeight="1">
      <c r="A151" s="280" t="s">
        <v>1737</v>
      </c>
      <c r="B151" s="280" t="s">
        <v>1738</v>
      </c>
      <c r="C151" s="281">
        <v>100</v>
      </c>
      <c r="D151" s="281">
        <v>50</v>
      </c>
    </row>
    <row r="152" spans="1:4" ht="19.899999999999999" customHeight="1">
      <c r="A152" s="280" t="s">
        <v>1739</v>
      </c>
      <c r="B152" s="280" t="s">
        <v>1740</v>
      </c>
      <c r="C152" s="281">
        <v>100</v>
      </c>
      <c r="D152" s="281">
        <v>50</v>
      </c>
    </row>
    <row r="153" spans="1:4" ht="19.899999999999999" customHeight="1">
      <c r="A153" s="280" t="s">
        <v>1741</v>
      </c>
      <c r="B153" s="280" t="s">
        <v>1742</v>
      </c>
      <c r="C153" s="281">
        <v>100</v>
      </c>
      <c r="D153" s="281">
        <v>50</v>
      </c>
    </row>
    <row r="154" spans="1:4" ht="19.899999999999999" customHeight="1">
      <c r="A154" s="280" t="s">
        <v>1743</v>
      </c>
      <c r="B154" s="280" t="s">
        <v>1744</v>
      </c>
      <c r="C154" s="281">
        <v>100</v>
      </c>
      <c r="D154" s="281">
        <v>50</v>
      </c>
    </row>
    <row r="155" spans="1:4" ht="19.899999999999999" customHeight="1">
      <c r="A155" s="280" t="s">
        <v>1745</v>
      </c>
      <c r="B155" s="280" t="s">
        <v>1746</v>
      </c>
      <c r="C155" s="281">
        <v>100</v>
      </c>
      <c r="D155" s="281">
        <v>50</v>
      </c>
    </row>
    <row r="156" spans="1:4" ht="19.899999999999999" customHeight="1">
      <c r="A156" s="280" t="s">
        <v>1747</v>
      </c>
      <c r="B156" s="280" t="s">
        <v>1748</v>
      </c>
      <c r="C156" s="281">
        <v>100</v>
      </c>
      <c r="D156" s="281">
        <v>50</v>
      </c>
    </row>
    <row r="157" spans="1:4" ht="19.899999999999999" customHeight="1">
      <c r="A157" s="280" t="s">
        <v>1749</v>
      </c>
      <c r="B157" s="280" t="s">
        <v>1750</v>
      </c>
      <c r="C157" s="281">
        <v>100</v>
      </c>
      <c r="D157" s="281">
        <v>50</v>
      </c>
    </row>
    <row r="158" spans="1:4" ht="19.899999999999999" customHeight="1">
      <c r="A158" s="280" t="s">
        <v>1751</v>
      </c>
      <c r="B158" s="280" t="s">
        <v>1752</v>
      </c>
      <c r="C158" s="281">
        <v>100</v>
      </c>
      <c r="D158" s="281">
        <v>50</v>
      </c>
    </row>
    <row r="159" spans="1:4" ht="19.899999999999999" customHeight="1">
      <c r="A159" s="280" t="s">
        <v>1753</v>
      </c>
      <c r="B159" s="280" t="s">
        <v>1754</v>
      </c>
      <c r="C159" s="281">
        <v>100</v>
      </c>
      <c r="D159" s="281">
        <v>45</v>
      </c>
    </row>
    <row r="160" spans="1:4" ht="19.899999999999999" customHeight="1">
      <c r="A160" s="280" t="s">
        <v>1755</v>
      </c>
      <c r="B160" s="280" t="s">
        <v>1756</v>
      </c>
      <c r="C160" s="281">
        <v>100</v>
      </c>
      <c r="D160" s="281">
        <v>45</v>
      </c>
    </row>
    <row r="161" spans="1:4" ht="19.899999999999999" customHeight="1">
      <c r="A161" s="280" t="s">
        <v>1757</v>
      </c>
      <c r="B161" s="280" t="s">
        <v>1758</v>
      </c>
      <c r="C161" s="281">
        <v>100</v>
      </c>
    </row>
    <row r="162" spans="1:4" ht="19.899999999999999" customHeight="1">
      <c r="A162" s="280" t="s">
        <v>1759</v>
      </c>
      <c r="B162" s="280" t="s">
        <v>1760</v>
      </c>
      <c r="C162" s="281">
        <v>100</v>
      </c>
      <c r="D162" s="281">
        <v>50</v>
      </c>
    </row>
    <row r="163" spans="1:4" ht="19.899999999999999" customHeight="1">
      <c r="A163" s="280" t="s">
        <v>1761</v>
      </c>
      <c r="B163" s="280" t="s">
        <v>1762</v>
      </c>
      <c r="C163" s="281">
        <v>100</v>
      </c>
      <c r="D163" s="281">
        <v>50</v>
      </c>
    </row>
    <row r="164" spans="1:4" ht="19.899999999999999" customHeight="1">
      <c r="A164" s="280" t="s">
        <v>1763</v>
      </c>
      <c r="B164" s="280" t="s">
        <v>1764</v>
      </c>
      <c r="C164" s="281">
        <v>100</v>
      </c>
      <c r="D164" s="281">
        <v>50</v>
      </c>
    </row>
    <row r="165" spans="1:4" ht="19.899999999999999" customHeight="1">
      <c r="A165" s="280" t="s">
        <v>1765</v>
      </c>
      <c r="B165" s="280" t="s">
        <v>1766</v>
      </c>
      <c r="C165" s="281">
        <v>100</v>
      </c>
      <c r="D165" s="281">
        <v>50</v>
      </c>
    </row>
    <row r="166" spans="1:4" ht="19.899999999999999" customHeight="1">
      <c r="A166" s="280" t="s">
        <v>1767</v>
      </c>
      <c r="B166" s="280" t="s">
        <v>1768</v>
      </c>
      <c r="C166" s="281">
        <v>100</v>
      </c>
      <c r="D166" s="281">
        <v>50</v>
      </c>
    </row>
    <row r="167" spans="1:4" ht="19.899999999999999" customHeight="1">
      <c r="A167" s="280" t="s">
        <v>1769</v>
      </c>
      <c r="B167" s="280" t="s">
        <v>1770</v>
      </c>
      <c r="C167" s="281">
        <v>100</v>
      </c>
      <c r="D167" s="281">
        <v>50</v>
      </c>
    </row>
    <row r="168" spans="1:4" ht="19.899999999999999" customHeight="1">
      <c r="A168" s="280" t="s">
        <v>1771</v>
      </c>
      <c r="B168" s="280" t="s">
        <v>1772</v>
      </c>
      <c r="C168" s="281">
        <v>100</v>
      </c>
      <c r="D168" s="281">
        <v>50</v>
      </c>
    </row>
    <row r="169" spans="1:4" ht="19.899999999999999" customHeight="1">
      <c r="A169" s="280" t="s">
        <v>1773</v>
      </c>
      <c r="B169" s="280" t="s">
        <v>1774</v>
      </c>
      <c r="C169" s="281">
        <v>100</v>
      </c>
      <c r="D169" s="281">
        <v>50</v>
      </c>
    </row>
    <row r="170" spans="1:4" ht="19.899999999999999" customHeight="1">
      <c r="A170" s="280" t="s">
        <v>1775</v>
      </c>
      <c r="B170" s="280" t="s">
        <v>1776</v>
      </c>
      <c r="C170" s="281">
        <v>100</v>
      </c>
      <c r="D170" s="281">
        <v>50</v>
      </c>
    </row>
    <row r="171" spans="1:4" ht="19.899999999999999" customHeight="1">
      <c r="A171" s="280" t="s">
        <v>1777</v>
      </c>
      <c r="B171" s="280" t="s">
        <v>1778</v>
      </c>
      <c r="C171" s="281">
        <v>100</v>
      </c>
      <c r="D171" s="281">
        <v>50</v>
      </c>
    </row>
    <row r="172" spans="1:4" ht="19.899999999999999" customHeight="1">
      <c r="A172" s="280" t="s">
        <v>1779</v>
      </c>
      <c r="B172" s="280" t="s">
        <v>1780</v>
      </c>
      <c r="C172" s="281">
        <v>100</v>
      </c>
      <c r="D172" s="281">
        <v>50</v>
      </c>
    </row>
    <row r="173" spans="1:4" ht="19.899999999999999" customHeight="1">
      <c r="A173" s="280" t="s">
        <v>1781</v>
      </c>
      <c r="B173" s="280" t="s">
        <v>1782</v>
      </c>
      <c r="C173" s="281">
        <v>100</v>
      </c>
      <c r="D173" s="281">
        <v>50</v>
      </c>
    </row>
    <row r="174" spans="1:4" ht="19.899999999999999" customHeight="1">
      <c r="A174" s="280" t="s">
        <v>1783</v>
      </c>
      <c r="B174" s="280" t="s">
        <v>1784</v>
      </c>
      <c r="C174" s="281">
        <v>100</v>
      </c>
      <c r="D174" s="281">
        <v>50</v>
      </c>
    </row>
    <row r="175" spans="1:4" ht="19.899999999999999" customHeight="1">
      <c r="A175" s="280" t="s">
        <v>1785</v>
      </c>
      <c r="B175" s="280" t="s">
        <v>1786</v>
      </c>
      <c r="C175" s="281">
        <v>100</v>
      </c>
      <c r="D175" s="281">
        <v>50</v>
      </c>
    </row>
    <row r="176" spans="1:4" ht="19.899999999999999" customHeight="1">
      <c r="A176" s="280" t="s">
        <v>1787</v>
      </c>
      <c r="B176" s="280" t="s">
        <v>1788</v>
      </c>
      <c r="C176" s="281">
        <v>100</v>
      </c>
      <c r="D176" s="281">
        <v>50</v>
      </c>
    </row>
    <row r="177" spans="1:5" ht="19.899999999999999" customHeight="1">
      <c r="A177" s="280" t="s">
        <v>1789</v>
      </c>
      <c r="B177" s="280" t="s">
        <v>1790</v>
      </c>
      <c r="C177" s="281">
        <v>100</v>
      </c>
      <c r="D177" s="281">
        <v>50</v>
      </c>
    </row>
    <row r="178" spans="1:5" ht="19.899999999999999" customHeight="1">
      <c r="A178" s="280" t="s">
        <v>1615</v>
      </c>
      <c r="B178" s="280" t="s">
        <v>1616</v>
      </c>
      <c r="C178" s="281">
        <v>100</v>
      </c>
      <c r="D178" s="281">
        <v>50</v>
      </c>
      <c r="E178" s="279">
        <v>3</v>
      </c>
    </row>
    <row r="179" spans="1:5" ht="19.899999999999999" customHeight="1">
      <c r="A179" s="280" t="s">
        <v>1617</v>
      </c>
      <c r="B179" s="280" t="s">
        <v>1618</v>
      </c>
      <c r="C179" s="281">
        <v>100</v>
      </c>
      <c r="D179" s="281">
        <v>50</v>
      </c>
    </row>
    <row r="180" spans="1:5" ht="19.899999999999999" customHeight="1">
      <c r="A180" s="280" t="s">
        <v>1619</v>
      </c>
      <c r="B180" s="280" t="s">
        <v>1620</v>
      </c>
      <c r="C180" s="281">
        <v>100</v>
      </c>
      <c r="D180" s="281">
        <v>45</v>
      </c>
    </row>
    <row r="181" spans="1:5" ht="19.899999999999999" customHeight="1">
      <c r="A181" s="280" t="s">
        <v>1621</v>
      </c>
      <c r="B181" s="280" t="s">
        <v>1622</v>
      </c>
      <c r="C181" s="281">
        <v>100</v>
      </c>
      <c r="D181" s="281">
        <v>50</v>
      </c>
    </row>
    <row r="182" spans="1:5" ht="19.899999999999999" customHeight="1">
      <c r="A182" s="280" t="s">
        <v>1623</v>
      </c>
      <c r="B182" s="280" t="s">
        <v>1624</v>
      </c>
      <c r="C182" s="281">
        <v>100</v>
      </c>
      <c r="D182" s="281">
        <v>50</v>
      </c>
    </row>
    <row r="183" spans="1:5" ht="19.899999999999999" customHeight="1">
      <c r="A183" s="280" t="s">
        <v>1625</v>
      </c>
      <c r="B183" s="280" t="s">
        <v>1626</v>
      </c>
      <c r="C183" s="281">
        <v>100</v>
      </c>
      <c r="D183" s="281">
        <v>50</v>
      </c>
    </row>
    <row r="184" spans="1:5" ht="19.899999999999999" customHeight="1">
      <c r="A184" s="280" t="s">
        <v>1627</v>
      </c>
      <c r="B184" s="280" t="s">
        <v>1628</v>
      </c>
      <c r="C184" s="281">
        <v>100</v>
      </c>
      <c r="D184" s="281">
        <v>50</v>
      </c>
    </row>
    <row r="185" spans="1:5" ht="19.899999999999999" customHeight="1">
      <c r="A185" s="280" t="s">
        <v>1629</v>
      </c>
      <c r="B185" s="280" t="s">
        <v>1630</v>
      </c>
      <c r="C185" s="281">
        <v>100</v>
      </c>
      <c r="D185" s="281">
        <v>50</v>
      </c>
    </row>
    <row r="186" spans="1:5" ht="19.899999999999999" customHeight="1">
      <c r="A186" s="280" t="s">
        <v>1631</v>
      </c>
      <c r="B186" s="280" t="s">
        <v>1632</v>
      </c>
      <c r="C186" s="281">
        <v>100</v>
      </c>
      <c r="D186" s="281">
        <v>50</v>
      </c>
    </row>
    <row r="187" spans="1:5" ht="19.899999999999999" customHeight="1">
      <c r="A187" s="280" t="s">
        <v>1633</v>
      </c>
      <c r="B187" s="280" t="s">
        <v>1634</v>
      </c>
      <c r="C187" s="281">
        <v>100</v>
      </c>
      <c r="D187" s="281">
        <v>50</v>
      </c>
    </row>
    <row r="188" spans="1:5" ht="19.899999999999999" customHeight="1">
      <c r="A188" s="280" t="s">
        <v>1635</v>
      </c>
      <c r="B188" s="280" t="s">
        <v>1636</v>
      </c>
      <c r="C188" s="281">
        <v>100</v>
      </c>
      <c r="D188" s="281">
        <v>45</v>
      </c>
    </row>
    <row r="189" spans="1:5" ht="19.899999999999999" customHeight="1">
      <c r="A189" s="280" t="s">
        <v>1637</v>
      </c>
      <c r="B189" s="280" t="s">
        <v>1638</v>
      </c>
      <c r="C189" s="281">
        <v>100</v>
      </c>
      <c r="D189" s="281">
        <v>50</v>
      </c>
    </row>
    <row r="190" spans="1:5" ht="19.899999999999999" customHeight="1">
      <c r="A190" s="280" t="s">
        <v>1639</v>
      </c>
      <c r="B190" s="280" t="s">
        <v>1640</v>
      </c>
      <c r="C190" s="281">
        <v>100</v>
      </c>
      <c r="D190" s="281">
        <v>50</v>
      </c>
    </row>
    <row r="191" spans="1:5" ht="19.899999999999999" customHeight="1">
      <c r="A191" s="280" t="s">
        <v>1641</v>
      </c>
      <c r="B191" s="280" t="s">
        <v>1642</v>
      </c>
      <c r="C191" s="281">
        <v>100</v>
      </c>
      <c r="D191" s="281">
        <v>50</v>
      </c>
    </row>
    <row r="192" spans="1:5" ht="19.899999999999999" customHeight="1">
      <c r="A192" s="280" t="s">
        <v>1643</v>
      </c>
      <c r="B192" s="280" t="s">
        <v>1644</v>
      </c>
      <c r="C192" s="281">
        <v>100</v>
      </c>
      <c r="D192" s="281">
        <v>50</v>
      </c>
    </row>
    <row r="193" spans="1:4" ht="19.899999999999999" customHeight="1">
      <c r="A193" s="280" t="s">
        <v>1645</v>
      </c>
      <c r="B193" s="280" t="s">
        <v>1646</v>
      </c>
      <c r="C193" s="281">
        <v>100</v>
      </c>
      <c r="D193" s="281">
        <v>50</v>
      </c>
    </row>
    <row r="194" spans="1:4" ht="19.899999999999999" customHeight="1">
      <c r="A194" s="280" t="s">
        <v>1647</v>
      </c>
      <c r="B194" s="280" t="s">
        <v>1648</v>
      </c>
      <c r="C194" s="281">
        <v>100</v>
      </c>
      <c r="D194" s="281">
        <v>45</v>
      </c>
    </row>
    <row r="195" spans="1:4" ht="19.899999999999999" customHeight="1">
      <c r="A195" s="280" t="s">
        <v>1649</v>
      </c>
      <c r="B195" s="280" t="s">
        <v>1650</v>
      </c>
      <c r="C195" s="281">
        <v>100</v>
      </c>
      <c r="D195" s="281">
        <v>50</v>
      </c>
    </row>
    <row r="196" spans="1:4" ht="19.899999999999999" customHeight="1">
      <c r="A196" s="280" t="s">
        <v>1651</v>
      </c>
      <c r="B196" s="280" t="s">
        <v>1652</v>
      </c>
      <c r="C196" s="281">
        <v>100</v>
      </c>
      <c r="D196" s="281">
        <v>50</v>
      </c>
    </row>
    <row r="197" spans="1:4" ht="19.899999999999999" customHeight="1">
      <c r="A197" s="280" t="s">
        <v>1653</v>
      </c>
      <c r="B197" s="280" t="s">
        <v>1654</v>
      </c>
      <c r="C197" s="281">
        <v>100</v>
      </c>
      <c r="D197" s="281">
        <v>50</v>
      </c>
    </row>
    <row r="198" spans="1:4" ht="19.899999999999999" customHeight="1">
      <c r="A198" s="280" t="s">
        <v>1655</v>
      </c>
      <c r="B198" s="280" t="s">
        <v>1656</v>
      </c>
      <c r="C198" s="281">
        <v>100</v>
      </c>
      <c r="D198" s="281">
        <v>50</v>
      </c>
    </row>
    <row r="199" spans="1:4" ht="19.899999999999999" customHeight="1">
      <c r="A199" s="280" t="s">
        <v>1657</v>
      </c>
      <c r="B199" s="280" t="s">
        <v>1658</v>
      </c>
      <c r="C199" s="281">
        <v>100</v>
      </c>
      <c r="D199" s="281">
        <v>50</v>
      </c>
    </row>
    <row r="200" spans="1:4" ht="19.899999999999999" customHeight="1">
      <c r="A200" s="280" t="s">
        <v>1659</v>
      </c>
      <c r="B200" s="280" t="s">
        <v>1660</v>
      </c>
      <c r="C200" s="281">
        <v>100</v>
      </c>
      <c r="D200" s="281">
        <v>50</v>
      </c>
    </row>
    <row r="201" spans="1:4" ht="19.899999999999999" customHeight="1">
      <c r="A201" s="280" t="s">
        <v>1661</v>
      </c>
      <c r="B201" s="280" t="s">
        <v>1662</v>
      </c>
      <c r="C201" s="281">
        <v>100</v>
      </c>
      <c r="D201" s="281">
        <v>50</v>
      </c>
    </row>
    <row r="202" spans="1:4" ht="19.899999999999999" customHeight="1">
      <c r="A202" s="280" t="s">
        <v>1663</v>
      </c>
      <c r="B202" s="280" t="s">
        <v>1664</v>
      </c>
      <c r="C202" s="281">
        <v>100</v>
      </c>
      <c r="D202" s="281">
        <v>50</v>
      </c>
    </row>
    <row r="203" spans="1:4" ht="19.899999999999999" customHeight="1">
      <c r="A203" s="280" t="s">
        <v>1665</v>
      </c>
      <c r="B203" s="280" t="s">
        <v>1666</v>
      </c>
      <c r="C203" s="281">
        <v>100</v>
      </c>
      <c r="D203" s="281">
        <v>50</v>
      </c>
    </row>
    <row r="204" spans="1:4" ht="19.899999999999999" customHeight="1">
      <c r="A204" s="280" t="s">
        <v>1667</v>
      </c>
      <c r="B204" s="280" t="s">
        <v>1668</v>
      </c>
      <c r="C204" s="281">
        <v>100</v>
      </c>
      <c r="D204" s="281">
        <v>50</v>
      </c>
    </row>
    <row r="205" spans="1:4" ht="19.899999999999999" customHeight="1">
      <c r="A205" s="280" t="s">
        <v>1669</v>
      </c>
      <c r="B205" s="280" t="s">
        <v>1670</v>
      </c>
      <c r="C205" s="281">
        <v>100</v>
      </c>
      <c r="D205" s="281">
        <v>50</v>
      </c>
    </row>
    <row r="206" spans="1:4" ht="19.899999999999999" customHeight="1">
      <c r="A206" s="280" t="s">
        <v>1671</v>
      </c>
      <c r="B206" s="280" t="s">
        <v>1672</v>
      </c>
      <c r="C206" s="281">
        <v>100</v>
      </c>
      <c r="D206" s="281">
        <v>50</v>
      </c>
    </row>
    <row r="207" spans="1:4" ht="19.899999999999999" customHeight="1">
      <c r="A207" s="280" t="s">
        <v>1673</v>
      </c>
      <c r="B207" s="280" t="s">
        <v>1674</v>
      </c>
      <c r="C207" s="281">
        <v>100</v>
      </c>
      <c r="D207" s="281">
        <v>50</v>
      </c>
    </row>
    <row r="208" spans="1:4" ht="19.899999999999999" customHeight="1">
      <c r="A208" s="280" t="s">
        <v>1675</v>
      </c>
      <c r="B208" s="280" t="s">
        <v>1676</v>
      </c>
      <c r="C208" s="281">
        <v>100</v>
      </c>
      <c r="D208" s="281">
        <v>50</v>
      </c>
    </row>
    <row r="209" spans="1:4" ht="19.899999999999999" customHeight="1">
      <c r="A209" s="280" t="s">
        <v>1677</v>
      </c>
      <c r="B209" s="280" t="s">
        <v>1678</v>
      </c>
      <c r="C209" s="281">
        <v>100</v>
      </c>
      <c r="D209" s="281">
        <v>50</v>
      </c>
    </row>
    <row r="210" spans="1:4" ht="19.899999999999999" customHeight="1">
      <c r="A210" s="280" t="s">
        <v>1679</v>
      </c>
      <c r="B210" s="280" t="s">
        <v>1680</v>
      </c>
      <c r="C210" s="281">
        <v>100</v>
      </c>
      <c r="D210" s="281">
        <v>50</v>
      </c>
    </row>
    <row r="211" spans="1:4" ht="19.899999999999999" customHeight="1">
      <c r="A211" s="280" t="s">
        <v>1681</v>
      </c>
      <c r="B211" s="280" t="s">
        <v>1682</v>
      </c>
      <c r="C211" s="281">
        <v>100</v>
      </c>
      <c r="D211" s="281">
        <v>50</v>
      </c>
    </row>
    <row r="212" spans="1:4" ht="19.899999999999999" customHeight="1">
      <c r="A212" s="280" t="s">
        <v>1683</v>
      </c>
      <c r="B212" s="280" t="s">
        <v>1684</v>
      </c>
      <c r="C212" s="281">
        <v>100</v>
      </c>
      <c r="D212" s="281">
        <v>50</v>
      </c>
    </row>
    <row r="213" spans="1:4" ht="19.899999999999999" customHeight="1">
      <c r="A213" s="280" t="s">
        <v>1685</v>
      </c>
      <c r="B213" s="280" t="s">
        <v>1686</v>
      </c>
      <c r="C213" s="281">
        <v>100</v>
      </c>
      <c r="D213" s="281">
        <v>50</v>
      </c>
    </row>
    <row r="214" spans="1:4" ht="19.899999999999999" customHeight="1">
      <c r="A214" s="280" t="s">
        <v>1687</v>
      </c>
      <c r="B214" s="280" t="s">
        <v>1688</v>
      </c>
      <c r="C214" s="281">
        <v>100</v>
      </c>
      <c r="D214" s="281">
        <v>50</v>
      </c>
    </row>
    <row r="215" spans="1:4" ht="19.899999999999999" customHeight="1">
      <c r="A215" s="280" t="s">
        <v>1689</v>
      </c>
      <c r="B215" s="280" t="s">
        <v>1690</v>
      </c>
      <c r="C215" s="281">
        <v>100</v>
      </c>
      <c r="D215" s="281">
        <v>45</v>
      </c>
    </row>
    <row r="216" spans="1:4" ht="19.899999999999999" customHeight="1">
      <c r="A216" s="280" t="s">
        <v>1691</v>
      </c>
      <c r="B216" s="280" t="s">
        <v>1692</v>
      </c>
      <c r="C216" s="281">
        <v>100</v>
      </c>
      <c r="D216" s="281">
        <v>50</v>
      </c>
    </row>
    <row r="217" spans="1:4" ht="19.899999999999999" customHeight="1">
      <c r="A217" s="280" t="s">
        <v>1693</v>
      </c>
      <c r="B217" s="280" t="s">
        <v>1694</v>
      </c>
      <c r="C217" s="281">
        <v>100</v>
      </c>
      <c r="D217" s="281">
        <v>50</v>
      </c>
    </row>
    <row r="218" spans="1:4" ht="19.899999999999999" customHeight="1">
      <c r="A218" s="280" t="s">
        <v>1695</v>
      </c>
      <c r="B218" s="280" t="s">
        <v>1696</v>
      </c>
      <c r="C218" s="281">
        <v>100</v>
      </c>
      <c r="D218" s="281">
        <v>50</v>
      </c>
    </row>
    <row r="219" spans="1:4" ht="19.899999999999999" customHeight="1">
      <c r="A219" s="280" t="s">
        <v>1697</v>
      </c>
      <c r="B219" s="280" t="s">
        <v>1698</v>
      </c>
      <c r="C219" s="281">
        <v>100</v>
      </c>
      <c r="D219" s="281">
        <v>50</v>
      </c>
    </row>
    <row r="220" spans="1:4" ht="19.899999999999999" customHeight="1">
      <c r="A220" s="280" t="s">
        <v>1699</v>
      </c>
      <c r="B220" s="280" t="s">
        <v>1700</v>
      </c>
      <c r="C220" s="281">
        <v>100</v>
      </c>
      <c r="D220" s="281">
        <v>50</v>
      </c>
    </row>
    <row r="221" spans="1:4" ht="19.899999999999999" customHeight="1">
      <c r="A221" s="280" t="s">
        <v>1701</v>
      </c>
      <c r="B221" s="280" t="s">
        <v>1702</v>
      </c>
      <c r="C221" s="281">
        <v>100</v>
      </c>
      <c r="D221" s="281">
        <v>50</v>
      </c>
    </row>
    <row r="222" spans="1:4" ht="19.899999999999999" customHeight="1">
      <c r="A222" s="280" t="s">
        <v>1703</v>
      </c>
      <c r="B222" s="280" t="s">
        <v>1704</v>
      </c>
      <c r="C222" s="281">
        <v>100</v>
      </c>
      <c r="D222" s="281">
        <v>50</v>
      </c>
    </row>
    <row r="223" spans="1:4" ht="19.899999999999999" customHeight="1">
      <c r="A223" s="280" t="s">
        <v>1705</v>
      </c>
      <c r="B223" s="280" t="s">
        <v>1706</v>
      </c>
      <c r="C223" s="281">
        <v>100</v>
      </c>
      <c r="D223" s="281">
        <v>50</v>
      </c>
    </row>
    <row r="224" spans="1:4" ht="19.899999999999999" customHeight="1">
      <c r="A224" s="280" t="s">
        <v>1707</v>
      </c>
      <c r="B224" s="280" t="s">
        <v>1708</v>
      </c>
      <c r="C224" s="281">
        <v>100</v>
      </c>
      <c r="D224" s="281">
        <v>50</v>
      </c>
    </row>
    <row r="225" spans="1:4" ht="19.899999999999999" customHeight="1">
      <c r="A225" s="280" t="s">
        <v>1709</v>
      </c>
      <c r="B225" s="280" t="s">
        <v>1710</v>
      </c>
      <c r="C225" s="281">
        <v>100</v>
      </c>
      <c r="D225" s="281">
        <v>50</v>
      </c>
    </row>
    <row r="226" spans="1:4" ht="19.899999999999999" customHeight="1">
      <c r="A226" s="280" t="s">
        <v>1711</v>
      </c>
      <c r="B226" s="280" t="s">
        <v>1712</v>
      </c>
      <c r="C226" s="281">
        <v>100</v>
      </c>
      <c r="D226" s="281">
        <v>50</v>
      </c>
    </row>
    <row r="227" spans="1:4" ht="19.899999999999999" customHeight="1">
      <c r="A227" s="280" t="s">
        <v>1713</v>
      </c>
      <c r="B227" s="280" t="s">
        <v>1714</v>
      </c>
      <c r="C227" s="281">
        <v>100</v>
      </c>
      <c r="D227" s="281">
        <v>50</v>
      </c>
    </row>
    <row r="228" spans="1:4" ht="19.899999999999999" customHeight="1">
      <c r="A228" s="280" t="s">
        <v>1715</v>
      </c>
      <c r="B228" s="280" t="s">
        <v>1716</v>
      </c>
      <c r="C228" s="281">
        <v>100</v>
      </c>
      <c r="D228" s="281">
        <v>50</v>
      </c>
    </row>
    <row r="229" spans="1:4" ht="19.899999999999999" customHeight="1">
      <c r="A229" s="280" t="s">
        <v>1717</v>
      </c>
      <c r="B229" s="280" t="s">
        <v>1718</v>
      </c>
      <c r="C229" s="281">
        <v>100</v>
      </c>
      <c r="D229" s="281">
        <v>50</v>
      </c>
    </row>
    <row r="230" spans="1:4" ht="19.899999999999999" customHeight="1">
      <c r="A230" s="280" t="s">
        <v>1719</v>
      </c>
      <c r="B230" s="280" t="s">
        <v>1720</v>
      </c>
      <c r="C230" s="281">
        <v>100</v>
      </c>
      <c r="D230" s="281">
        <v>50</v>
      </c>
    </row>
    <row r="231" spans="1:4" ht="19.899999999999999" customHeight="1">
      <c r="A231" s="280" t="s">
        <v>1721</v>
      </c>
      <c r="B231" s="280" t="s">
        <v>1722</v>
      </c>
      <c r="C231" s="281">
        <v>100</v>
      </c>
      <c r="D231" s="281">
        <v>50</v>
      </c>
    </row>
    <row r="232" spans="1:4" ht="19.899999999999999" customHeight="1">
      <c r="A232" s="280" t="s">
        <v>1723</v>
      </c>
      <c r="B232" s="280" t="s">
        <v>1724</v>
      </c>
      <c r="C232" s="281">
        <v>100</v>
      </c>
      <c r="D232" s="281">
        <v>50</v>
      </c>
    </row>
    <row r="233" spans="1:4" ht="19.899999999999999" customHeight="1">
      <c r="A233" s="280" t="s">
        <v>1725</v>
      </c>
      <c r="B233" s="280" t="s">
        <v>1726</v>
      </c>
      <c r="C233" s="281">
        <v>100</v>
      </c>
      <c r="D233" s="281">
        <v>50</v>
      </c>
    </row>
    <row r="234" spans="1:4" ht="19.899999999999999" customHeight="1">
      <c r="A234" s="280" t="s">
        <v>1727</v>
      </c>
      <c r="B234" s="280" t="s">
        <v>1728</v>
      </c>
      <c r="C234" s="281">
        <v>100</v>
      </c>
      <c r="D234" s="281">
        <v>45</v>
      </c>
    </row>
    <row r="235" spans="1:4" ht="19.899999999999999" customHeight="1">
      <c r="A235" s="280" t="s">
        <v>1729</v>
      </c>
      <c r="B235" s="280" t="s">
        <v>1730</v>
      </c>
      <c r="C235" s="281">
        <v>100</v>
      </c>
      <c r="D235" s="281">
        <v>50</v>
      </c>
    </row>
    <row r="236" spans="1:4" ht="19.899999999999999" customHeight="1">
      <c r="A236" s="280" t="s">
        <v>1731</v>
      </c>
      <c r="B236" s="280" t="s">
        <v>1732</v>
      </c>
      <c r="C236" s="281">
        <v>100</v>
      </c>
      <c r="D236" s="281">
        <v>45</v>
      </c>
    </row>
    <row r="237" spans="1:4" ht="19.899999999999999" customHeight="1">
      <c r="A237" s="280" t="s">
        <v>1733</v>
      </c>
      <c r="B237" s="280" t="s">
        <v>1734</v>
      </c>
      <c r="C237" s="281">
        <v>100</v>
      </c>
      <c r="D237" s="281">
        <v>45</v>
      </c>
    </row>
    <row r="238" spans="1:4" ht="19.899999999999999" customHeight="1">
      <c r="A238" s="280" t="s">
        <v>1735</v>
      </c>
      <c r="B238" s="280" t="s">
        <v>1736</v>
      </c>
      <c r="C238" s="281">
        <v>100</v>
      </c>
      <c r="D238" s="281">
        <v>50</v>
      </c>
    </row>
    <row r="239" spans="1:4" ht="19.899999999999999" customHeight="1">
      <c r="A239" s="280" t="s">
        <v>1737</v>
      </c>
      <c r="B239" s="280" t="s">
        <v>1738</v>
      </c>
      <c r="C239" s="281">
        <v>100</v>
      </c>
      <c r="D239" s="281">
        <v>50</v>
      </c>
    </row>
    <row r="240" spans="1:4" ht="19.899999999999999" customHeight="1">
      <c r="A240" s="280" t="s">
        <v>1739</v>
      </c>
      <c r="B240" s="280" t="s">
        <v>1740</v>
      </c>
      <c r="C240" s="281">
        <v>100</v>
      </c>
      <c r="D240" s="281">
        <v>50</v>
      </c>
    </row>
    <row r="241" spans="1:4" ht="19.899999999999999" customHeight="1">
      <c r="A241" s="280" t="s">
        <v>1741</v>
      </c>
      <c r="B241" s="280" t="s">
        <v>1742</v>
      </c>
      <c r="C241" s="281">
        <v>100</v>
      </c>
      <c r="D241" s="281">
        <v>50</v>
      </c>
    </row>
    <row r="242" spans="1:4" ht="19.899999999999999" customHeight="1">
      <c r="A242" s="280" t="s">
        <v>1743</v>
      </c>
      <c r="B242" s="280" t="s">
        <v>1744</v>
      </c>
      <c r="C242" s="281">
        <v>100</v>
      </c>
      <c r="D242" s="281">
        <v>50</v>
      </c>
    </row>
    <row r="243" spans="1:4" ht="19.899999999999999" customHeight="1">
      <c r="A243" s="280" t="s">
        <v>1745</v>
      </c>
      <c r="B243" s="280" t="s">
        <v>1746</v>
      </c>
      <c r="C243" s="281">
        <v>100</v>
      </c>
      <c r="D243" s="281">
        <v>50</v>
      </c>
    </row>
    <row r="244" spans="1:4" ht="19.899999999999999" customHeight="1">
      <c r="A244" s="280" t="s">
        <v>1747</v>
      </c>
      <c r="B244" s="280" t="s">
        <v>1748</v>
      </c>
      <c r="C244" s="281">
        <v>100</v>
      </c>
      <c r="D244" s="281">
        <v>50</v>
      </c>
    </row>
    <row r="245" spans="1:4" ht="19.899999999999999" customHeight="1">
      <c r="A245" s="280" t="s">
        <v>1749</v>
      </c>
      <c r="B245" s="280" t="s">
        <v>1750</v>
      </c>
      <c r="C245" s="281">
        <v>100</v>
      </c>
      <c r="D245" s="281">
        <v>50</v>
      </c>
    </row>
    <row r="246" spans="1:4" ht="19.899999999999999" customHeight="1">
      <c r="A246" s="280" t="s">
        <v>1751</v>
      </c>
      <c r="B246" s="280" t="s">
        <v>1752</v>
      </c>
      <c r="C246" s="281">
        <v>100</v>
      </c>
      <c r="D246" s="281">
        <v>50</v>
      </c>
    </row>
    <row r="247" spans="1:4" ht="19.899999999999999" customHeight="1">
      <c r="A247" s="280" t="s">
        <v>1753</v>
      </c>
      <c r="B247" s="280" t="s">
        <v>1754</v>
      </c>
      <c r="C247" s="281">
        <v>100</v>
      </c>
      <c r="D247" s="281">
        <v>45</v>
      </c>
    </row>
    <row r="248" spans="1:4" ht="19.899999999999999" customHeight="1">
      <c r="A248" s="280" t="s">
        <v>1755</v>
      </c>
      <c r="B248" s="280" t="s">
        <v>1756</v>
      </c>
      <c r="C248" s="281">
        <v>100</v>
      </c>
      <c r="D248" s="281">
        <v>45</v>
      </c>
    </row>
    <row r="249" spans="1:4" ht="19.899999999999999" customHeight="1">
      <c r="A249" s="280" t="s">
        <v>1757</v>
      </c>
      <c r="B249" s="280" t="s">
        <v>1758</v>
      </c>
      <c r="C249" s="281">
        <v>100</v>
      </c>
    </row>
    <row r="250" spans="1:4" ht="19.899999999999999" customHeight="1">
      <c r="A250" s="280" t="s">
        <v>1759</v>
      </c>
      <c r="B250" s="280" t="s">
        <v>1760</v>
      </c>
      <c r="C250" s="281">
        <v>100</v>
      </c>
      <c r="D250" s="281">
        <v>50</v>
      </c>
    </row>
    <row r="251" spans="1:4" ht="19.899999999999999" customHeight="1">
      <c r="A251" s="280" t="s">
        <v>1761</v>
      </c>
      <c r="B251" s="280" t="s">
        <v>1762</v>
      </c>
      <c r="C251" s="281">
        <v>100</v>
      </c>
      <c r="D251" s="281">
        <v>50</v>
      </c>
    </row>
    <row r="252" spans="1:4" ht="19.899999999999999" customHeight="1">
      <c r="A252" s="280" t="s">
        <v>1763</v>
      </c>
      <c r="B252" s="280" t="s">
        <v>1764</v>
      </c>
      <c r="C252" s="281">
        <v>100</v>
      </c>
      <c r="D252" s="281">
        <v>50</v>
      </c>
    </row>
    <row r="253" spans="1:4" ht="19.899999999999999" customHeight="1">
      <c r="A253" s="280" t="s">
        <v>1765</v>
      </c>
      <c r="B253" s="280" t="s">
        <v>1766</v>
      </c>
      <c r="C253" s="281">
        <v>100</v>
      </c>
      <c r="D253" s="281">
        <v>50</v>
      </c>
    </row>
    <row r="254" spans="1:4" ht="19.899999999999999" customHeight="1">
      <c r="A254" s="280" t="s">
        <v>1767</v>
      </c>
      <c r="B254" s="280" t="s">
        <v>1768</v>
      </c>
      <c r="C254" s="281">
        <v>100</v>
      </c>
      <c r="D254" s="281">
        <v>50</v>
      </c>
    </row>
    <row r="255" spans="1:4" ht="19.899999999999999" customHeight="1">
      <c r="A255" s="280" t="s">
        <v>1769</v>
      </c>
      <c r="B255" s="280" t="s">
        <v>1770</v>
      </c>
      <c r="C255" s="281">
        <v>100</v>
      </c>
      <c r="D255" s="281">
        <v>50</v>
      </c>
    </row>
    <row r="256" spans="1:4" ht="19.899999999999999" customHeight="1">
      <c r="A256" s="280" t="s">
        <v>1771</v>
      </c>
      <c r="B256" s="280" t="s">
        <v>1772</v>
      </c>
      <c r="C256" s="281">
        <v>100</v>
      </c>
      <c r="D256" s="281">
        <v>50</v>
      </c>
    </row>
    <row r="257" spans="1:5" ht="19.899999999999999" customHeight="1">
      <c r="A257" s="280" t="s">
        <v>1773</v>
      </c>
      <c r="B257" s="280" t="s">
        <v>1774</v>
      </c>
      <c r="C257" s="281">
        <v>100</v>
      </c>
      <c r="D257" s="281">
        <v>50</v>
      </c>
    </row>
    <row r="258" spans="1:5" ht="19.899999999999999" customHeight="1">
      <c r="A258" s="280" t="s">
        <v>1775</v>
      </c>
      <c r="B258" s="280" t="s">
        <v>1776</v>
      </c>
      <c r="C258" s="281">
        <v>100</v>
      </c>
      <c r="D258" s="281">
        <v>50</v>
      </c>
    </row>
    <row r="259" spans="1:5" ht="19.899999999999999" customHeight="1">
      <c r="A259" s="280" t="s">
        <v>1777</v>
      </c>
      <c r="B259" s="280" t="s">
        <v>1778</v>
      </c>
      <c r="C259" s="281">
        <v>100</v>
      </c>
      <c r="D259" s="281">
        <v>50</v>
      </c>
    </row>
    <row r="260" spans="1:5" ht="19.899999999999999" customHeight="1">
      <c r="A260" s="280" t="s">
        <v>1779</v>
      </c>
      <c r="B260" s="280" t="s">
        <v>1780</v>
      </c>
      <c r="C260" s="281">
        <v>100</v>
      </c>
      <c r="D260" s="281">
        <v>50</v>
      </c>
    </row>
    <row r="261" spans="1:5" ht="19.899999999999999" customHeight="1">
      <c r="A261" s="280" t="s">
        <v>1781</v>
      </c>
      <c r="B261" s="280" t="s">
        <v>1782</v>
      </c>
      <c r="C261" s="281">
        <v>100</v>
      </c>
      <c r="D261" s="281">
        <v>50</v>
      </c>
    </row>
    <row r="262" spans="1:5" ht="19.899999999999999" customHeight="1">
      <c r="A262" s="280" t="s">
        <v>1783</v>
      </c>
      <c r="B262" s="280" t="s">
        <v>1784</v>
      </c>
      <c r="C262" s="281">
        <v>100</v>
      </c>
      <c r="D262" s="281">
        <v>50</v>
      </c>
    </row>
    <row r="263" spans="1:5" ht="19.899999999999999" customHeight="1">
      <c r="A263" s="280" t="s">
        <v>1785</v>
      </c>
      <c r="B263" s="280" t="s">
        <v>1786</v>
      </c>
      <c r="C263" s="281">
        <v>100</v>
      </c>
      <c r="D263" s="281">
        <v>50</v>
      </c>
    </row>
    <row r="264" spans="1:5" ht="19.899999999999999" customHeight="1">
      <c r="A264" s="280" t="s">
        <v>1787</v>
      </c>
      <c r="B264" s="280" t="s">
        <v>1788</v>
      </c>
      <c r="C264" s="281">
        <v>100</v>
      </c>
      <c r="D264" s="281">
        <v>50</v>
      </c>
    </row>
    <row r="265" spans="1:5" ht="19.899999999999999" customHeight="1">
      <c r="A265" s="280" t="s">
        <v>1789</v>
      </c>
      <c r="B265" s="280" t="s">
        <v>1790</v>
      </c>
      <c r="C265" s="281">
        <v>100</v>
      </c>
      <c r="D265" s="281">
        <v>50</v>
      </c>
    </row>
    <row r="266" spans="1:5" ht="19.899999999999999" customHeight="1">
      <c r="A266" s="280" t="s">
        <v>1615</v>
      </c>
      <c r="B266" s="280" t="s">
        <v>1616</v>
      </c>
      <c r="C266" s="281">
        <v>100</v>
      </c>
      <c r="D266" s="281">
        <v>50</v>
      </c>
      <c r="E266" s="279">
        <v>4</v>
      </c>
    </row>
    <row r="267" spans="1:5" ht="19.899999999999999" customHeight="1">
      <c r="A267" s="280" t="s">
        <v>1617</v>
      </c>
      <c r="B267" s="280" t="s">
        <v>1618</v>
      </c>
      <c r="C267" s="281">
        <v>100</v>
      </c>
      <c r="D267" s="281">
        <v>50</v>
      </c>
    </row>
    <row r="268" spans="1:5" ht="19.899999999999999" customHeight="1">
      <c r="A268" s="280" t="s">
        <v>1619</v>
      </c>
      <c r="B268" s="280" t="s">
        <v>1620</v>
      </c>
      <c r="C268" s="281">
        <v>100</v>
      </c>
      <c r="D268" s="281">
        <v>50</v>
      </c>
    </row>
    <row r="269" spans="1:5" ht="19.899999999999999" customHeight="1">
      <c r="A269" s="280" t="s">
        <v>1621</v>
      </c>
      <c r="B269" s="280" t="s">
        <v>1622</v>
      </c>
      <c r="C269" s="281">
        <v>100</v>
      </c>
      <c r="D269" s="281">
        <v>50</v>
      </c>
    </row>
    <row r="270" spans="1:5" ht="19.899999999999999" customHeight="1">
      <c r="A270" s="280" t="s">
        <v>1623</v>
      </c>
      <c r="B270" s="280" t="s">
        <v>1624</v>
      </c>
      <c r="C270" s="281">
        <v>100</v>
      </c>
      <c r="D270" s="281">
        <v>50</v>
      </c>
    </row>
    <row r="271" spans="1:5" ht="19.899999999999999" customHeight="1">
      <c r="A271" s="280" t="s">
        <v>1625</v>
      </c>
      <c r="B271" s="280" t="s">
        <v>1626</v>
      </c>
      <c r="C271" s="281">
        <v>100</v>
      </c>
      <c r="D271" s="281">
        <v>50</v>
      </c>
    </row>
    <row r="272" spans="1:5" ht="19.899999999999999" customHeight="1">
      <c r="A272" s="280" t="s">
        <v>1627</v>
      </c>
      <c r="B272" s="280" t="s">
        <v>1628</v>
      </c>
      <c r="C272" s="281">
        <v>100</v>
      </c>
      <c r="D272" s="281">
        <v>50</v>
      </c>
    </row>
    <row r="273" spans="1:4" ht="19.899999999999999" customHeight="1">
      <c r="A273" s="280" t="s">
        <v>1629</v>
      </c>
      <c r="B273" s="280" t="s">
        <v>1630</v>
      </c>
      <c r="C273" s="281">
        <v>100</v>
      </c>
      <c r="D273" s="281">
        <v>50</v>
      </c>
    </row>
    <row r="274" spans="1:4" ht="19.899999999999999" customHeight="1">
      <c r="A274" s="280" t="s">
        <v>1631</v>
      </c>
      <c r="B274" s="280" t="s">
        <v>1632</v>
      </c>
      <c r="C274" s="281">
        <v>100</v>
      </c>
      <c r="D274" s="281">
        <v>50</v>
      </c>
    </row>
    <row r="275" spans="1:4" ht="19.899999999999999" customHeight="1">
      <c r="A275" s="280" t="s">
        <v>1633</v>
      </c>
      <c r="B275" s="280" t="s">
        <v>1634</v>
      </c>
      <c r="C275" s="281">
        <v>100</v>
      </c>
      <c r="D275" s="281">
        <v>50</v>
      </c>
    </row>
    <row r="276" spans="1:4" ht="19.899999999999999" customHeight="1">
      <c r="A276" s="280" t="s">
        <v>1635</v>
      </c>
      <c r="B276" s="280" t="s">
        <v>1636</v>
      </c>
      <c r="C276" s="281">
        <v>100</v>
      </c>
      <c r="D276" s="281">
        <v>50</v>
      </c>
    </row>
    <row r="277" spans="1:4" ht="19.899999999999999" customHeight="1">
      <c r="A277" s="280" t="s">
        <v>1637</v>
      </c>
      <c r="B277" s="280" t="s">
        <v>1638</v>
      </c>
      <c r="C277" s="281">
        <v>100</v>
      </c>
      <c r="D277" s="281">
        <v>50</v>
      </c>
    </row>
    <row r="278" spans="1:4" ht="19.899999999999999" customHeight="1">
      <c r="A278" s="280" t="s">
        <v>1639</v>
      </c>
      <c r="B278" s="280" t="s">
        <v>1640</v>
      </c>
      <c r="C278" s="281">
        <v>100</v>
      </c>
      <c r="D278" s="281">
        <v>50</v>
      </c>
    </row>
    <row r="279" spans="1:4" ht="19.899999999999999" customHeight="1">
      <c r="A279" s="280" t="s">
        <v>1641</v>
      </c>
      <c r="B279" s="280" t="s">
        <v>1642</v>
      </c>
      <c r="C279" s="281">
        <v>100</v>
      </c>
      <c r="D279" s="281">
        <v>50</v>
      </c>
    </row>
    <row r="280" spans="1:4" ht="19.899999999999999" customHeight="1">
      <c r="A280" s="280" t="s">
        <v>1643</v>
      </c>
      <c r="B280" s="280" t="s">
        <v>1644</v>
      </c>
      <c r="C280" s="281">
        <v>100</v>
      </c>
      <c r="D280" s="281">
        <v>50</v>
      </c>
    </row>
    <row r="281" spans="1:4" ht="19.899999999999999" customHeight="1">
      <c r="A281" s="280" t="s">
        <v>1645</v>
      </c>
      <c r="B281" s="280" t="s">
        <v>1646</v>
      </c>
      <c r="C281" s="281">
        <v>100</v>
      </c>
      <c r="D281" s="281">
        <v>50</v>
      </c>
    </row>
    <row r="282" spans="1:4" ht="19.899999999999999" customHeight="1">
      <c r="A282" s="280" t="s">
        <v>1647</v>
      </c>
      <c r="B282" s="280" t="s">
        <v>1648</v>
      </c>
      <c r="C282" s="281">
        <v>100</v>
      </c>
      <c r="D282" s="281">
        <v>50</v>
      </c>
    </row>
    <row r="283" spans="1:4" ht="19.899999999999999" customHeight="1">
      <c r="A283" s="280" t="s">
        <v>1649</v>
      </c>
      <c r="B283" s="280" t="s">
        <v>1650</v>
      </c>
      <c r="C283" s="281">
        <v>100</v>
      </c>
      <c r="D283" s="281">
        <v>50</v>
      </c>
    </row>
    <row r="284" spans="1:4" ht="19.899999999999999" customHeight="1">
      <c r="A284" s="280" t="s">
        <v>1651</v>
      </c>
      <c r="B284" s="280" t="s">
        <v>1652</v>
      </c>
      <c r="C284" s="281">
        <v>100</v>
      </c>
      <c r="D284" s="281">
        <v>50</v>
      </c>
    </row>
    <row r="285" spans="1:4" ht="19.899999999999999" customHeight="1">
      <c r="A285" s="280" t="s">
        <v>1653</v>
      </c>
      <c r="B285" s="280" t="s">
        <v>1654</v>
      </c>
      <c r="C285" s="281">
        <v>100</v>
      </c>
      <c r="D285" s="281">
        <v>50</v>
      </c>
    </row>
    <row r="286" spans="1:4" ht="19.899999999999999" customHeight="1">
      <c r="A286" s="280" t="s">
        <v>1655</v>
      </c>
      <c r="B286" s="280" t="s">
        <v>1656</v>
      </c>
      <c r="C286" s="281">
        <v>100</v>
      </c>
      <c r="D286" s="281">
        <v>50</v>
      </c>
    </row>
    <row r="287" spans="1:4" ht="19.899999999999999" customHeight="1">
      <c r="A287" s="280" t="s">
        <v>1657</v>
      </c>
      <c r="B287" s="280" t="s">
        <v>1658</v>
      </c>
      <c r="C287" s="281">
        <v>100</v>
      </c>
      <c r="D287" s="281">
        <v>50</v>
      </c>
    </row>
    <row r="288" spans="1:4" ht="19.899999999999999" customHeight="1">
      <c r="A288" s="280" t="s">
        <v>1659</v>
      </c>
      <c r="B288" s="280" t="s">
        <v>1660</v>
      </c>
      <c r="C288" s="281">
        <v>100</v>
      </c>
      <c r="D288" s="281">
        <v>50</v>
      </c>
    </row>
    <row r="289" spans="1:4" ht="19.899999999999999" customHeight="1">
      <c r="A289" s="280" t="s">
        <v>1661</v>
      </c>
      <c r="B289" s="280" t="s">
        <v>1662</v>
      </c>
      <c r="C289" s="281">
        <v>100</v>
      </c>
      <c r="D289" s="281">
        <v>50</v>
      </c>
    </row>
    <row r="290" spans="1:4" ht="19.899999999999999" customHeight="1">
      <c r="A290" s="280" t="s">
        <v>1663</v>
      </c>
      <c r="B290" s="280" t="s">
        <v>1664</v>
      </c>
      <c r="C290" s="281">
        <v>100</v>
      </c>
      <c r="D290" s="281">
        <v>50</v>
      </c>
    </row>
    <row r="291" spans="1:4" ht="19.899999999999999" customHeight="1">
      <c r="A291" s="280" t="s">
        <v>1665</v>
      </c>
      <c r="B291" s="280" t="s">
        <v>1666</v>
      </c>
      <c r="C291" s="281">
        <v>100</v>
      </c>
      <c r="D291" s="281">
        <v>50</v>
      </c>
    </row>
    <row r="292" spans="1:4" ht="19.899999999999999" customHeight="1">
      <c r="A292" s="280" t="s">
        <v>1667</v>
      </c>
      <c r="B292" s="280" t="s">
        <v>1668</v>
      </c>
      <c r="C292" s="281">
        <v>100</v>
      </c>
      <c r="D292" s="281">
        <v>50</v>
      </c>
    </row>
    <row r="293" spans="1:4" ht="19.899999999999999" customHeight="1">
      <c r="A293" s="280" t="s">
        <v>1669</v>
      </c>
      <c r="B293" s="280" t="s">
        <v>1670</v>
      </c>
      <c r="C293" s="281">
        <v>100</v>
      </c>
      <c r="D293" s="281">
        <v>50</v>
      </c>
    </row>
    <row r="294" spans="1:4" ht="19.899999999999999" customHeight="1">
      <c r="A294" s="280" t="s">
        <v>1671</v>
      </c>
      <c r="B294" s="280" t="s">
        <v>1672</v>
      </c>
      <c r="C294" s="281">
        <v>100</v>
      </c>
      <c r="D294" s="281">
        <v>50</v>
      </c>
    </row>
    <row r="295" spans="1:4" ht="19.899999999999999" customHeight="1">
      <c r="A295" s="280" t="s">
        <v>1673</v>
      </c>
      <c r="B295" s="280" t="s">
        <v>1674</v>
      </c>
      <c r="C295" s="281">
        <v>100</v>
      </c>
      <c r="D295" s="281">
        <v>50</v>
      </c>
    </row>
    <row r="296" spans="1:4" ht="19.899999999999999" customHeight="1">
      <c r="A296" s="280" t="s">
        <v>1675</v>
      </c>
      <c r="B296" s="280" t="s">
        <v>1676</v>
      </c>
      <c r="C296" s="281">
        <v>100</v>
      </c>
      <c r="D296" s="281">
        <v>50</v>
      </c>
    </row>
    <row r="297" spans="1:4" ht="19.899999999999999" customHeight="1">
      <c r="A297" s="280" t="s">
        <v>1677</v>
      </c>
      <c r="B297" s="280" t="s">
        <v>1678</v>
      </c>
      <c r="C297" s="281">
        <v>100</v>
      </c>
      <c r="D297" s="281">
        <v>50</v>
      </c>
    </row>
    <row r="298" spans="1:4" ht="19.899999999999999" customHeight="1">
      <c r="A298" s="280" t="s">
        <v>1679</v>
      </c>
      <c r="B298" s="280" t="s">
        <v>1680</v>
      </c>
      <c r="C298" s="281">
        <v>100</v>
      </c>
      <c r="D298" s="281">
        <v>50</v>
      </c>
    </row>
    <row r="299" spans="1:4" ht="19.899999999999999" customHeight="1">
      <c r="A299" s="280" t="s">
        <v>1681</v>
      </c>
      <c r="B299" s="280" t="s">
        <v>1682</v>
      </c>
      <c r="C299" s="281">
        <v>100</v>
      </c>
      <c r="D299" s="281">
        <v>50</v>
      </c>
    </row>
    <row r="300" spans="1:4" ht="19.899999999999999" customHeight="1">
      <c r="A300" s="280" t="s">
        <v>1683</v>
      </c>
      <c r="B300" s="280" t="s">
        <v>1684</v>
      </c>
      <c r="C300" s="281">
        <v>100</v>
      </c>
      <c r="D300" s="281">
        <v>50</v>
      </c>
    </row>
    <row r="301" spans="1:4" ht="19.899999999999999" customHeight="1">
      <c r="A301" s="280" t="s">
        <v>1685</v>
      </c>
      <c r="B301" s="280" t="s">
        <v>1686</v>
      </c>
      <c r="C301" s="281">
        <v>100</v>
      </c>
      <c r="D301" s="281">
        <v>50</v>
      </c>
    </row>
    <row r="302" spans="1:4" ht="19.899999999999999" customHeight="1">
      <c r="A302" s="280" t="s">
        <v>1687</v>
      </c>
      <c r="B302" s="280" t="s">
        <v>1688</v>
      </c>
      <c r="C302" s="281">
        <v>100</v>
      </c>
      <c r="D302" s="281">
        <v>50</v>
      </c>
    </row>
    <row r="303" spans="1:4" ht="19.899999999999999" customHeight="1">
      <c r="A303" s="280" t="s">
        <v>1689</v>
      </c>
      <c r="B303" s="280" t="s">
        <v>1690</v>
      </c>
      <c r="C303" s="281">
        <v>100</v>
      </c>
      <c r="D303" s="281">
        <v>45</v>
      </c>
    </row>
    <row r="304" spans="1:4" ht="19.899999999999999" customHeight="1">
      <c r="A304" s="280" t="s">
        <v>1691</v>
      </c>
      <c r="B304" s="280" t="s">
        <v>1692</v>
      </c>
      <c r="C304" s="281">
        <v>100</v>
      </c>
      <c r="D304" s="281">
        <v>50</v>
      </c>
    </row>
    <row r="305" spans="1:4" ht="19.899999999999999" customHeight="1">
      <c r="A305" s="280" t="s">
        <v>1693</v>
      </c>
      <c r="B305" s="280" t="s">
        <v>1694</v>
      </c>
      <c r="C305" s="281">
        <v>100</v>
      </c>
      <c r="D305" s="281">
        <v>50</v>
      </c>
    </row>
    <row r="306" spans="1:4" ht="19.899999999999999" customHeight="1">
      <c r="A306" s="280" t="s">
        <v>1695</v>
      </c>
      <c r="B306" s="280" t="s">
        <v>1696</v>
      </c>
      <c r="C306" s="281">
        <v>100</v>
      </c>
      <c r="D306" s="281">
        <v>50</v>
      </c>
    </row>
    <row r="307" spans="1:4" ht="19.899999999999999" customHeight="1">
      <c r="A307" s="280" t="s">
        <v>1697</v>
      </c>
      <c r="B307" s="280" t="s">
        <v>1698</v>
      </c>
      <c r="C307" s="281">
        <v>100</v>
      </c>
      <c r="D307" s="281">
        <v>50</v>
      </c>
    </row>
    <row r="308" spans="1:4" ht="19.899999999999999" customHeight="1">
      <c r="A308" s="280" t="s">
        <v>1699</v>
      </c>
      <c r="B308" s="280" t="s">
        <v>1700</v>
      </c>
      <c r="C308" s="281">
        <v>100</v>
      </c>
      <c r="D308" s="281">
        <v>50</v>
      </c>
    </row>
    <row r="309" spans="1:4" ht="19.899999999999999" customHeight="1">
      <c r="A309" s="280" t="s">
        <v>1701</v>
      </c>
      <c r="B309" s="280" t="s">
        <v>1702</v>
      </c>
      <c r="C309" s="281">
        <v>100</v>
      </c>
      <c r="D309" s="281">
        <v>50</v>
      </c>
    </row>
    <row r="310" spans="1:4" ht="19.899999999999999" customHeight="1">
      <c r="A310" s="280" t="s">
        <v>1703</v>
      </c>
      <c r="B310" s="280" t="s">
        <v>1704</v>
      </c>
      <c r="C310" s="281">
        <v>100</v>
      </c>
      <c r="D310" s="281">
        <v>50</v>
      </c>
    </row>
    <row r="311" spans="1:4" ht="19.899999999999999" customHeight="1">
      <c r="A311" s="280" t="s">
        <v>1705</v>
      </c>
      <c r="B311" s="280" t="s">
        <v>1706</v>
      </c>
      <c r="C311" s="281">
        <v>100</v>
      </c>
      <c r="D311" s="281">
        <v>50</v>
      </c>
    </row>
    <row r="312" spans="1:4" ht="19.899999999999999" customHeight="1">
      <c r="A312" s="280" t="s">
        <v>1707</v>
      </c>
      <c r="B312" s="280" t="s">
        <v>1708</v>
      </c>
      <c r="C312" s="281">
        <v>100</v>
      </c>
      <c r="D312" s="281">
        <v>50</v>
      </c>
    </row>
    <row r="313" spans="1:4" ht="19.899999999999999" customHeight="1">
      <c r="A313" s="280" t="s">
        <v>1709</v>
      </c>
      <c r="B313" s="280" t="s">
        <v>1710</v>
      </c>
      <c r="C313" s="281">
        <v>100</v>
      </c>
      <c r="D313" s="281">
        <v>50</v>
      </c>
    </row>
    <row r="314" spans="1:4" ht="19.899999999999999" customHeight="1">
      <c r="A314" s="280" t="s">
        <v>1711</v>
      </c>
      <c r="B314" s="280" t="s">
        <v>1712</v>
      </c>
      <c r="C314" s="281">
        <v>100</v>
      </c>
      <c r="D314" s="281">
        <v>50</v>
      </c>
    </row>
    <row r="315" spans="1:4" ht="19.899999999999999" customHeight="1">
      <c r="A315" s="280" t="s">
        <v>1713</v>
      </c>
      <c r="B315" s="280" t="s">
        <v>1714</v>
      </c>
      <c r="C315" s="281">
        <v>100</v>
      </c>
      <c r="D315" s="281">
        <v>50</v>
      </c>
    </row>
    <row r="316" spans="1:4" ht="19.899999999999999" customHeight="1">
      <c r="A316" s="280" t="s">
        <v>1715</v>
      </c>
      <c r="B316" s="280" t="s">
        <v>1716</v>
      </c>
      <c r="C316" s="281">
        <v>100</v>
      </c>
      <c r="D316" s="281">
        <v>50</v>
      </c>
    </row>
    <row r="317" spans="1:4" ht="19.899999999999999" customHeight="1">
      <c r="A317" s="280" t="s">
        <v>1717</v>
      </c>
      <c r="B317" s="280" t="s">
        <v>1718</v>
      </c>
      <c r="C317" s="281">
        <v>100</v>
      </c>
      <c r="D317" s="281">
        <v>50</v>
      </c>
    </row>
    <row r="318" spans="1:4" ht="19.899999999999999" customHeight="1">
      <c r="A318" s="280" t="s">
        <v>1719</v>
      </c>
      <c r="B318" s="280" t="s">
        <v>1720</v>
      </c>
      <c r="C318" s="281">
        <v>100</v>
      </c>
      <c r="D318" s="281">
        <v>50</v>
      </c>
    </row>
    <row r="319" spans="1:4" ht="19.899999999999999" customHeight="1">
      <c r="A319" s="280" t="s">
        <v>1721</v>
      </c>
      <c r="B319" s="280" t="s">
        <v>1722</v>
      </c>
      <c r="C319" s="281">
        <v>100</v>
      </c>
      <c r="D319" s="281">
        <v>50</v>
      </c>
    </row>
    <row r="320" spans="1:4" ht="19.899999999999999" customHeight="1">
      <c r="A320" s="280" t="s">
        <v>1723</v>
      </c>
      <c r="B320" s="280" t="s">
        <v>1724</v>
      </c>
      <c r="C320" s="281">
        <v>100</v>
      </c>
      <c r="D320" s="281">
        <v>50</v>
      </c>
    </row>
    <row r="321" spans="1:4" ht="19.899999999999999" customHeight="1">
      <c r="A321" s="280" t="s">
        <v>1725</v>
      </c>
      <c r="B321" s="280" t="s">
        <v>1726</v>
      </c>
      <c r="C321" s="281">
        <v>100</v>
      </c>
      <c r="D321" s="281">
        <v>50</v>
      </c>
    </row>
    <row r="322" spans="1:4" ht="19.899999999999999" customHeight="1">
      <c r="A322" s="280" t="s">
        <v>1727</v>
      </c>
      <c r="B322" s="280" t="s">
        <v>1728</v>
      </c>
      <c r="C322" s="281">
        <v>100</v>
      </c>
      <c r="D322" s="281">
        <v>50</v>
      </c>
    </row>
    <row r="323" spans="1:4" ht="19.899999999999999" customHeight="1">
      <c r="A323" s="280" t="s">
        <v>1729</v>
      </c>
      <c r="B323" s="280" t="s">
        <v>1730</v>
      </c>
      <c r="C323" s="281">
        <v>100</v>
      </c>
      <c r="D323" s="281">
        <v>50</v>
      </c>
    </row>
    <row r="324" spans="1:4" ht="19.899999999999999" customHeight="1">
      <c r="A324" s="280" t="s">
        <v>1731</v>
      </c>
      <c r="B324" s="280" t="s">
        <v>1732</v>
      </c>
      <c r="C324" s="281">
        <v>100</v>
      </c>
      <c r="D324" s="281">
        <v>50</v>
      </c>
    </row>
    <row r="325" spans="1:4" ht="19.899999999999999" customHeight="1">
      <c r="A325" s="280" t="s">
        <v>1733</v>
      </c>
      <c r="B325" s="280" t="s">
        <v>1734</v>
      </c>
      <c r="C325" s="281">
        <v>100</v>
      </c>
      <c r="D325" s="281">
        <v>50</v>
      </c>
    </row>
    <row r="326" spans="1:4" ht="19.899999999999999" customHeight="1">
      <c r="A326" s="280" t="s">
        <v>1735</v>
      </c>
      <c r="B326" s="280" t="s">
        <v>1736</v>
      </c>
      <c r="C326" s="281">
        <v>100</v>
      </c>
      <c r="D326" s="281">
        <v>50</v>
      </c>
    </row>
    <row r="327" spans="1:4" ht="19.899999999999999" customHeight="1">
      <c r="A327" s="280" t="s">
        <v>1737</v>
      </c>
      <c r="B327" s="280" t="s">
        <v>1738</v>
      </c>
      <c r="C327" s="281">
        <v>100</v>
      </c>
      <c r="D327" s="281">
        <v>50</v>
      </c>
    </row>
    <row r="328" spans="1:4" ht="19.899999999999999" customHeight="1">
      <c r="A328" s="280" t="s">
        <v>1739</v>
      </c>
      <c r="B328" s="280" t="s">
        <v>1740</v>
      </c>
      <c r="C328" s="281">
        <v>100</v>
      </c>
      <c r="D328" s="281">
        <v>50</v>
      </c>
    </row>
    <row r="329" spans="1:4" ht="19.899999999999999" customHeight="1">
      <c r="A329" s="280" t="s">
        <v>1741</v>
      </c>
      <c r="B329" s="280" t="s">
        <v>1742</v>
      </c>
      <c r="C329" s="281">
        <v>100</v>
      </c>
      <c r="D329" s="281">
        <v>50</v>
      </c>
    </row>
    <row r="330" spans="1:4" ht="19.899999999999999" customHeight="1">
      <c r="A330" s="280" t="s">
        <v>1743</v>
      </c>
      <c r="B330" s="280" t="s">
        <v>1744</v>
      </c>
      <c r="C330" s="281">
        <v>100</v>
      </c>
      <c r="D330" s="281">
        <v>50</v>
      </c>
    </row>
    <row r="331" spans="1:4" ht="19.899999999999999" customHeight="1">
      <c r="A331" s="280" t="s">
        <v>1745</v>
      </c>
      <c r="B331" s="280" t="s">
        <v>1746</v>
      </c>
      <c r="C331" s="281">
        <v>100</v>
      </c>
      <c r="D331" s="281">
        <v>50</v>
      </c>
    </row>
    <row r="332" spans="1:4" ht="19.899999999999999" customHeight="1">
      <c r="A332" s="280" t="s">
        <v>1747</v>
      </c>
      <c r="B332" s="280" t="s">
        <v>1748</v>
      </c>
      <c r="C332" s="281">
        <v>100</v>
      </c>
      <c r="D332" s="281">
        <v>50</v>
      </c>
    </row>
    <row r="333" spans="1:4" ht="19.899999999999999" customHeight="1">
      <c r="A333" s="280" t="s">
        <v>1749</v>
      </c>
      <c r="B333" s="280" t="s">
        <v>1750</v>
      </c>
      <c r="C333" s="281">
        <v>100</v>
      </c>
      <c r="D333" s="281">
        <v>50</v>
      </c>
    </row>
    <row r="334" spans="1:4" ht="19.899999999999999" customHeight="1">
      <c r="A334" s="280" t="s">
        <v>1751</v>
      </c>
      <c r="B334" s="280" t="s">
        <v>1752</v>
      </c>
      <c r="C334" s="281">
        <v>100</v>
      </c>
      <c r="D334" s="281">
        <v>50</v>
      </c>
    </row>
    <row r="335" spans="1:4" ht="19.899999999999999" customHeight="1">
      <c r="A335" s="280" t="s">
        <v>1753</v>
      </c>
      <c r="B335" s="280" t="s">
        <v>1754</v>
      </c>
      <c r="C335" s="281">
        <v>100</v>
      </c>
      <c r="D335" s="281">
        <v>50</v>
      </c>
    </row>
    <row r="336" spans="1:4" ht="19.899999999999999" customHeight="1">
      <c r="A336" s="280" t="s">
        <v>1755</v>
      </c>
      <c r="B336" s="280" t="s">
        <v>1756</v>
      </c>
      <c r="C336" s="281">
        <v>100</v>
      </c>
      <c r="D336" s="281">
        <v>45</v>
      </c>
    </row>
    <row r="337" spans="1:4" ht="19.899999999999999" customHeight="1">
      <c r="A337" s="280" t="s">
        <v>1757</v>
      </c>
      <c r="B337" s="280" t="s">
        <v>1758</v>
      </c>
      <c r="C337" s="281">
        <v>100</v>
      </c>
    </row>
    <row r="338" spans="1:4" ht="19.899999999999999" customHeight="1">
      <c r="A338" s="280" t="s">
        <v>1759</v>
      </c>
      <c r="B338" s="280" t="s">
        <v>1760</v>
      </c>
      <c r="C338" s="281">
        <v>100</v>
      </c>
      <c r="D338" s="281">
        <v>50</v>
      </c>
    </row>
    <row r="339" spans="1:4" ht="19.899999999999999" customHeight="1">
      <c r="A339" s="280" t="s">
        <v>1761</v>
      </c>
      <c r="B339" s="280" t="s">
        <v>1762</v>
      </c>
      <c r="C339" s="281">
        <v>100</v>
      </c>
      <c r="D339" s="281">
        <v>50</v>
      </c>
    </row>
    <row r="340" spans="1:4" ht="19.899999999999999" customHeight="1">
      <c r="A340" s="280" t="s">
        <v>1763</v>
      </c>
      <c r="B340" s="280" t="s">
        <v>1764</v>
      </c>
      <c r="C340" s="281">
        <v>100</v>
      </c>
      <c r="D340" s="281">
        <v>50</v>
      </c>
    </row>
    <row r="341" spans="1:4" ht="19.899999999999999" customHeight="1">
      <c r="A341" s="280" t="s">
        <v>1765</v>
      </c>
      <c r="B341" s="280" t="s">
        <v>1766</v>
      </c>
      <c r="C341" s="281">
        <v>100</v>
      </c>
      <c r="D341" s="281">
        <v>50</v>
      </c>
    </row>
    <row r="342" spans="1:4" ht="19.899999999999999" customHeight="1">
      <c r="A342" s="280" t="s">
        <v>1767</v>
      </c>
      <c r="B342" s="280" t="s">
        <v>1768</v>
      </c>
      <c r="C342" s="281">
        <v>100</v>
      </c>
      <c r="D342" s="281">
        <v>50</v>
      </c>
    </row>
    <row r="343" spans="1:4" ht="19.899999999999999" customHeight="1">
      <c r="A343" s="280" t="s">
        <v>1769</v>
      </c>
      <c r="B343" s="280" t="s">
        <v>1770</v>
      </c>
      <c r="C343" s="281">
        <v>100</v>
      </c>
      <c r="D343" s="281">
        <v>50</v>
      </c>
    </row>
    <row r="344" spans="1:4" ht="19.899999999999999" customHeight="1">
      <c r="A344" s="280" t="s">
        <v>1771</v>
      </c>
      <c r="B344" s="280" t="s">
        <v>1772</v>
      </c>
      <c r="C344" s="281">
        <v>100</v>
      </c>
      <c r="D344" s="281">
        <v>50</v>
      </c>
    </row>
    <row r="345" spans="1:4" ht="19.899999999999999" customHeight="1">
      <c r="A345" s="280" t="s">
        <v>1773</v>
      </c>
      <c r="B345" s="280" t="s">
        <v>1774</v>
      </c>
      <c r="C345" s="281">
        <v>100</v>
      </c>
      <c r="D345" s="281">
        <v>50</v>
      </c>
    </row>
    <row r="346" spans="1:4" ht="19.899999999999999" customHeight="1">
      <c r="A346" s="280" t="s">
        <v>1775</v>
      </c>
      <c r="B346" s="280" t="s">
        <v>1776</v>
      </c>
      <c r="C346" s="281">
        <v>100</v>
      </c>
      <c r="D346" s="281">
        <v>50</v>
      </c>
    </row>
    <row r="347" spans="1:4" ht="19.899999999999999" customHeight="1">
      <c r="A347" s="280" t="s">
        <v>1777</v>
      </c>
      <c r="B347" s="280" t="s">
        <v>1778</v>
      </c>
      <c r="C347" s="281">
        <v>100</v>
      </c>
      <c r="D347" s="281">
        <v>50</v>
      </c>
    </row>
    <row r="348" spans="1:4" ht="19.899999999999999" customHeight="1">
      <c r="A348" s="280" t="s">
        <v>1779</v>
      </c>
      <c r="B348" s="280" t="s">
        <v>1780</v>
      </c>
      <c r="C348" s="281">
        <v>100</v>
      </c>
      <c r="D348" s="281">
        <v>50</v>
      </c>
    </row>
    <row r="349" spans="1:4" ht="19.899999999999999" customHeight="1">
      <c r="A349" s="280" t="s">
        <v>1781</v>
      </c>
      <c r="B349" s="280" t="s">
        <v>1782</v>
      </c>
      <c r="C349" s="281">
        <v>100</v>
      </c>
      <c r="D349" s="281">
        <v>50</v>
      </c>
    </row>
    <row r="350" spans="1:4" ht="19.899999999999999" customHeight="1">
      <c r="A350" s="280" t="s">
        <v>1783</v>
      </c>
      <c r="B350" s="280" t="s">
        <v>1784</v>
      </c>
      <c r="C350" s="281">
        <v>100</v>
      </c>
      <c r="D350" s="281">
        <v>50</v>
      </c>
    </row>
    <row r="351" spans="1:4" ht="19.899999999999999" customHeight="1">
      <c r="A351" s="280" t="s">
        <v>1785</v>
      </c>
      <c r="B351" s="280" t="s">
        <v>1786</v>
      </c>
      <c r="C351" s="281">
        <v>100</v>
      </c>
      <c r="D351" s="281">
        <v>50</v>
      </c>
    </row>
    <row r="352" spans="1:4" ht="19.899999999999999" customHeight="1">
      <c r="A352" s="280" t="s">
        <v>1787</v>
      </c>
      <c r="B352" s="280" t="s">
        <v>1788</v>
      </c>
      <c r="C352" s="281">
        <v>100</v>
      </c>
      <c r="D352" s="281">
        <v>50</v>
      </c>
    </row>
    <row r="353" spans="1:5" ht="19.899999999999999" customHeight="1">
      <c r="A353" s="280" t="s">
        <v>1789</v>
      </c>
      <c r="B353" s="280" t="s">
        <v>1790</v>
      </c>
      <c r="C353" s="281">
        <v>100</v>
      </c>
      <c r="D353" s="281">
        <v>50</v>
      </c>
    </row>
    <row r="354" spans="1:5" ht="19.899999999999999" customHeight="1">
      <c r="A354" s="280" t="s">
        <v>1615</v>
      </c>
      <c r="B354" s="280" t="s">
        <v>1616</v>
      </c>
      <c r="C354" s="281">
        <v>100</v>
      </c>
      <c r="D354" s="281">
        <v>50</v>
      </c>
      <c r="E354" s="279">
        <v>5</v>
      </c>
    </row>
    <row r="355" spans="1:5" ht="19.899999999999999" customHeight="1">
      <c r="A355" s="280" t="s">
        <v>1617</v>
      </c>
      <c r="B355" s="280" t="s">
        <v>1618</v>
      </c>
      <c r="C355" s="281">
        <v>100</v>
      </c>
      <c r="D355" s="281">
        <v>50</v>
      </c>
    </row>
    <row r="356" spans="1:5" ht="19.899999999999999" customHeight="1">
      <c r="A356" s="280" t="s">
        <v>1619</v>
      </c>
      <c r="B356" s="280" t="s">
        <v>1620</v>
      </c>
      <c r="C356" s="281">
        <v>100</v>
      </c>
      <c r="D356" s="281">
        <v>50</v>
      </c>
    </row>
    <row r="357" spans="1:5" ht="19.899999999999999" customHeight="1">
      <c r="A357" s="280" t="s">
        <v>1621</v>
      </c>
      <c r="B357" s="280" t="s">
        <v>1622</v>
      </c>
      <c r="C357" s="281">
        <v>100</v>
      </c>
      <c r="D357" s="281">
        <v>50</v>
      </c>
    </row>
    <row r="358" spans="1:5" ht="19.899999999999999" customHeight="1">
      <c r="A358" s="280" t="s">
        <v>1623</v>
      </c>
      <c r="B358" s="280" t="s">
        <v>1624</v>
      </c>
      <c r="C358" s="281">
        <v>100</v>
      </c>
      <c r="D358" s="281">
        <v>50</v>
      </c>
    </row>
    <row r="359" spans="1:5" ht="19.899999999999999" customHeight="1">
      <c r="A359" s="280" t="s">
        <v>1625</v>
      </c>
      <c r="B359" s="280" t="s">
        <v>1626</v>
      </c>
      <c r="C359" s="281">
        <v>100</v>
      </c>
      <c r="D359" s="281">
        <v>50</v>
      </c>
    </row>
    <row r="360" spans="1:5" ht="19.899999999999999" customHeight="1">
      <c r="A360" s="280" t="s">
        <v>1627</v>
      </c>
      <c r="B360" s="280" t="s">
        <v>1628</v>
      </c>
      <c r="C360" s="281">
        <v>100</v>
      </c>
      <c r="D360" s="281">
        <v>50</v>
      </c>
    </row>
    <row r="361" spans="1:5" ht="19.899999999999999" customHeight="1">
      <c r="A361" s="280" t="s">
        <v>1629</v>
      </c>
      <c r="B361" s="280" t="s">
        <v>1630</v>
      </c>
      <c r="C361" s="281">
        <v>100</v>
      </c>
      <c r="D361" s="281">
        <v>50</v>
      </c>
    </row>
    <row r="362" spans="1:5" ht="19.899999999999999" customHeight="1">
      <c r="A362" s="280" t="s">
        <v>1631</v>
      </c>
      <c r="B362" s="280" t="s">
        <v>1632</v>
      </c>
      <c r="C362" s="281">
        <v>100</v>
      </c>
      <c r="D362" s="281">
        <v>50</v>
      </c>
    </row>
    <row r="363" spans="1:5" ht="19.899999999999999" customHeight="1">
      <c r="A363" s="280" t="s">
        <v>1633</v>
      </c>
      <c r="B363" s="280" t="s">
        <v>1634</v>
      </c>
      <c r="C363" s="281">
        <v>100</v>
      </c>
      <c r="D363" s="281">
        <v>50</v>
      </c>
    </row>
    <row r="364" spans="1:5" ht="19.899999999999999" customHeight="1">
      <c r="A364" s="280" t="s">
        <v>1635</v>
      </c>
      <c r="B364" s="280" t="s">
        <v>1636</v>
      </c>
      <c r="C364" s="281">
        <v>100</v>
      </c>
      <c r="D364" s="281">
        <v>50</v>
      </c>
    </row>
    <row r="365" spans="1:5" ht="19.899999999999999" customHeight="1">
      <c r="A365" s="280" t="s">
        <v>1637</v>
      </c>
      <c r="B365" s="280" t="s">
        <v>1638</v>
      </c>
      <c r="C365" s="281">
        <v>100</v>
      </c>
      <c r="D365" s="281">
        <v>50</v>
      </c>
    </row>
    <row r="366" spans="1:5" ht="19.899999999999999" customHeight="1">
      <c r="A366" s="280" t="s">
        <v>1639</v>
      </c>
      <c r="B366" s="280" t="s">
        <v>1640</v>
      </c>
      <c r="C366" s="281">
        <v>100</v>
      </c>
      <c r="D366" s="281">
        <v>50</v>
      </c>
    </row>
    <row r="367" spans="1:5" ht="19.899999999999999" customHeight="1">
      <c r="A367" s="280" t="s">
        <v>1641</v>
      </c>
      <c r="B367" s="280" t="s">
        <v>1642</v>
      </c>
      <c r="C367" s="281">
        <v>100</v>
      </c>
      <c r="D367" s="281">
        <v>50</v>
      </c>
    </row>
    <row r="368" spans="1:5" ht="19.899999999999999" customHeight="1">
      <c r="A368" s="280" t="s">
        <v>1643</v>
      </c>
      <c r="B368" s="280" t="s">
        <v>1644</v>
      </c>
      <c r="C368" s="281">
        <v>100</v>
      </c>
      <c r="D368" s="281">
        <v>50</v>
      </c>
    </row>
    <row r="369" spans="1:4" ht="19.899999999999999" customHeight="1">
      <c r="A369" s="280" t="s">
        <v>1645</v>
      </c>
      <c r="B369" s="280" t="s">
        <v>1646</v>
      </c>
      <c r="C369" s="281">
        <v>100</v>
      </c>
      <c r="D369" s="281">
        <v>50</v>
      </c>
    </row>
    <row r="370" spans="1:4" ht="19.899999999999999" customHeight="1">
      <c r="A370" s="280" t="s">
        <v>1647</v>
      </c>
      <c r="B370" s="280" t="s">
        <v>1648</v>
      </c>
      <c r="C370" s="281">
        <v>100</v>
      </c>
      <c r="D370" s="281">
        <v>50</v>
      </c>
    </row>
    <row r="371" spans="1:4" ht="19.899999999999999" customHeight="1">
      <c r="A371" s="280" t="s">
        <v>1649</v>
      </c>
      <c r="B371" s="280" t="s">
        <v>1650</v>
      </c>
      <c r="C371" s="281">
        <v>100</v>
      </c>
      <c r="D371" s="281">
        <v>50</v>
      </c>
    </row>
    <row r="372" spans="1:4" ht="19.899999999999999" customHeight="1">
      <c r="A372" s="280" t="s">
        <v>1651</v>
      </c>
      <c r="B372" s="280" t="s">
        <v>1652</v>
      </c>
      <c r="C372" s="281">
        <v>100</v>
      </c>
      <c r="D372" s="281">
        <v>50</v>
      </c>
    </row>
    <row r="373" spans="1:4" ht="19.899999999999999" customHeight="1">
      <c r="A373" s="280" t="s">
        <v>1653</v>
      </c>
      <c r="B373" s="280" t="s">
        <v>1654</v>
      </c>
      <c r="C373" s="281">
        <v>100</v>
      </c>
      <c r="D373" s="281">
        <v>50</v>
      </c>
    </row>
    <row r="374" spans="1:4" ht="19.899999999999999" customHeight="1">
      <c r="A374" s="280" t="s">
        <v>1655</v>
      </c>
      <c r="B374" s="280" t="s">
        <v>1656</v>
      </c>
      <c r="C374" s="281">
        <v>100</v>
      </c>
      <c r="D374" s="281">
        <v>50</v>
      </c>
    </row>
    <row r="375" spans="1:4" ht="19.899999999999999" customHeight="1">
      <c r="A375" s="280" t="s">
        <v>1657</v>
      </c>
      <c r="B375" s="280" t="s">
        <v>1658</v>
      </c>
      <c r="C375" s="281">
        <v>100</v>
      </c>
      <c r="D375" s="281">
        <v>50</v>
      </c>
    </row>
    <row r="376" spans="1:4" ht="19.899999999999999" customHeight="1">
      <c r="A376" s="280" t="s">
        <v>1659</v>
      </c>
      <c r="B376" s="280" t="s">
        <v>1660</v>
      </c>
      <c r="C376" s="281">
        <v>100</v>
      </c>
      <c r="D376" s="281">
        <v>50</v>
      </c>
    </row>
    <row r="377" spans="1:4" ht="19.899999999999999" customHeight="1">
      <c r="A377" s="280" t="s">
        <v>1661</v>
      </c>
      <c r="B377" s="280" t="s">
        <v>1662</v>
      </c>
      <c r="C377" s="281">
        <v>100</v>
      </c>
      <c r="D377" s="281">
        <v>50</v>
      </c>
    </row>
    <row r="378" spans="1:4" ht="19.899999999999999" customHeight="1">
      <c r="A378" s="280" t="s">
        <v>1663</v>
      </c>
      <c r="B378" s="280" t="s">
        <v>1664</v>
      </c>
      <c r="C378" s="281">
        <v>100</v>
      </c>
      <c r="D378" s="281">
        <v>50</v>
      </c>
    </row>
    <row r="379" spans="1:4" ht="19.899999999999999" customHeight="1">
      <c r="A379" s="280" t="s">
        <v>1665</v>
      </c>
      <c r="B379" s="280" t="s">
        <v>1666</v>
      </c>
      <c r="C379" s="281">
        <v>100</v>
      </c>
      <c r="D379" s="281">
        <v>50</v>
      </c>
    </row>
    <row r="380" spans="1:4" ht="19.899999999999999" customHeight="1">
      <c r="A380" s="280" t="s">
        <v>1667</v>
      </c>
      <c r="B380" s="280" t="s">
        <v>1668</v>
      </c>
      <c r="C380" s="281">
        <v>100</v>
      </c>
      <c r="D380" s="281">
        <v>50</v>
      </c>
    </row>
    <row r="381" spans="1:4" ht="19.899999999999999" customHeight="1">
      <c r="A381" s="280" t="s">
        <v>1669</v>
      </c>
      <c r="B381" s="280" t="s">
        <v>1670</v>
      </c>
      <c r="C381" s="281">
        <v>100</v>
      </c>
      <c r="D381" s="281">
        <v>50</v>
      </c>
    </row>
    <row r="382" spans="1:4" ht="19.899999999999999" customHeight="1">
      <c r="A382" s="280" t="s">
        <v>1671</v>
      </c>
      <c r="B382" s="280" t="s">
        <v>1672</v>
      </c>
      <c r="C382" s="281">
        <v>100</v>
      </c>
      <c r="D382" s="281">
        <v>50</v>
      </c>
    </row>
    <row r="383" spans="1:4" ht="19.899999999999999" customHeight="1">
      <c r="A383" s="280" t="s">
        <v>1673</v>
      </c>
      <c r="B383" s="280" t="s">
        <v>1674</v>
      </c>
      <c r="C383" s="281">
        <v>100</v>
      </c>
      <c r="D383" s="281">
        <v>50</v>
      </c>
    </row>
    <row r="384" spans="1:4" ht="19.899999999999999" customHeight="1">
      <c r="A384" s="280" t="s">
        <v>1675</v>
      </c>
      <c r="B384" s="280" t="s">
        <v>1676</v>
      </c>
      <c r="C384" s="281">
        <v>100</v>
      </c>
      <c r="D384" s="281">
        <v>50</v>
      </c>
    </row>
    <row r="385" spans="1:4" ht="19.899999999999999" customHeight="1">
      <c r="A385" s="280" t="s">
        <v>1677</v>
      </c>
      <c r="B385" s="280" t="s">
        <v>1678</v>
      </c>
      <c r="C385" s="281">
        <v>100</v>
      </c>
      <c r="D385" s="281">
        <v>50</v>
      </c>
    </row>
    <row r="386" spans="1:4" ht="19.899999999999999" customHeight="1">
      <c r="A386" s="280" t="s">
        <v>1679</v>
      </c>
      <c r="B386" s="280" t="s">
        <v>1680</v>
      </c>
      <c r="C386" s="281">
        <v>100</v>
      </c>
      <c r="D386" s="281">
        <v>50</v>
      </c>
    </row>
    <row r="387" spans="1:4" ht="19.899999999999999" customHeight="1">
      <c r="A387" s="280" t="s">
        <v>1681</v>
      </c>
      <c r="B387" s="280" t="s">
        <v>1682</v>
      </c>
      <c r="C387" s="281">
        <v>100</v>
      </c>
      <c r="D387" s="281">
        <v>50</v>
      </c>
    </row>
    <row r="388" spans="1:4" ht="19.899999999999999" customHeight="1">
      <c r="A388" s="280" t="s">
        <v>1683</v>
      </c>
      <c r="B388" s="280" t="s">
        <v>1684</v>
      </c>
      <c r="C388" s="281">
        <v>100</v>
      </c>
      <c r="D388" s="281">
        <v>50</v>
      </c>
    </row>
    <row r="389" spans="1:4" ht="19.899999999999999" customHeight="1">
      <c r="A389" s="280" t="s">
        <v>1685</v>
      </c>
      <c r="B389" s="280" t="s">
        <v>1686</v>
      </c>
      <c r="C389" s="281">
        <v>100</v>
      </c>
      <c r="D389" s="281">
        <v>50</v>
      </c>
    </row>
    <row r="390" spans="1:4" ht="19.899999999999999" customHeight="1">
      <c r="A390" s="280" t="s">
        <v>1687</v>
      </c>
      <c r="B390" s="280" t="s">
        <v>1688</v>
      </c>
      <c r="C390" s="281">
        <v>100</v>
      </c>
      <c r="D390" s="281">
        <v>50</v>
      </c>
    </row>
    <row r="391" spans="1:4" ht="19.899999999999999" customHeight="1">
      <c r="A391" s="280" t="s">
        <v>1689</v>
      </c>
      <c r="B391" s="280" t="s">
        <v>1690</v>
      </c>
      <c r="C391" s="281">
        <v>100</v>
      </c>
      <c r="D391" s="281">
        <v>45</v>
      </c>
    </row>
    <row r="392" spans="1:4" ht="19.899999999999999" customHeight="1">
      <c r="A392" s="280" t="s">
        <v>1691</v>
      </c>
      <c r="B392" s="280" t="s">
        <v>1692</v>
      </c>
      <c r="C392" s="281">
        <v>100</v>
      </c>
      <c r="D392" s="281">
        <v>50</v>
      </c>
    </row>
    <row r="393" spans="1:4" ht="19.899999999999999" customHeight="1">
      <c r="A393" s="280" t="s">
        <v>1693</v>
      </c>
      <c r="B393" s="280" t="s">
        <v>1694</v>
      </c>
      <c r="C393" s="281">
        <v>100</v>
      </c>
      <c r="D393" s="281">
        <v>50</v>
      </c>
    </row>
    <row r="394" spans="1:4" ht="19.899999999999999" customHeight="1">
      <c r="A394" s="280" t="s">
        <v>1695</v>
      </c>
      <c r="B394" s="280" t="s">
        <v>1696</v>
      </c>
      <c r="C394" s="281">
        <v>100</v>
      </c>
      <c r="D394" s="281">
        <v>50</v>
      </c>
    </row>
    <row r="395" spans="1:4" ht="19.899999999999999" customHeight="1">
      <c r="A395" s="280" t="s">
        <v>1697</v>
      </c>
      <c r="B395" s="280" t="s">
        <v>1698</v>
      </c>
      <c r="C395" s="281">
        <v>100</v>
      </c>
      <c r="D395" s="281">
        <v>50</v>
      </c>
    </row>
    <row r="396" spans="1:4" ht="19.899999999999999" customHeight="1">
      <c r="A396" s="280" t="s">
        <v>1699</v>
      </c>
      <c r="B396" s="280" t="s">
        <v>1700</v>
      </c>
      <c r="C396" s="281">
        <v>100</v>
      </c>
      <c r="D396" s="281">
        <v>50</v>
      </c>
    </row>
    <row r="397" spans="1:4" ht="19.899999999999999" customHeight="1">
      <c r="A397" s="280" t="s">
        <v>1701</v>
      </c>
      <c r="B397" s="280" t="s">
        <v>1702</v>
      </c>
      <c r="C397" s="281">
        <v>100</v>
      </c>
      <c r="D397" s="281">
        <v>50</v>
      </c>
    </row>
    <row r="398" spans="1:4" ht="19.899999999999999" customHeight="1">
      <c r="A398" s="280" t="s">
        <v>1703</v>
      </c>
      <c r="B398" s="280" t="s">
        <v>1704</v>
      </c>
      <c r="C398" s="281">
        <v>100</v>
      </c>
      <c r="D398" s="281">
        <v>50</v>
      </c>
    </row>
    <row r="399" spans="1:4" ht="19.899999999999999" customHeight="1">
      <c r="A399" s="280" t="s">
        <v>1705</v>
      </c>
      <c r="B399" s="280" t="s">
        <v>1706</v>
      </c>
      <c r="C399" s="281">
        <v>100</v>
      </c>
      <c r="D399" s="281">
        <v>50</v>
      </c>
    </row>
    <row r="400" spans="1:4" ht="19.899999999999999" customHeight="1">
      <c r="A400" s="280" t="s">
        <v>1707</v>
      </c>
      <c r="B400" s="280" t="s">
        <v>1708</v>
      </c>
      <c r="C400" s="281">
        <v>100</v>
      </c>
      <c r="D400" s="281">
        <v>50</v>
      </c>
    </row>
    <row r="401" spans="1:4" ht="19.899999999999999" customHeight="1">
      <c r="A401" s="280" t="s">
        <v>1709</v>
      </c>
      <c r="B401" s="280" t="s">
        <v>1710</v>
      </c>
      <c r="C401" s="281">
        <v>100</v>
      </c>
      <c r="D401" s="281">
        <v>50</v>
      </c>
    </row>
    <row r="402" spans="1:4" ht="19.899999999999999" customHeight="1">
      <c r="A402" s="280" t="s">
        <v>1711</v>
      </c>
      <c r="B402" s="280" t="s">
        <v>1712</v>
      </c>
      <c r="C402" s="281">
        <v>100</v>
      </c>
      <c r="D402" s="281">
        <v>50</v>
      </c>
    </row>
    <row r="403" spans="1:4" ht="19.899999999999999" customHeight="1">
      <c r="A403" s="280" t="s">
        <v>1713</v>
      </c>
      <c r="B403" s="280" t="s">
        <v>1714</v>
      </c>
      <c r="C403" s="281">
        <v>100</v>
      </c>
      <c r="D403" s="281">
        <v>50</v>
      </c>
    </row>
    <row r="404" spans="1:4" ht="19.899999999999999" customHeight="1">
      <c r="A404" s="280" t="s">
        <v>1715</v>
      </c>
      <c r="B404" s="280" t="s">
        <v>1716</v>
      </c>
      <c r="C404" s="281">
        <v>100</v>
      </c>
      <c r="D404" s="281">
        <v>50</v>
      </c>
    </row>
    <row r="405" spans="1:4" ht="19.899999999999999" customHeight="1">
      <c r="A405" s="280" t="s">
        <v>1717</v>
      </c>
      <c r="B405" s="280" t="s">
        <v>1718</v>
      </c>
      <c r="C405" s="281">
        <v>100</v>
      </c>
      <c r="D405" s="281">
        <v>50</v>
      </c>
    </row>
    <row r="406" spans="1:4" ht="19.899999999999999" customHeight="1">
      <c r="A406" s="280" t="s">
        <v>1719</v>
      </c>
      <c r="B406" s="280" t="s">
        <v>1720</v>
      </c>
      <c r="C406" s="281">
        <v>100</v>
      </c>
      <c r="D406" s="281">
        <v>50</v>
      </c>
    </row>
    <row r="407" spans="1:4" ht="19.899999999999999" customHeight="1">
      <c r="A407" s="280" t="s">
        <v>1721</v>
      </c>
      <c r="B407" s="280" t="s">
        <v>1722</v>
      </c>
      <c r="C407" s="281">
        <v>100</v>
      </c>
      <c r="D407" s="281">
        <v>50</v>
      </c>
    </row>
    <row r="408" spans="1:4" ht="19.899999999999999" customHeight="1">
      <c r="A408" s="280" t="s">
        <v>1723</v>
      </c>
      <c r="B408" s="280" t="s">
        <v>1724</v>
      </c>
      <c r="C408" s="281">
        <v>100</v>
      </c>
      <c r="D408" s="281">
        <v>50</v>
      </c>
    </row>
    <row r="409" spans="1:4" ht="19.899999999999999" customHeight="1">
      <c r="A409" s="280" t="s">
        <v>1725</v>
      </c>
      <c r="B409" s="280" t="s">
        <v>1726</v>
      </c>
      <c r="C409" s="281">
        <v>100</v>
      </c>
      <c r="D409" s="281">
        <v>50</v>
      </c>
    </row>
    <row r="410" spans="1:4" ht="19.899999999999999" customHeight="1">
      <c r="A410" s="280" t="s">
        <v>1727</v>
      </c>
      <c r="B410" s="280" t="s">
        <v>1728</v>
      </c>
      <c r="C410" s="281">
        <v>100</v>
      </c>
      <c r="D410" s="281">
        <v>50</v>
      </c>
    </row>
    <row r="411" spans="1:4" ht="19.899999999999999" customHeight="1">
      <c r="A411" s="280" t="s">
        <v>1729</v>
      </c>
      <c r="B411" s="280" t="s">
        <v>1730</v>
      </c>
      <c r="C411" s="281">
        <v>100</v>
      </c>
      <c r="D411" s="281">
        <v>50</v>
      </c>
    </row>
    <row r="412" spans="1:4" ht="19.899999999999999" customHeight="1">
      <c r="A412" s="280" t="s">
        <v>1731</v>
      </c>
      <c r="B412" s="280" t="s">
        <v>1732</v>
      </c>
      <c r="C412" s="281">
        <v>100</v>
      </c>
      <c r="D412" s="281">
        <v>50</v>
      </c>
    </row>
    <row r="413" spans="1:4" ht="19.899999999999999" customHeight="1">
      <c r="A413" s="280" t="s">
        <v>1733</v>
      </c>
      <c r="B413" s="280" t="s">
        <v>1734</v>
      </c>
      <c r="C413" s="281">
        <v>100</v>
      </c>
      <c r="D413" s="281">
        <v>50</v>
      </c>
    </row>
    <row r="414" spans="1:4" ht="19.899999999999999" customHeight="1">
      <c r="A414" s="280" t="s">
        <v>1735</v>
      </c>
      <c r="B414" s="280" t="s">
        <v>1736</v>
      </c>
      <c r="C414" s="281">
        <v>100</v>
      </c>
      <c r="D414" s="281">
        <v>50</v>
      </c>
    </row>
    <row r="415" spans="1:4" ht="19.899999999999999" customHeight="1">
      <c r="A415" s="280" t="s">
        <v>1737</v>
      </c>
      <c r="B415" s="280" t="s">
        <v>1738</v>
      </c>
      <c r="C415" s="281">
        <v>100</v>
      </c>
      <c r="D415" s="281">
        <v>50</v>
      </c>
    </row>
    <row r="416" spans="1:4" ht="19.899999999999999" customHeight="1">
      <c r="A416" s="280" t="s">
        <v>1739</v>
      </c>
      <c r="B416" s="280" t="s">
        <v>1740</v>
      </c>
      <c r="C416" s="281">
        <v>100</v>
      </c>
      <c r="D416" s="281">
        <v>50</v>
      </c>
    </row>
    <row r="417" spans="1:4" ht="19.899999999999999" customHeight="1">
      <c r="A417" s="280" t="s">
        <v>1741</v>
      </c>
      <c r="B417" s="280" t="s">
        <v>1742</v>
      </c>
      <c r="C417" s="281">
        <v>100</v>
      </c>
      <c r="D417" s="281">
        <v>50</v>
      </c>
    </row>
    <row r="418" spans="1:4" ht="19.899999999999999" customHeight="1">
      <c r="A418" s="280" t="s">
        <v>1743</v>
      </c>
      <c r="B418" s="280" t="s">
        <v>1744</v>
      </c>
      <c r="C418" s="281">
        <v>100</v>
      </c>
      <c r="D418" s="281">
        <v>50</v>
      </c>
    </row>
    <row r="419" spans="1:4" ht="19.899999999999999" customHeight="1">
      <c r="A419" s="280" t="s">
        <v>1745</v>
      </c>
      <c r="B419" s="280" t="s">
        <v>1746</v>
      </c>
      <c r="C419" s="281">
        <v>100</v>
      </c>
      <c r="D419" s="281">
        <v>50</v>
      </c>
    </row>
    <row r="420" spans="1:4" ht="19.899999999999999" customHeight="1">
      <c r="A420" s="280" t="s">
        <v>1747</v>
      </c>
      <c r="B420" s="280" t="s">
        <v>1748</v>
      </c>
      <c r="C420" s="281">
        <v>100</v>
      </c>
      <c r="D420" s="281">
        <v>50</v>
      </c>
    </row>
    <row r="421" spans="1:4" ht="19.899999999999999" customHeight="1">
      <c r="A421" s="280" t="s">
        <v>1749</v>
      </c>
      <c r="B421" s="280" t="s">
        <v>1750</v>
      </c>
      <c r="C421" s="281">
        <v>100</v>
      </c>
      <c r="D421" s="281">
        <v>50</v>
      </c>
    </row>
    <row r="422" spans="1:4" ht="19.899999999999999" customHeight="1">
      <c r="A422" s="280" t="s">
        <v>1751</v>
      </c>
      <c r="B422" s="280" t="s">
        <v>1752</v>
      </c>
      <c r="C422" s="281">
        <v>100</v>
      </c>
      <c r="D422" s="281">
        <v>50</v>
      </c>
    </row>
    <row r="423" spans="1:4" ht="19.899999999999999" customHeight="1">
      <c r="A423" s="280" t="s">
        <v>1753</v>
      </c>
      <c r="B423" s="280" t="s">
        <v>1754</v>
      </c>
      <c r="C423" s="281">
        <v>100</v>
      </c>
      <c r="D423" s="281">
        <v>50</v>
      </c>
    </row>
    <row r="424" spans="1:4" ht="19.899999999999999" customHeight="1">
      <c r="A424" s="280" t="s">
        <v>1755</v>
      </c>
      <c r="B424" s="280" t="s">
        <v>1756</v>
      </c>
      <c r="C424" s="281">
        <v>100</v>
      </c>
      <c r="D424" s="281">
        <v>45</v>
      </c>
    </row>
    <row r="425" spans="1:4" ht="19.899999999999999" customHeight="1">
      <c r="A425" s="280" t="s">
        <v>1757</v>
      </c>
      <c r="B425" s="280" t="s">
        <v>1758</v>
      </c>
      <c r="C425" s="281">
        <v>100</v>
      </c>
    </row>
    <row r="426" spans="1:4" ht="19.899999999999999" customHeight="1">
      <c r="A426" s="280" t="s">
        <v>1759</v>
      </c>
      <c r="B426" s="280" t="s">
        <v>1760</v>
      </c>
      <c r="C426" s="281">
        <v>100</v>
      </c>
      <c r="D426" s="281">
        <v>50</v>
      </c>
    </row>
    <row r="427" spans="1:4" ht="19.899999999999999" customHeight="1">
      <c r="A427" s="280" t="s">
        <v>1761</v>
      </c>
      <c r="B427" s="280" t="s">
        <v>1762</v>
      </c>
      <c r="C427" s="281">
        <v>100</v>
      </c>
      <c r="D427" s="281">
        <v>50</v>
      </c>
    </row>
    <row r="428" spans="1:4" ht="19.899999999999999" customHeight="1">
      <c r="A428" s="280" t="s">
        <v>1763</v>
      </c>
      <c r="B428" s="280" t="s">
        <v>1764</v>
      </c>
      <c r="C428" s="281">
        <v>100</v>
      </c>
      <c r="D428" s="281">
        <v>50</v>
      </c>
    </row>
    <row r="429" spans="1:4" ht="19.899999999999999" customHeight="1">
      <c r="A429" s="280" t="s">
        <v>1765</v>
      </c>
      <c r="B429" s="280" t="s">
        <v>1766</v>
      </c>
      <c r="C429" s="281">
        <v>100</v>
      </c>
      <c r="D429" s="281">
        <v>50</v>
      </c>
    </row>
    <row r="430" spans="1:4" ht="19.899999999999999" customHeight="1">
      <c r="A430" s="280" t="s">
        <v>1767</v>
      </c>
      <c r="B430" s="280" t="s">
        <v>1768</v>
      </c>
      <c r="C430" s="281">
        <v>100</v>
      </c>
      <c r="D430" s="281">
        <v>50</v>
      </c>
    </row>
    <row r="431" spans="1:4" ht="19.899999999999999" customHeight="1">
      <c r="A431" s="280" t="s">
        <v>1769</v>
      </c>
      <c r="B431" s="280" t="s">
        <v>1770</v>
      </c>
      <c r="C431" s="281">
        <v>100</v>
      </c>
      <c r="D431" s="281">
        <v>50</v>
      </c>
    </row>
    <row r="432" spans="1:4" ht="19.899999999999999" customHeight="1">
      <c r="A432" s="280" t="s">
        <v>1771</v>
      </c>
      <c r="B432" s="280" t="s">
        <v>1772</v>
      </c>
      <c r="C432" s="281">
        <v>100</v>
      </c>
      <c r="D432" s="281">
        <v>50</v>
      </c>
    </row>
    <row r="433" spans="1:5" ht="19.899999999999999" customHeight="1">
      <c r="A433" s="280" t="s">
        <v>1773</v>
      </c>
      <c r="B433" s="280" t="s">
        <v>1774</v>
      </c>
      <c r="C433" s="281">
        <v>100</v>
      </c>
      <c r="D433" s="281">
        <v>50</v>
      </c>
    </row>
    <row r="434" spans="1:5" ht="19.899999999999999" customHeight="1">
      <c r="A434" s="280" t="s">
        <v>1775</v>
      </c>
      <c r="B434" s="280" t="s">
        <v>1776</v>
      </c>
      <c r="C434" s="281">
        <v>100</v>
      </c>
      <c r="D434" s="281">
        <v>50</v>
      </c>
    </row>
    <row r="435" spans="1:5" ht="19.899999999999999" customHeight="1">
      <c r="A435" s="280" t="s">
        <v>1777</v>
      </c>
      <c r="B435" s="280" t="s">
        <v>1778</v>
      </c>
      <c r="C435" s="281">
        <v>100</v>
      </c>
      <c r="D435" s="281">
        <v>50</v>
      </c>
    </row>
    <row r="436" spans="1:5" ht="19.899999999999999" customHeight="1">
      <c r="A436" s="280" t="s">
        <v>1779</v>
      </c>
      <c r="B436" s="280" t="s">
        <v>1780</v>
      </c>
      <c r="C436" s="281">
        <v>100</v>
      </c>
      <c r="D436" s="281">
        <v>50</v>
      </c>
    </row>
    <row r="437" spans="1:5" ht="19.899999999999999" customHeight="1">
      <c r="A437" s="280" t="s">
        <v>1781</v>
      </c>
      <c r="B437" s="280" t="s">
        <v>1782</v>
      </c>
      <c r="C437" s="281">
        <v>100</v>
      </c>
      <c r="D437" s="281">
        <v>50</v>
      </c>
    </row>
    <row r="438" spans="1:5" ht="19.899999999999999" customHeight="1">
      <c r="A438" s="280" t="s">
        <v>1783</v>
      </c>
      <c r="B438" s="280" t="s">
        <v>1784</v>
      </c>
      <c r="C438" s="281">
        <v>100</v>
      </c>
      <c r="D438" s="281">
        <v>50</v>
      </c>
    </row>
    <row r="439" spans="1:5" ht="19.899999999999999" customHeight="1">
      <c r="A439" s="280" t="s">
        <v>1785</v>
      </c>
      <c r="B439" s="280" t="s">
        <v>1786</v>
      </c>
      <c r="C439" s="281">
        <v>100</v>
      </c>
      <c r="D439" s="281">
        <v>50</v>
      </c>
    </row>
    <row r="440" spans="1:5" ht="19.899999999999999" customHeight="1">
      <c r="A440" s="280" t="s">
        <v>1787</v>
      </c>
      <c r="B440" s="280" t="s">
        <v>1788</v>
      </c>
      <c r="C440" s="281">
        <v>100</v>
      </c>
      <c r="D440" s="281">
        <v>50</v>
      </c>
    </row>
    <row r="441" spans="1:5" ht="19.899999999999999" customHeight="1">
      <c r="A441" s="280" t="s">
        <v>1789</v>
      </c>
      <c r="B441" s="280" t="s">
        <v>1790</v>
      </c>
      <c r="C441" s="281">
        <v>100</v>
      </c>
      <c r="D441" s="281">
        <v>50</v>
      </c>
    </row>
    <row r="442" spans="1:5" ht="19.899999999999999" customHeight="1">
      <c r="A442" s="280" t="s">
        <v>1615</v>
      </c>
      <c r="B442" s="280" t="s">
        <v>1616</v>
      </c>
      <c r="C442" s="281">
        <v>100</v>
      </c>
      <c r="D442" s="281">
        <v>50</v>
      </c>
      <c r="E442" s="279">
        <v>6</v>
      </c>
    </row>
    <row r="443" spans="1:5" ht="19.899999999999999" customHeight="1">
      <c r="A443" s="280" t="s">
        <v>1617</v>
      </c>
      <c r="B443" s="280" t="s">
        <v>1618</v>
      </c>
      <c r="C443" s="281">
        <v>100</v>
      </c>
      <c r="D443" s="281">
        <v>50</v>
      </c>
    </row>
    <row r="444" spans="1:5" ht="19.899999999999999" customHeight="1">
      <c r="A444" s="280" t="s">
        <v>1619</v>
      </c>
      <c r="B444" s="280" t="s">
        <v>1620</v>
      </c>
      <c r="C444" s="281">
        <v>100</v>
      </c>
      <c r="D444" s="281">
        <v>50</v>
      </c>
    </row>
    <row r="445" spans="1:5" ht="19.899999999999999" customHeight="1">
      <c r="A445" s="280" t="s">
        <v>1621</v>
      </c>
      <c r="B445" s="280" t="s">
        <v>1622</v>
      </c>
      <c r="C445" s="281">
        <v>100</v>
      </c>
      <c r="D445" s="281">
        <v>50</v>
      </c>
    </row>
    <row r="446" spans="1:5" ht="19.899999999999999" customHeight="1">
      <c r="A446" s="280" t="s">
        <v>1623</v>
      </c>
      <c r="B446" s="280" t="s">
        <v>1624</v>
      </c>
      <c r="C446" s="281">
        <v>100</v>
      </c>
      <c r="D446" s="281">
        <v>50</v>
      </c>
    </row>
    <row r="447" spans="1:5" ht="19.899999999999999" customHeight="1">
      <c r="A447" s="280" t="s">
        <v>1625</v>
      </c>
      <c r="B447" s="280" t="s">
        <v>1626</v>
      </c>
      <c r="C447" s="281">
        <v>100</v>
      </c>
      <c r="D447" s="281">
        <v>50</v>
      </c>
    </row>
    <row r="448" spans="1:5" ht="19.899999999999999" customHeight="1">
      <c r="A448" s="280" t="s">
        <v>1627</v>
      </c>
      <c r="B448" s="280" t="s">
        <v>1628</v>
      </c>
      <c r="C448" s="281">
        <v>100</v>
      </c>
      <c r="D448" s="281">
        <v>50</v>
      </c>
    </row>
    <row r="449" spans="1:4" ht="19.899999999999999" customHeight="1">
      <c r="A449" s="280" t="s">
        <v>1629</v>
      </c>
      <c r="B449" s="280" t="s">
        <v>1630</v>
      </c>
      <c r="C449" s="281">
        <v>100</v>
      </c>
      <c r="D449" s="281">
        <v>50</v>
      </c>
    </row>
    <row r="450" spans="1:4" ht="19.899999999999999" customHeight="1">
      <c r="A450" s="280" t="s">
        <v>1631</v>
      </c>
      <c r="B450" s="280" t="s">
        <v>1632</v>
      </c>
      <c r="C450" s="281">
        <v>100</v>
      </c>
      <c r="D450" s="281">
        <v>50</v>
      </c>
    </row>
    <row r="451" spans="1:4" ht="19.899999999999999" customHeight="1">
      <c r="A451" s="280" t="s">
        <v>1633</v>
      </c>
      <c r="B451" s="280" t="s">
        <v>1634</v>
      </c>
      <c r="C451" s="281">
        <v>100</v>
      </c>
      <c r="D451" s="281">
        <v>50</v>
      </c>
    </row>
    <row r="452" spans="1:4" ht="19.899999999999999" customHeight="1">
      <c r="A452" s="280" t="s">
        <v>1635</v>
      </c>
      <c r="B452" s="280" t="s">
        <v>1636</v>
      </c>
      <c r="C452" s="281">
        <v>100</v>
      </c>
      <c r="D452" s="281">
        <v>50</v>
      </c>
    </row>
    <row r="453" spans="1:4" ht="19.899999999999999" customHeight="1">
      <c r="A453" s="280" t="s">
        <v>1637</v>
      </c>
      <c r="B453" s="280" t="s">
        <v>1638</v>
      </c>
      <c r="C453" s="281">
        <v>100</v>
      </c>
      <c r="D453" s="281">
        <v>50</v>
      </c>
    </row>
    <row r="454" spans="1:4" ht="19.899999999999999" customHeight="1">
      <c r="A454" s="280" t="s">
        <v>1639</v>
      </c>
      <c r="B454" s="280" t="s">
        <v>1640</v>
      </c>
      <c r="C454" s="281">
        <v>100</v>
      </c>
      <c r="D454" s="281">
        <v>50</v>
      </c>
    </row>
    <row r="455" spans="1:4" ht="19.899999999999999" customHeight="1">
      <c r="A455" s="280" t="s">
        <v>1641</v>
      </c>
      <c r="B455" s="280" t="s">
        <v>1642</v>
      </c>
      <c r="C455" s="281">
        <v>100</v>
      </c>
      <c r="D455" s="281">
        <v>50</v>
      </c>
    </row>
    <row r="456" spans="1:4" ht="19.899999999999999" customHeight="1">
      <c r="A456" s="280" t="s">
        <v>1643</v>
      </c>
      <c r="B456" s="280" t="s">
        <v>1644</v>
      </c>
      <c r="C456" s="281">
        <v>100</v>
      </c>
      <c r="D456" s="281">
        <v>50</v>
      </c>
    </row>
    <row r="457" spans="1:4" ht="19.899999999999999" customHeight="1">
      <c r="A457" s="280" t="s">
        <v>1645</v>
      </c>
      <c r="B457" s="280" t="s">
        <v>1646</v>
      </c>
      <c r="C457" s="281">
        <v>100</v>
      </c>
      <c r="D457" s="281">
        <v>50</v>
      </c>
    </row>
    <row r="458" spans="1:4" ht="19.899999999999999" customHeight="1">
      <c r="A458" s="280" t="s">
        <v>1647</v>
      </c>
      <c r="B458" s="280" t="s">
        <v>1648</v>
      </c>
      <c r="C458" s="281">
        <v>100</v>
      </c>
      <c r="D458" s="281">
        <v>50</v>
      </c>
    </row>
    <row r="459" spans="1:4" ht="19.899999999999999" customHeight="1">
      <c r="A459" s="280" t="s">
        <v>1649</v>
      </c>
      <c r="B459" s="280" t="s">
        <v>1650</v>
      </c>
      <c r="C459" s="281">
        <v>100</v>
      </c>
      <c r="D459" s="281">
        <v>50</v>
      </c>
    </row>
    <row r="460" spans="1:4" ht="19.899999999999999" customHeight="1">
      <c r="A460" s="280" t="s">
        <v>1651</v>
      </c>
      <c r="B460" s="280" t="s">
        <v>1652</v>
      </c>
      <c r="C460" s="281">
        <v>100</v>
      </c>
      <c r="D460" s="281">
        <v>50</v>
      </c>
    </row>
    <row r="461" spans="1:4" ht="19.899999999999999" customHeight="1">
      <c r="A461" s="280" t="s">
        <v>1653</v>
      </c>
      <c r="B461" s="280" t="s">
        <v>1654</v>
      </c>
      <c r="C461" s="281">
        <v>100</v>
      </c>
      <c r="D461" s="281">
        <v>50</v>
      </c>
    </row>
    <row r="462" spans="1:4" ht="19.899999999999999" customHeight="1">
      <c r="A462" s="280" t="s">
        <v>1655</v>
      </c>
      <c r="B462" s="280" t="s">
        <v>1656</v>
      </c>
      <c r="C462" s="281">
        <v>100</v>
      </c>
      <c r="D462" s="281">
        <v>50</v>
      </c>
    </row>
    <row r="463" spans="1:4" ht="19.899999999999999" customHeight="1">
      <c r="A463" s="280" t="s">
        <v>1657</v>
      </c>
      <c r="B463" s="280" t="s">
        <v>1658</v>
      </c>
      <c r="C463" s="281">
        <v>100</v>
      </c>
      <c r="D463" s="281">
        <v>50</v>
      </c>
    </row>
    <row r="464" spans="1:4" ht="19.899999999999999" customHeight="1">
      <c r="A464" s="280" t="s">
        <v>1659</v>
      </c>
      <c r="B464" s="280" t="s">
        <v>1660</v>
      </c>
      <c r="C464" s="281">
        <v>100</v>
      </c>
      <c r="D464" s="281">
        <v>50</v>
      </c>
    </row>
    <row r="465" spans="1:4" ht="19.899999999999999" customHeight="1">
      <c r="A465" s="280" t="s">
        <v>1661</v>
      </c>
      <c r="B465" s="280" t="s">
        <v>1662</v>
      </c>
      <c r="C465" s="281">
        <v>100</v>
      </c>
      <c r="D465" s="281">
        <v>50</v>
      </c>
    </row>
    <row r="466" spans="1:4" ht="19.899999999999999" customHeight="1">
      <c r="A466" s="280" t="s">
        <v>1663</v>
      </c>
      <c r="B466" s="280" t="s">
        <v>1664</v>
      </c>
      <c r="C466" s="281">
        <v>100</v>
      </c>
      <c r="D466" s="281">
        <v>50</v>
      </c>
    </row>
    <row r="467" spans="1:4" ht="19.899999999999999" customHeight="1">
      <c r="A467" s="280" t="s">
        <v>1665</v>
      </c>
      <c r="B467" s="280" t="s">
        <v>1666</v>
      </c>
      <c r="C467" s="281">
        <v>100</v>
      </c>
      <c r="D467" s="281">
        <v>50</v>
      </c>
    </row>
    <row r="468" spans="1:4" ht="19.899999999999999" customHeight="1">
      <c r="A468" s="280" t="s">
        <v>1667</v>
      </c>
      <c r="B468" s="280" t="s">
        <v>1668</v>
      </c>
      <c r="C468" s="281">
        <v>100</v>
      </c>
      <c r="D468" s="281">
        <v>50</v>
      </c>
    </row>
    <row r="469" spans="1:4" ht="19.899999999999999" customHeight="1">
      <c r="A469" s="280" t="s">
        <v>1669</v>
      </c>
      <c r="B469" s="280" t="s">
        <v>1670</v>
      </c>
      <c r="C469" s="281">
        <v>100</v>
      </c>
      <c r="D469" s="281">
        <v>50</v>
      </c>
    </row>
    <row r="470" spans="1:4" ht="19.899999999999999" customHeight="1">
      <c r="A470" s="280" t="s">
        <v>1671</v>
      </c>
      <c r="B470" s="280" t="s">
        <v>1672</v>
      </c>
      <c r="C470" s="281">
        <v>100</v>
      </c>
      <c r="D470" s="281">
        <v>50</v>
      </c>
    </row>
    <row r="471" spans="1:4" ht="19.899999999999999" customHeight="1">
      <c r="A471" s="280" t="s">
        <v>1673</v>
      </c>
      <c r="B471" s="280" t="s">
        <v>1674</v>
      </c>
      <c r="C471" s="281">
        <v>100</v>
      </c>
      <c r="D471" s="281">
        <v>50</v>
      </c>
    </row>
    <row r="472" spans="1:4" ht="19.899999999999999" customHeight="1">
      <c r="A472" s="280" t="s">
        <v>1675</v>
      </c>
      <c r="B472" s="280" t="s">
        <v>1676</v>
      </c>
      <c r="C472" s="281">
        <v>100</v>
      </c>
      <c r="D472" s="281">
        <v>50</v>
      </c>
    </row>
    <row r="473" spans="1:4" ht="19.899999999999999" customHeight="1">
      <c r="A473" s="280" t="s">
        <v>1677</v>
      </c>
      <c r="B473" s="280" t="s">
        <v>1678</v>
      </c>
      <c r="C473" s="281">
        <v>100</v>
      </c>
      <c r="D473" s="281">
        <v>50</v>
      </c>
    </row>
    <row r="474" spans="1:4" ht="19.899999999999999" customHeight="1">
      <c r="A474" s="280" t="s">
        <v>1679</v>
      </c>
      <c r="B474" s="280" t="s">
        <v>1680</v>
      </c>
      <c r="C474" s="281">
        <v>100</v>
      </c>
      <c r="D474" s="281">
        <v>50</v>
      </c>
    </row>
    <row r="475" spans="1:4" ht="19.899999999999999" customHeight="1">
      <c r="A475" s="280" t="s">
        <v>1681</v>
      </c>
      <c r="B475" s="280" t="s">
        <v>1682</v>
      </c>
      <c r="C475" s="281">
        <v>100</v>
      </c>
      <c r="D475" s="281">
        <v>50</v>
      </c>
    </row>
    <row r="476" spans="1:4" ht="19.899999999999999" customHeight="1">
      <c r="A476" s="280" t="s">
        <v>1683</v>
      </c>
      <c r="B476" s="280" t="s">
        <v>1684</v>
      </c>
      <c r="C476" s="281">
        <v>100</v>
      </c>
      <c r="D476" s="281">
        <v>50</v>
      </c>
    </row>
    <row r="477" spans="1:4" ht="19.899999999999999" customHeight="1">
      <c r="A477" s="280" t="s">
        <v>1685</v>
      </c>
      <c r="B477" s="280" t="s">
        <v>1686</v>
      </c>
      <c r="C477" s="281">
        <v>100</v>
      </c>
      <c r="D477" s="281">
        <v>50</v>
      </c>
    </row>
    <row r="478" spans="1:4" ht="19.899999999999999" customHeight="1">
      <c r="A478" s="280" t="s">
        <v>1687</v>
      </c>
      <c r="B478" s="280" t="s">
        <v>1688</v>
      </c>
      <c r="C478" s="281">
        <v>100</v>
      </c>
      <c r="D478" s="281">
        <v>50</v>
      </c>
    </row>
    <row r="479" spans="1:4" ht="19.899999999999999" customHeight="1">
      <c r="A479" s="280" t="s">
        <v>1689</v>
      </c>
      <c r="B479" s="280" t="s">
        <v>1690</v>
      </c>
      <c r="C479" s="281">
        <v>100</v>
      </c>
      <c r="D479" s="281">
        <v>50</v>
      </c>
    </row>
    <row r="480" spans="1:4" ht="19.899999999999999" customHeight="1">
      <c r="A480" s="280" t="s">
        <v>1691</v>
      </c>
      <c r="B480" s="280" t="s">
        <v>1692</v>
      </c>
      <c r="C480" s="281">
        <v>100</v>
      </c>
      <c r="D480" s="281">
        <v>50</v>
      </c>
    </row>
    <row r="481" spans="1:4" ht="19.899999999999999" customHeight="1">
      <c r="A481" s="280" t="s">
        <v>1693</v>
      </c>
      <c r="B481" s="280" t="s">
        <v>1694</v>
      </c>
      <c r="C481" s="281">
        <v>100</v>
      </c>
      <c r="D481" s="281">
        <v>50</v>
      </c>
    </row>
    <row r="482" spans="1:4" ht="19.899999999999999" customHeight="1">
      <c r="A482" s="280" t="s">
        <v>1695</v>
      </c>
      <c r="B482" s="280" t="s">
        <v>1696</v>
      </c>
      <c r="C482" s="281">
        <v>100</v>
      </c>
      <c r="D482" s="281">
        <v>50</v>
      </c>
    </row>
    <row r="483" spans="1:4" ht="19.899999999999999" customHeight="1">
      <c r="A483" s="280" t="s">
        <v>1697</v>
      </c>
      <c r="B483" s="280" t="s">
        <v>1698</v>
      </c>
      <c r="C483" s="281">
        <v>100</v>
      </c>
      <c r="D483" s="281">
        <v>50</v>
      </c>
    </row>
    <row r="484" spans="1:4" ht="19.899999999999999" customHeight="1">
      <c r="A484" s="280" t="s">
        <v>1699</v>
      </c>
      <c r="B484" s="280" t="s">
        <v>1700</v>
      </c>
      <c r="C484" s="281">
        <v>100</v>
      </c>
      <c r="D484" s="281">
        <v>50</v>
      </c>
    </row>
    <row r="485" spans="1:4" ht="19.899999999999999" customHeight="1">
      <c r="A485" s="280" t="s">
        <v>1701</v>
      </c>
      <c r="B485" s="280" t="s">
        <v>1702</v>
      </c>
      <c r="C485" s="281">
        <v>100</v>
      </c>
      <c r="D485" s="281">
        <v>50</v>
      </c>
    </row>
    <row r="486" spans="1:4" ht="19.899999999999999" customHeight="1">
      <c r="A486" s="280" t="s">
        <v>1703</v>
      </c>
      <c r="B486" s="280" t="s">
        <v>1704</v>
      </c>
      <c r="C486" s="281">
        <v>100</v>
      </c>
      <c r="D486" s="281">
        <v>50</v>
      </c>
    </row>
    <row r="487" spans="1:4" ht="19.899999999999999" customHeight="1">
      <c r="A487" s="280" t="s">
        <v>1705</v>
      </c>
      <c r="B487" s="280" t="s">
        <v>1706</v>
      </c>
      <c r="C487" s="281">
        <v>100</v>
      </c>
      <c r="D487" s="281">
        <v>50</v>
      </c>
    </row>
    <row r="488" spans="1:4" ht="19.899999999999999" customHeight="1">
      <c r="A488" s="280" t="s">
        <v>1707</v>
      </c>
      <c r="B488" s="280" t="s">
        <v>1708</v>
      </c>
      <c r="C488" s="281">
        <v>100</v>
      </c>
      <c r="D488" s="281">
        <v>50</v>
      </c>
    </row>
    <row r="489" spans="1:4" ht="19.899999999999999" customHeight="1">
      <c r="A489" s="280" t="s">
        <v>1709</v>
      </c>
      <c r="B489" s="280" t="s">
        <v>1710</v>
      </c>
      <c r="C489" s="281">
        <v>100</v>
      </c>
      <c r="D489" s="281">
        <v>50</v>
      </c>
    </row>
    <row r="490" spans="1:4" ht="19.899999999999999" customHeight="1">
      <c r="A490" s="280" t="s">
        <v>1711</v>
      </c>
      <c r="B490" s="280" t="s">
        <v>1712</v>
      </c>
      <c r="C490" s="281">
        <v>100</v>
      </c>
      <c r="D490" s="281">
        <v>50</v>
      </c>
    </row>
    <row r="491" spans="1:4" ht="19.899999999999999" customHeight="1">
      <c r="A491" s="280" t="s">
        <v>1713</v>
      </c>
      <c r="B491" s="280" t="s">
        <v>1714</v>
      </c>
      <c r="C491" s="281">
        <v>100</v>
      </c>
      <c r="D491" s="281">
        <v>50</v>
      </c>
    </row>
    <row r="492" spans="1:4" ht="19.899999999999999" customHeight="1">
      <c r="A492" s="280" t="s">
        <v>1715</v>
      </c>
      <c r="B492" s="280" t="s">
        <v>1716</v>
      </c>
      <c r="C492" s="281">
        <v>100</v>
      </c>
      <c r="D492" s="281">
        <v>50</v>
      </c>
    </row>
    <row r="493" spans="1:4" ht="19.899999999999999" customHeight="1">
      <c r="A493" s="280" t="s">
        <v>1717</v>
      </c>
      <c r="B493" s="280" t="s">
        <v>1718</v>
      </c>
      <c r="C493" s="281">
        <v>100</v>
      </c>
      <c r="D493" s="281">
        <v>50</v>
      </c>
    </row>
    <row r="494" spans="1:4" ht="19.899999999999999" customHeight="1">
      <c r="A494" s="280" t="s">
        <v>1719</v>
      </c>
      <c r="B494" s="280" t="s">
        <v>1720</v>
      </c>
      <c r="C494" s="281">
        <v>100</v>
      </c>
      <c r="D494" s="281">
        <v>50</v>
      </c>
    </row>
    <row r="495" spans="1:4" ht="19.899999999999999" customHeight="1">
      <c r="A495" s="280" t="s">
        <v>1721</v>
      </c>
      <c r="B495" s="280" t="s">
        <v>1722</v>
      </c>
      <c r="C495" s="281">
        <v>100</v>
      </c>
      <c r="D495" s="281">
        <v>50</v>
      </c>
    </row>
    <row r="496" spans="1:4" ht="19.899999999999999" customHeight="1">
      <c r="A496" s="280" t="s">
        <v>1723</v>
      </c>
      <c r="B496" s="280" t="s">
        <v>1724</v>
      </c>
      <c r="C496" s="281">
        <v>100</v>
      </c>
      <c r="D496" s="281">
        <v>50</v>
      </c>
    </row>
    <row r="497" spans="1:4" ht="19.899999999999999" customHeight="1">
      <c r="A497" s="280" t="s">
        <v>1725</v>
      </c>
      <c r="B497" s="280" t="s">
        <v>1726</v>
      </c>
      <c r="C497" s="281">
        <v>100</v>
      </c>
      <c r="D497" s="281">
        <v>50</v>
      </c>
    </row>
    <row r="498" spans="1:4" ht="19.899999999999999" customHeight="1">
      <c r="A498" s="280" t="s">
        <v>1727</v>
      </c>
      <c r="B498" s="280" t="s">
        <v>1728</v>
      </c>
      <c r="C498" s="281">
        <v>100</v>
      </c>
      <c r="D498" s="281">
        <v>50</v>
      </c>
    </row>
    <row r="499" spans="1:4" ht="19.899999999999999" customHeight="1">
      <c r="A499" s="280" t="s">
        <v>1729</v>
      </c>
      <c r="B499" s="280" t="s">
        <v>1730</v>
      </c>
      <c r="C499" s="281">
        <v>100</v>
      </c>
      <c r="D499" s="281">
        <v>50</v>
      </c>
    </row>
    <row r="500" spans="1:4" ht="19.899999999999999" customHeight="1">
      <c r="A500" s="280" t="s">
        <v>1731</v>
      </c>
      <c r="B500" s="280" t="s">
        <v>1732</v>
      </c>
      <c r="C500" s="281">
        <v>100</v>
      </c>
      <c r="D500" s="281">
        <v>50</v>
      </c>
    </row>
    <row r="501" spans="1:4" ht="19.899999999999999" customHeight="1">
      <c r="A501" s="280" t="s">
        <v>1733</v>
      </c>
      <c r="B501" s="280" t="s">
        <v>1734</v>
      </c>
      <c r="C501" s="281">
        <v>100</v>
      </c>
      <c r="D501" s="281">
        <v>50</v>
      </c>
    </row>
    <row r="502" spans="1:4" ht="19.899999999999999" customHeight="1">
      <c r="A502" s="280" t="s">
        <v>1735</v>
      </c>
      <c r="B502" s="280" t="s">
        <v>1736</v>
      </c>
      <c r="C502" s="281">
        <v>100</v>
      </c>
      <c r="D502" s="281">
        <v>50</v>
      </c>
    </row>
    <row r="503" spans="1:4" ht="19.899999999999999" customHeight="1">
      <c r="A503" s="280" t="s">
        <v>1737</v>
      </c>
      <c r="B503" s="280" t="s">
        <v>1738</v>
      </c>
      <c r="C503" s="281">
        <v>100</v>
      </c>
      <c r="D503" s="281">
        <v>50</v>
      </c>
    </row>
    <row r="504" spans="1:4" ht="19.899999999999999" customHeight="1">
      <c r="A504" s="280" t="s">
        <v>1739</v>
      </c>
      <c r="B504" s="280" t="s">
        <v>1740</v>
      </c>
      <c r="C504" s="281">
        <v>100</v>
      </c>
      <c r="D504" s="281">
        <v>50</v>
      </c>
    </row>
    <row r="505" spans="1:4" ht="19.899999999999999" customHeight="1">
      <c r="A505" s="280" t="s">
        <v>1741</v>
      </c>
      <c r="B505" s="280" t="s">
        <v>1742</v>
      </c>
      <c r="C505" s="281">
        <v>100</v>
      </c>
      <c r="D505" s="281">
        <v>50</v>
      </c>
    </row>
    <row r="506" spans="1:4" ht="19.899999999999999" customHeight="1">
      <c r="A506" s="280" t="s">
        <v>1743</v>
      </c>
      <c r="B506" s="280" t="s">
        <v>1744</v>
      </c>
      <c r="C506" s="281">
        <v>100</v>
      </c>
      <c r="D506" s="281">
        <v>50</v>
      </c>
    </row>
    <row r="507" spans="1:4" ht="19.899999999999999" customHeight="1">
      <c r="A507" s="280" t="s">
        <v>1745</v>
      </c>
      <c r="B507" s="280" t="s">
        <v>1746</v>
      </c>
      <c r="C507" s="281">
        <v>100</v>
      </c>
      <c r="D507" s="281">
        <v>50</v>
      </c>
    </row>
    <row r="508" spans="1:4" ht="19.899999999999999" customHeight="1">
      <c r="A508" s="280" t="s">
        <v>1747</v>
      </c>
      <c r="B508" s="280" t="s">
        <v>1748</v>
      </c>
      <c r="C508" s="281">
        <v>100</v>
      </c>
      <c r="D508" s="281">
        <v>50</v>
      </c>
    </row>
    <row r="509" spans="1:4" ht="19.899999999999999" customHeight="1">
      <c r="A509" s="280" t="s">
        <v>1749</v>
      </c>
      <c r="B509" s="280" t="s">
        <v>1750</v>
      </c>
      <c r="C509" s="281">
        <v>100</v>
      </c>
      <c r="D509" s="281">
        <v>50</v>
      </c>
    </row>
    <row r="510" spans="1:4" ht="19.899999999999999" customHeight="1">
      <c r="A510" s="280" t="s">
        <v>1751</v>
      </c>
      <c r="B510" s="280" t="s">
        <v>1752</v>
      </c>
      <c r="C510" s="281">
        <v>100</v>
      </c>
      <c r="D510" s="281">
        <v>50</v>
      </c>
    </row>
    <row r="511" spans="1:4" ht="19.899999999999999" customHeight="1">
      <c r="A511" s="280" t="s">
        <v>1753</v>
      </c>
      <c r="B511" s="280" t="s">
        <v>1754</v>
      </c>
      <c r="C511" s="281">
        <v>100</v>
      </c>
      <c r="D511" s="281">
        <v>50</v>
      </c>
    </row>
    <row r="512" spans="1:4" ht="19.899999999999999" customHeight="1">
      <c r="A512" s="280" t="s">
        <v>1755</v>
      </c>
      <c r="B512" s="280" t="s">
        <v>1756</v>
      </c>
      <c r="C512" s="281">
        <v>100</v>
      </c>
      <c r="D512" s="281">
        <v>50</v>
      </c>
    </row>
    <row r="513" spans="1:4" ht="19.899999999999999" customHeight="1">
      <c r="A513" s="280" t="s">
        <v>1757</v>
      </c>
      <c r="B513" s="280" t="s">
        <v>1758</v>
      </c>
      <c r="C513" s="281">
        <v>100</v>
      </c>
    </row>
    <row r="514" spans="1:4" ht="19.899999999999999" customHeight="1">
      <c r="A514" s="280" t="s">
        <v>1759</v>
      </c>
      <c r="B514" s="280" t="s">
        <v>1760</v>
      </c>
      <c r="C514" s="281">
        <v>100</v>
      </c>
      <c r="D514" s="281">
        <v>45</v>
      </c>
    </row>
    <row r="515" spans="1:4" ht="19.899999999999999" customHeight="1">
      <c r="A515" s="280" t="s">
        <v>1761</v>
      </c>
      <c r="B515" s="280" t="s">
        <v>1762</v>
      </c>
      <c r="C515" s="281">
        <v>100</v>
      </c>
      <c r="D515" s="281">
        <v>50</v>
      </c>
    </row>
    <row r="516" spans="1:4" ht="19.899999999999999" customHeight="1">
      <c r="A516" s="280" t="s">
        <v>1763</v>
      </c>
      <c r="B516" s="280" t="s">
        <v>1764</v>
      </c>
      <c r="C516" s="281">
        <v>100</v>
      </c>
      <c r="D516" s="281">
        <v>50</v>
      </c>
    </row>
    <row r="517" spans="1:4" ht="19.899999999999999" customHeight="1">
      <c r="A517" s="280" t="s">
        <v>1765</v>
      </c>
      <c r="B517" s="280" t="s">
        <v>1766</v>
      </c>
      <c r="C517" s="281">
        <v>100</v>
      </c>
      <c r="D517" s="281">
        <v>50</v>
      </c>
    </row>
    <row r="518" spans="1:4" ht="19.899999999999999" customHeight="1">
      <c r="A518" s="280" t="s">
        <v>1767</v>
      </c>
      <c r="B518" s="280" t="s">
        <v>1768</v>
      </c>
      <c r="C518" s="281">
        <v>100</v>
      </c>
      <c r="D518" s="281">
        <v>50</v>
      </c>
    </row>
    <row r="519" spans="1:4" ht="19.899999999999999" customHeight="1">
      <c r="A519" s="280" t="s">
        <v>1769</v>
      </c>
      <c r="B519" s="280" t="s">
        <v>1770</v>
      </c>
      <c r="C519" s="281">
        <v>100</v>
      </c>
      <c r="D519" s="281">
        <v>50</v>
      </c>
    </row>
    <row r="520" spans="1:4" ht="19.899999999999999" customHeight="1">
      <c r="A520" s="280" t="s">
        <v>1771</v>
      </c>
      <c r="B520" s="280" t="s">
        <v>1772</v>
      </c>
      <c r="C520" s="281">
        <v>100</v>
      </c>
      <c r="D520" s="281">
        <v>50</v>
      </c>
    </row>
    <row r="521" spans="1:4" ht="19.899999999999999" customHeight="1">
      <c r="A521" s="280" t="s">
        <v>1773</v>
      </c>
      <c r="B521" s="280" t="s">
        <v>1774</v>
      </c>
      <c r="C521" s="281">
        <v>100</v>
      </c>
      <c r="D521" s="281">
        <v>50</v>
      </c>
    </row>
    <row r="522" spans="1:4" ht="19.899999999999999" customHeight="1">
      <c r="A522" s="280" t="s">
        <v>1775</v>
      </c>
      <c r="B522" s="280" t="s">
        <v>1776</v>
      </c>
      <c r="C522" s="281">
        <v>100</v>
      </c>
      <c r="D522" s="281">
        <v>50</v>
      </c>
    </row>
    <row r="523" spans="1:4" ht="19.899999999999999" customHeight="1">
      <c r="A523" s="280" t="s">
        <v>1777</v>
      </c>
      <c r="B523" s="280" t="s">
        <v>1778</v>
      </c>
      <c r="C523" s="281">
        <v>100</v>
      </c>
      <c r="D523" s="281">
        <v>50</v>
      </c>
    </row>
    <row r="524" spans="1:4" ht="19.899999999999999" customHeight="1">
      <c r="A524" s="280" t="s">
        <v>1779</v>
      </c>
      <c r="B524" s="280" t="s">
        <v>1780</v>
      </c>
      <c r="C524" s="281">
        <v>100</v>
      </c>
      <c r="D524" s="281">
        <v>50</v>
      </c>
    </row>
    <row r="525" spans="1:4" ht="19.899999999999999" customHeight="1">
      <c r="A525" s="280" t="s">
        <v>1781</v>
      </c>
      <c r="B525" s="280" t="s">
        <v>1782</v>
      </c>
      <c r="C525" s="281">
        <v>100</v>
      </c>
      <c r="D525" s="281">
        <v>50</v>
      </c>
    </row>
    <row r="526" spans="1:4" ht="19.899999999999999" customHeight="1">
      <c r="A526" s="280" t="s">
        <v>1783</v>
      </c>
      <c r="B526" s="280" t="s">
        <v>1784</v>
      </c>
      <c r="C526" s="281">
        <v>100</v>
      </c>
      <c r="D526" s="281">
        <v>50</v>
      </c>
    </row>
    <row r="527" spans="1:4" ht="19.899999999999999" customHeight="1">
      <c r="A527" s="280" t="s">
        <v>1785</v>
      </c>
      <c r="B527" s="280" t="s">
        <v>1786</v>
      </c>
      <c r="C527" s="281">
        <v>100</v>
      </c>
      <c r="D527" s="281">
        <v>50</v>
      </c>
    </row>
    <row r="528" spans="1:4" ht="19.899999999999999" customHeight="1">
      <c r="A528" s="280" t="s">
        <v>1787</v>
      </c>
      <c r="B528" s="280" t="s">
        <v>1788</v>
      </c>
      <c r="C528" s="281">
        <v>100</v>
      </c>
      <c r="D528" s="281">
        <v>50</v>
      </c>
    </row>
    <row r="529" spans="1:5" ht="19.899999999999999" customHeight="1">
      <c r="A529" s="280" t="s">
        <v>1789</v>
      </c>
      <c r="B529" s="280" t="s">
        <v>1790</v>
      </c>
      <c r="C529" s="281">
        <v>100</v>
      </c>
      <c r="D529" s="281">
        <v>50</v>
      </c>
    </row>
    <row r="530" spans="1:5" ht="19.899999999999999" customHeight="1">
      <c r="A530" s="280" t="s">
        <v>1615</v>
      </c>
      <c r="B530" s="280" t="s">
        <v>1616</v>
      </c>
      <c r="C530" s="281">
        <v>100</v>
      </c>
      <c r="D530" s="281">
        <v>50</v>
      </c>
      <c r="E530" s="279">
        <v>7</v>
      </c>
    </row>
    <row r="531" spans="1:5" ht="19.899999999999999" customHeight="1">
      <c r="A531" s="280" t="s">
        <v>1617</v>
      </c>
      <c r="B531" s="280" t="s">
        <v>1618</v>
      </c>
      <c r="C531" s="281">
        <v>100</v>
      </c>
      <c r="D531" s="281">
        <v>50</v>
      </c>
    </row>
    <row r="532" spans="1:5" ht="19.899999999999999" customHeight="1">
      <c r="A532" s="280" t="s">
        <v>1619</v>
      </c>
      <c r="B532" s="280" t="s">
        <v>1620</v>
      </c>
      <c r="C532" s="281">
        <v>100</v>
      </c>
      <c r="D532" s="281">
        <v>50</v>
      </c>
    </row>
    <row r="533" spans="1:5" ht="19.899999999999999" customHeight="1">
      <c r="A533" s="280" t="s">
        <v>1621</v>
      </c>
      <c r="B533" s="280" t="s">
        <v>1622</v>
      </c>
      <c r="C533" s="281">
        <v>100</v>
      </c>
      <c r="D533" s="281">
        <v>50</v>
      </c>
    </row>
    <row r="534" spans="1:5" ht="19.899999999999999" customHeight="1">
      <c r="A534" s="280" t="s">
        <v>1623</v>
      </c>
      <c r="B534" s="280" t="s">
        <v>1624</v>
      </c>
      <c r="C534" s="281">
        <v>100</v>
      </c>
      <c r="D534" s="281">
        <v>50</v>
      </c>
    </row>
    <row r="535" spans="1:5" ht="19.899999999999999" customHeight="1">
      <c r="A535" s="280" t="s">
        <v>1625</v>
      </c>
      <c r="B535" s="280" t="s">
        <v>1626</v>
      </c>
      <c r="C535" s="281">
        <v>100</v>
      </c>
      <c r="D535" s="281">
        <v>50</v>
      </c>
    </row>
    <row r="536" spans="1:5" ht="19.899999999999999" customHeight="1">
      <c r="A536" s="280" t="s">
        <v>1627</v>
      </c>
      <c r="B536" s="280" t="s">
        <v>1628</v>
      </c>
      <c r="C536" s="281">
        <v>100</v>
      </c>
      <c r="D536" s="281">
        <v>50</v>
      </c>
    </row>
    <row r="537" spans="1:5" ht="19.899999999999999" customHeight="1">
      <c r="A537" s="280" t="s">
        <v>1629</v>
      </c>
      <c r="B537" s="280" t="s">
        <v>1630</v>
      </c>
      <c r="C537" s="281">
        <v>100</v>
      </c>
      <c r="D537" s="281">
        <v>50</v>
      </c>
    </row>
    <row r="538" spans="1:5" ht="19.899999999999999" customHeight="1">
      <c r="A538" s="280" t="s">
        <v>1631</v>
      </c>
      <c r="B538" s="280" t="s">
        <v>1632</v>
      </c>
      <c r="C538" s="281">
        <v>100</v>
      </c>
      <c r="D538" s="281">
        <v>50</v>
      </c>
    </row>
    <row r="539" spans="1:5" ht="19.899999999999999" customHeight="1">
      <c r="A539" s="280" t="s">
        <v>1633</v>
      </c>
      <c r="B539" s="280" t="s">
        <v>1634</v>
      </c>
      <c r="C539" s="281">
        <v>100</v>
      </c>
      <c r="D539" s="281">
        <v>50</v>
      </c>
    </row>
    <row r="540" spans="1:5" ht="19.899999999999999" customHeight="1">
      <c r="A540" s="280" t="s">
        <v>1635</v>
      </c>
      <c r="B540" s="280" t="s">
        <v>1636</v>
      </c>
      <c r="C540" s="281">
        <v>100</v>
      </c>
      <c r="D540" s="281">
        <v>50</v>
      </c>
    </row>
    <row r="541" spans="1:5" ht="19.899999999999999" customHeight="1">
      <c r="A541" s="280" t="s">
        <v>1637</v>
      </c>
      <c r="B541" s="280" t="s">
        <v>1638</v>
      </c>
      <c r="C541" s="281">
        <v>100</v>
      </c>
      <c r="D541" s="281">
        <v>50</v>
      </c>
    </row>
    <row r="542" spans="1:5" ht="19.899999999999999" customHeight="1">
      <c r="A542" s="280" t="s">
        <v>1639</v>
      </c>
      <c r="B542" s="280" t="s">
        <v>1640</v>
      </c>
      <c r="C542" s="281">
        <v>100</v>
      </c>
      <c r="D542" s="281">
        <v>50</v>
      </c>
    </row>
    <row r="543" spans="1:5" ht="19.899999999999999" customHeight="1">
      <c r="A543" s="280" t="s">
        <v>1641</v>
      </c>
      <c r="B543" s="280" t="s">
        <v>1642</v>
      </c>
      <c r="C543" s="281">
        <v>100</v>
      </c>
      <c r="D543" s="281">
        <v>50</v>
      </c>
    </row>
    <row r="544" spans="1:5" ht="19.899999999999999" customHeight="1">
      <c r="A544" s="280" t="s">
        <v>1643</v>
      </c>
      <c r="B544" s="280" t="s">
        <v>1644</v>
      </c>
      <c r="C544" s="281">
        <v>100</v>
      </c>
      <c r="D544" s="281">
        <v>50</v>
      </c>
    </row>
    <row r="545" spans="1:4" ht="19.899999999999999" customHeight="1">
      <c r="A545" s="280" t="s">
        <v>1645</v>
      </c>
      <c r="B545" s="280" t="s">
        <v>1646</v>
      </c>
      <c r="C545" s="281">
        <v>100</v>
      </c>
      <c r="D545" s="281">
        <v>50</v>
      </c>
    </row>
    <row r="546" spans="1:4" ht="19.899999999999999" customHeight="1">
      <c r="A546" s="280" t="s">
        <v>1647</v>
      </c>
      <c r="B546" s="280" t="s">
        <v>1648</v>
      </c>
      <c r="C546" s="281">
        <v>100</v>
      </c>
      <c r="D546" s="281">
        <v>50</v>
      </c>
    </row>
    <row r="547" spans="1:4" ht="19.899999999999999" customHeight="1">
      <c r="A547" s="280" t="s">
        <v>1649</v>
      </c>
      <c r="B547" s="280" t="s">
        <v>1650</v>
      </c>
      <c r="C547" s="281">
        <v>100</v>
      </c>
      <c r="D547" s="281">
        <v>50</v>
      </c>
    </row>
    <row r="548" spans="1:4" ht="19.899999999999999" customHeight="1">
      <c r="A548" s="280" t="s">
        <v>1651</v>
      </c>
      <c r="B548" s="280" t="s">
        <v>1652</v>
      </c>
      <c r="C548" s="281">
        <v>100</v>
      </c>
      <c r="D548" s="281">
        <v>50</v>
      </c>
    </row>
    <row r="549" spans="1:4" ht="19.899999999999999" customHeight="1">
      <c r="A549" s="280" t="s">
        <v>1653</v>
      </c>
      <c r="B549" s="280" t="s">
        <v>1654</v>
      </c>
      <c r="C549" s="281">
        <v>100</v>
      </c>
      <c r="D549" s="281">
        <v>50</v>
      </c>
    </row>
    <row r="550" spans="1:4" ht="19.899999999999999" customHeight="1">
      <c r="A550" s="280" t="s">
        <v>1655</v>
      </c>
      <c r="B550" s="280" t="s">
        <v>1656</v>
      </c>
      <c r="C550" s="281">
        <v>100</v>
      </c>
      <c r="D550" s="281">
        <v>50</v>
      </c>
    </row>
    <row r="551" spans="1:4" ht="19.899999999999999" customHeight="1">
      <c r="A551" s="280" t="s">
        <v>1657</v>
      </c>
      <c r="B551" s="280" t="s">
        <v>1658</v>
      </c>
      <c r="C551" s="281">
        <v>100</v>
      </c>
      <c r="D551" s="281">
        <v>50</v>
      </c>
    </row>
    <row r="552" spans="1:4" ht="19.899999999999999" customHeight="1">
      <c r="A552" s="280" t="s">
        <v>1659</v>
      </c>
      <c r="B552" s="280" t="s">
        <v>1660</v>
      </c>
      <c r="C552" s="281">
        <v>100</v>
      </c>
      <c r="D552" s="281">
        <v>50</v>
      </c>
    </row>
    <row r="553" spans="1:4" ht="19.899999999999999" customHeight="1">
      <c r="A553" s="280" t="s">
        <v>1661</v>
      </c>
      <c r="B553" s="280" t="s">
        <v>1662</v>
      </c>
      <c r="C553" s="281">
        <v>100</v>
      </c>
      <c r="D553" s="281">
        <v>50</v>
      </c>
    </row>
    <row r="554" spans="1:4" ht="19.899999999999999" customHeight="1">
      <c r="A554" s="280" t="s">
        <v>1663</v>
      </c>
      <c r="B554" s="280" t="s">
        <v>1664</v>
      </c>
      <c r="C554" s="281">
        <v>100</v>
      </c>
      <c r="D554" s="281">
        <v>50</v>
      </c>
    </row>
    <row r="555" spans="1:4" ht="19.899999999999999" customHeight="1">
      <c r="A555" s="280" t="s">
        <v>1665</v>
      </c>
      <c r="B555" s="280" t="s">
        <v>1666</v>
      </c>
      <c r="C555" s="281">
        <v>100</v>
      </c>
      <c r="D555" s="281">
        <v>50</v>
      </c>
    </row>
    <row r="556" spans="1:4" ht="19.899999999999999" customHeight="1">
      <c r="A556" s="280" t="s">
        <v>1667</v>
      </c>
      <c r="B556" s="280" t="s">
        <v>1668</v>
      </c>
      <c r="C556" s="281">
        <v>100</v>
      </c>
      <c r="D556" s="281">
        <v>50</v>
      </c>
    </row>
    <row r="557" spans="1:4" ht="19.899999999999999" customHeight="1">
      <c r="A557" s="280" t="s">
        <v>1669</v>
      </c>
      <c r="B557" s="280" t="s">
        <v>1670</v>
      </c>
      <c r="C557" s="281">
        <v>100</v>
      </c>
      <c r="D557" s="281">
        <v>50</v>
      </c>
    </row>
    <row r="558" spans="1:4" ht="19.899999999999999" customHeight="1">
      <c r="A558" s="280" t="s">
        <v>1671</v>
      </c>
      <c r="B558" s="280" t="s">
        <v>1672</v>
      </c>
      <c r="C558" s="281">
        <v>100</v>
      </c>
      <c r="D558" s="281">
        <v>50</v>
      </c>
    </row>
    <row r="559" spans="1:4" ht="19.899999999999999" customHeight="1">
      <c r="A559" s="280" t="s">
        <v>1673</v>
      </c>
      <c r="B559" s="280" t="s">
        <v>1674</v>
      </c>
      <c r="C559" s="281">
        <v>100</v>
      </c>
      <c r="D559" s="281">
        <v>50</v>
      </c>
    </row>
    <row r="560" spans="1:4" ht="19.899999999999999" customHeight="1">
      <c r="A560" s="280" t="s">
        <v>1675</v>
      </c>
      <c r="B560" s="280" t="s">
        <v>1676</v>
      </c>
      <c r="C560" s="281">
        <v>100</v>
      </c>
      <c r="D560" s="281">
        <v>50</v>
      </c>
    </row>
    <row r="561" spans="1:4" ht="19.899999999999999" customHeight="1">
      <c r="A561" s="280" t="s">
        <v>1677</v>
      </c>
      <c r="B561" s="280" t="s">
        <v>1678</v>
      </c>
      <c r="C561" s="281">
        <v>100</v>
      </c>
      <c r="D561" s="281">
        <v>50</v>
      </c>
    </row>
    <row r="562" spans="1:4" ht="19.899999999999999" customHeight="1">
      <c r="A562" s="280" t="s">
        <v>1679</v>
      </c>
      <c r="B562" s="280" t="s">
        <v>1680</v>
      </c>
      <c r="C562" s="281">
        <v>100</v>
      </c>
      <c r="D562" s="281">
        <v>50</v>
      </c>
    </row>
    <row r="563" spans="1:4" ht="19.899999999999999" customHeight="1">
      <c r="A563" s="280" t="s">
        <v>1681</v>
      </c>
      <c r="B563" s="280" t="s">
        <v>1682</v>
      </c>
      <c r="C563" s="281">
        <v>100</v>
      </c>
      <c r="D563" s="281">
        <v>50</v>
      </c>
    </row>
    <row r="564" spans="1:4" ht="19.899999999999999" customHeight="1">
      <c r="A564" s="280" t="s">
        <v>1683</v>
      </c>
      <c r="B564" s="280" t="s">
        <v>1684</v>
      </c>
      <c r="C564" s="281">
        <v>100</v>
      </c>
      <c r="D564" s="281">
        <v>50</v>
      </c>
    </row>
    <row r="565" spans="1:4" ht="19.899999999999999" customHeight="1">
      <c r="A565" s="280" t="s">
        <v>1685</v>
      </c>
      <c r="B565" s="280" t="s">
        <v>1686</v>
      </c>
      <c r="C565" s="281">
        <v>100</v>
      </c>
      <c r="D565" s="281">
        <v>50</v>
      </c>
    </row>
    <row r="566" spans="1:4" ht="19.899999999999999" customHeight="1">
      <c r="A566" s="280" t="s">
        <v>1687</v>
      </c>
      <c r="B566" s="280" t="s">
        <v>1688</v>
      </c>
      <c r="C566" s="281">
        <v>100</v>
      </c>
      <c r="D566" s="281">
        <v>50</v>
      </c>
    </row>
    <row r="567" spans="1:4" ht="19.899999999999999" customHeight="1">
      <c r="A567" s="280" t="s">
        <v>1689</v>
      </c>
      <c r="B567" s="280" t="s">
        <v>1690</v>
      </c>
      <c r="C567" s="281">
        <v>100</v>
      </c>
      <c r="D567" s="281">
        <v>50</v>
      </c>
    </row>
    <row r="568" spans="1:4" ht="19.899999999999999" customHeight="1">
      <c r="A568" s="280" t="s">
        <v>1691</v>
      </c>
      <c r="B568" s="280" t="s">
        <v>1692</v>
      </c>
      <c r="C568" s="281">
        <v>100</v>
      </c>
      <c r="D568" s="281">
        <v>50</v>
      </c>
    </row>
    <row r="569" spans="1:4" ht="19.899999999999999" customHeight="1">
      <c r="A569" s="280" t="s">
        <v>1693</v>
      </c>
      <c r="B569" s="280" t="s">
        <v>1694</v>
      </c>
      <c r="C569" s="281">
        <v>100</v>
      </c>
      <c r="D569" s="281">
        <v>50</v>
      </c>
    </row>
    <row r="570" spans="1:4" ht="19.899999999999999" customHeight="1">
      <c r="A570" s="280" t="s">
        <v>1695</v>
      </c>
      <c r="B570" s="280" t="s">
        <v>1696</v>
      </c>
      <c r="C570" s="281">
        <v>100</v>
      </c>
      <c r="D570" s="281">
        <v>50</v>
      </c>
    </row>
    <row r="571" spans="1:4" ht="19.899999999999999" customHeight="1">
      <c r="A571" s="280" t="s">
        <v>1697</v>
      </c>
      <c r="B571" s="280" t="s">
        <v>1698</v>
      </c>
      <c r="C571" s="281">
        <v>100</v>
      </c>
      <c r="D571" s="281">
        <v>50</v>
      </c>
    </row>
    <row r="572" spans="1:4" ht="19.899999999999999" customHeight="1">
      <c r="A572" s="280" t="s">
        <v>1699</v>
      </c>
      <c r="B572" s="280" t="s">
        <v>1700</v>
      </c>
      <c r="C572" s="281">
        <v>100</v>
      </c>
      <c r="D572" s="281">
        <v>50</v>
      </c>
    </row>
    <row r="573" spans="1:4" ht="19.899999999999999" customHeight="1">
      <c r="A573" s="280" t="s">
        <v>1701</v>
      </c>
      <c r="B573" s="280" t="s">
        <v>1702</v>
      </c>
      <c r="C573" s="281">
        <v>100</v>
      </c>
      <c r="D573" s="281">
        <v>50</v>
      </c>
    </row>
    <row r="574" spans="1:4" ht="19.899999999999999" customHeight="1">
      <c r="A574" s="280" t="s">
        <v>1703</v>
      </c>
      <c r="B574" s="280" t="s">
        <v>1704</v>
      </c>
      <c r="C574" s="281">
        <v>100</v>
      </c>
      <c r="D574" s="281">
        <v>50</v>
      </c>
    </row>
    <row r="575" spans="1:4" ht="19.899999999999999" customHeight="1">
      <c r="A575" s="280" t="s">
        <v>1705</v>
      </c>
      <c r="B575" s="280" t="s">
        <v>1706</v>
      </c>
      <c r="C575" s="281">
        <v>100</v>
      </c>
      <c r="D575" s="281">
        <v>50</v>
      </c>
    </row>
    <row r="576" spans="1:4" ht="19.899999999999999" customHeight="1">
      <c r="A576" s="280" t="s">
        <v>1707</v>
      </c>
      <c r="B576" s="280" t="s">
        <v>1708</v>
      </c>
      <c r="C576" s="281">
        <v>100</v>
      </c>
      <c r="D576" s="281">
        <v>50</v>
      </c>
    </row>
    <row r="577" spans="1:4" ht="19.899999999999999" customHeight="1">
      <c r="A577" s="280" t="s">
        <v>1709</v>
      </c>
      <c r="B577" s="280" t="s">
        <v>1710</v>
      </c>
      <c r="C577" s="281">
        <v>100</v>
      </c>
      <c r="D577" s="281">
        <v>50</v>
      </c>
    </row>
    <row r="578" spans="1:4" ht="19.899999999999999" customHeight="1">
      <c r="A578" s="280" t="s">
        <v>1711</v>
      </c>
      <c r="B578" s="280" t="s">
        <v>1712</v>
      </c>
      <c r="C578" s="281">
        <v>100</v>
      </c>
      <c r="D578" s="281">
        <v>50</v>
      </c>
    </row>
    <row r="579" spans="1:4" ht="19.899999999999999" customHeight="1">
      <c r="A579" s="280" t="s">
        <v>1713</v>
      </c>
      <c r="B579" s="280" t="s">
        <v>1714</v>
      </c>
      <c r="C579" s="281">
        <v>100</v>
      </c>
      <c r="D579" s="281">
        <v>50</v>
      </c>
    </row>
    <row r="580" spans="1:4" ht="19.899999999999999" customHeight="1">
      <c r="A580" s="280" t="s">
        <v>1715</v>
      </c>
      <c r="B580" s="280" t="s">
        <v>1716</v>
      </c>
      <c r="C580" s="281">
        <v>100</v>
      </c>
      <c r="D580" s="281">
        <v>50</v>
      </c>
    </row>
    <row r="581" spans="1:4" ht="19.899999999999999" customHeight="1">
      <c r="A581" s="280" t="s">
        <v>1717</v>
      </c>
      <c r="B581" s="280" t="s">
        <v>1718</v>
      </c>
      <c r="C581" s="281">
        <v>100</v>
      </c>
      <c r="D581" s="281">
        <v>50</v>
      </c>
    </row>
    <row r="582" spans="1:4" ht="19.899999999999999" customHeight="1">
      <c r="A582" s="280" t="s">
        <v>1719</v>
      </c>
      <c r="B582" s="280" t="s">
        <v>1720</v>
      </c>
      <c r="C582" s="281">
        <v>100</v>
      </c>
      <c r="D582" s="281">
        <v>50</v>
      </c>
    </row>
    <row r="583" spans="1:4" ht="19.899999999999999" customHeight="1">
      <c r="A583" s="280" t="s">
        <v>1721</v>
      </c>
      <c r="B583" s="280" t="s">
        <v>1722</v>
      </c>
      <c r="C583" s="281">
        <v>100</v>
      </c>
      <c r="D583" s="281">
        <v>50</v>
      </c>
    </row>
    <row r="584" spans="1:4" ht="19.899999999999999" customHeight="1">
      <c r="A584" s="280" t="s">
        <v>1723</v>
      </c>
      <c r="B584" s="280" t="s">
        <v>1724</v>
      </c>
      <c r="C584" s="281">
        <v>100</v>
      </c>
      <c r="D584" s="281">
        <v>50</v>
      </c>
    </row>
    <row r="585" spans="1:4" ht="19.899999999999999" customHeight="1">
      <c r="A585" s="280" t="s">
        <v>1725</v>
      </c>
      <c r="B585" s="280" t="s">
        <v>1726</v>
      </c>
      <c r="C585" s="281">
        <v>100</v>
      </c>
      <c r="D585" s="281">
        <v>50</v>
      </c>
    </row>
    <row r="586" spans="1:4" ht="19.899999999999999" customHeight="1">
      <c r="A586" s="280" t="s">
        <v>1727</v>
      </c>
      <c r="B586" s="280" t="s">
        <v>1728</v>
      </c>
      <c r="C586" s="281">
        <v>100</v>
      </c>
      <c r="D586" s="281">
        <v>50</v>
      </c>
    </row>
    <row r="587" spans="1:4" ht="19.899999999999999" customHeight="1">
      <c r="A587" s="280" t="s">
        <v>1729</v>
      </c>
      <c r="B587" s="280" t="s">
        <v>1730</v>
      </c>
      <c r="C587" s="281">
        <v>100</v>
      </c>
      <c r="D587" s="281">
        <v>50</v>
      </c>
    </row>
    <row r="588" spans="1:4" ht="19.899999999999999" customHeight="1">
      <c r="A588" s="280" t="s">
        <v>1731</v>
      </c>
      <c r="B588" s="280" t="s">
        <v>1732</v>
      </c>
      <c r="C588" s="281">
        <v>100</v>
      </c>
      <c r="D588" s="281">
        <v>50</v>
      </c>
    </row>
    <row r="589" spans="1:4" ht="19.899999999999999" customHeight="1">
      <c r="A589" s="280" t="s">
        <v>1733</v>
      </c>
      <c r="B589" s="280" t="s">
        <v>1734</v>
      </c>
      <c r="C589" s="281">
        <v>100</v>
      </c>
      <c r="D589" s="281">
        <v>50</v>
      </c>
    </row>
    <row r="590" spans="1:4" ht="19.899999999999999" customHeight="1">
      <c r="A590" s="280" t="s">
        <v>1735</v>
      </c>
      <c r="B590" s="280" t="s">
        <v>1736</v>
      </c>
      <c r="C590" s="281">
        <v>100</v>
      </c>
      <c r="D590" s="281">
        <v>50</v>
      </c>
    </row>
    <row r="591" spans="1:4" ht="19.899999999999999" customHeight="1">
      <c r="A591" s="280" t="s">
        <v>1737</v>
      </c>
      <c r="B591" s="280" t="s">
        <v>1738</v>
      </c>
      <c r="C591" s="281">
        <v>100</v>
      </c>
      <c r="D591" s="281">
        <v>50</v>
      </c>
    </row>
    <row r="592" spans="1:4" ht="19.899999999999999" customHeight="1">
      <c r="A592" s="280" t="s">
        <v>1739</v>
      </c>
      <c r="B592" s="280" t="s">
        <v>1740</v>
      </c>
      <c r="C592" s="281">
        <v>100</v>
      </c>
      <c r="D592" s="281">
        <v>50</v>
      </c>
    </row>
    <row r="593" spans="1:4" ht="19.899999999999999" customHeight="1">
      <c r="A593" s="280" t="s">
        <v>1741</v>
      </c>
      <c r="B593" s="280" t="s">
        <v>1742</v>
      </c>
      <c r="C593" s="281">
        <v>100</v>
      </c>
      <c r="D593" s="281">
        <v>50</v>
      </c>
    </row>
    <row r="594" spans="1:4" ht="19.899999999999999" customHeight="1">
      <c r="A594" s="280" t="s">
        <v>1743</v>
      </c>
      <c r="B594" s="280" t="s">
        <v>1744</v>
      </c>
      <c r="C594" s="281">
        <v>100</v>
      </c>
      <c r="D594" s="281">
        <v>50</v>
      </c>
    </row>
    <row r="595" spans="1:4" ht="19.899999999999999" customHeight="1">
      <c r="A595" s="280" t="s">
        <v>1745</v>
      </c>
      <c r="B595" s="280" t="s">
        <v>1746</v>
      </c>
      <c r="C595" s="281">
        <v>100</v>
      </c>
      <c r="D595" s="281">
        <v>50</v>
      </c>
    </row>
    <row r="596" spans="1:4" ht="19.899999999999999" customHeight="1">
      <c r="A596" s="280" t="s">
        <v>1747</v>
      </c>
      <c r="B596" s="280" t="s">
        <v>1748</v>
      </c>
      <c r="C596" s="281">
        <v>100</v>
      </c>
      <c r="D596" s="281">
        <v>50</v>
      </c>
    </row>
    <row r="597" spans="1:4" ht="19.899999999999999" customHeight="1">
      <c r="A597" s="280" t="s">
        <v>1749</v>
      </c>
      <c r="B597" s="280" t="s">
        <v>1750</v>
      </c>
      <c r="C597" s="281">
        <v>100</v>
      </c>
      <c r="D597" s="281">
        <v>50</v>
      </c>
    </row>
    <row r="598" spans="1:4" ht="19.899999999999999" customHeight="1">
      <c r="A598" s="280" t="s">
        <v>1751</v>
      </c>
      <c r="B598" s="280" t="s">
        <v>1752</v>
      </c>
      <c r="C598" s="281">
        <v>100</v>
      </c>
      <c r="D598" s="281">
        <v>50</v>
      </c>
    </row>
    <row r="599" spans="1:4" ht="19.899999999999999" customHeight="1">
      <c r="A599" s="280" t="s">
        <v>1753</v>
      </c>
      <c r="B599" s="280" t="s">
        <v>1754</v>
      </c>
      <c r="C599" s="281">
        <v>100</v>
      </c>
      <c r="D599" s="281">
        <v>50</v>
      </c>
    </row>
    <row r="600" spans="1:4" ht="19.899999999999999" customHeight="1">
      <c r="A600" s="280" t="s">
        <v>1755</v>
      </c>
      <c r="B600" s="280" t="s">
        <v>1756</v>
      </c>
      <c r="C600" s="281">
        <v>100</v>
      </c>
      <c r="D600" s="281">
        <v>50</v>
      </c>
    </row>
    <row r="601" spans="1:4" ht="19.899999999999999" customHeight="1">
      <c r="A601" s="280" t="s">
        <v>1757</v>
      </c>
      <c r="B601" s="280" t="s">
        <v>1758</v>
      </c>
      <c r="C601" s="281">
        <v>100</v>
      </c>
    </row>
    <row r="602" spans="1:4" ht="19.899999999999999" customHeight="1">
      <c r="A602" s="280" t="s">
        <v>1759</v>
      </c>
      <c r="B602" s="280" t="s">
        <v>1760</v>
      </c>
      <c r="C602" s="281">
        <v>100</v>
      </c>
      <c r="D602" s="281">
        <v>50</v>
      </c>
    </row>
    <row r="603" spans="1:4" ht="19.899999999999999" customHeight="1">
      <c r="A603" s="280" t="s">
        <v>1761</v>
      </c>
      <c r="B603" s="280" t="s">
        <v>1762</v>
      </c>
      <c r="C603" s="281">
        <v>100</v>
      </c>
      <c r="D603" s="281">
        <v>50</v>
      </c>
    </row>
    <row r="604" spans="1:4" ht="19.899999999999999" customHeight="1">
      <c r="A604" s="280" t="s">
        <v>1763</v>
      </c>
      <c r="B604" s="280" t="s">
        <v>1764</v>
      </c>
      <c r="C604" s="281">
        <v>100</v>
      </c>
      <c r="D604" s="281">
        <v>50</v>
      </c>
    </row>
    <row r="605" spans="1:4" ht="19.899999999999999" customHeight="1">
      <c r="A605" s="280" t="s">
        <v>1765</v>
      </c>
      <c r="B605" s="280" t="s">
        <v>1766</v>
      </c>
      <c r="C605" s="281">
        <v>100</v>
      </c>
      <c r="D605" s="281">
        <v>50</v>
      </c>
    </row>
    <row r="606" spans="1:4" ht="19.899999999999999" customHeight="1">
      <c r="A606" s="280" t="s">
        <v>1767</v>
      </c>
      <c r="B606" s="280" t="s">
        <v>1768</v>
      </c>
      <c r="C606" s="281">
        <v>100</v>
      </c>
      <c r="D606" s="281">
        <v>50</v>
      </c>
    </row>
    <row r="607" spans="1:4" ht="19.899999999999999" customHeight="1">
      <c r="A607" s="280" t="s">
        <v>1769</v>
      </c>
      <c r="B607" s="280" t="s">
        <v>1770</v>
      </c>
      <c r="C607" s="281">
        <v>100</v>
      </c>
      <c r="D607" s="281">
        <v>50</v>
      </c>
    </row>
    <row r="608" spans="1:4" ht="19.899999999999999" customHeight="1">
      <c r="A608" s="280" t="s">
        <v>1771</v>
      </c>
      <c r="B608" s="280" t="s">
        <v>1772</v>
      </c>
      <c r="C608" s="281">
        <v>100</v>
      </c>
      <c r="D608" s="281">
        <v>50</v>
      </c>
    </row>
    <row r="609" spans="1:5" ht="19.899999999999999" customHeight="1">
      <c r="A609" s="280" t="s">
        <v>1773</v>
      </c>
      <c r="B609" s="280" t="s">
        <v>1774</v>
      </c>
      <c r="C609" s="281">
        <v>100</v>
      </c>
      <c r="D609" s="281">
        <v>50</v>
      </c>
    </row>
    <row r="610" spans="1:5" ht="19.899999999999999" customHeight="1">
      <c r="A610" s="280" t="s">
        <v>1775</v>
      </c>
      <c r="B610" s="280" t="s">
        <v>1776</v>
      </c>
      <c r="C610" s="281">
        <v>100</v>
      </c>
      <c r="D610" s="281">
        <v>50</v>
      </c>
    </row>
    <row r="611" spans="1:5" ht="19.899999999999999" customHeight="1">
      <c r="A611" s="280" t="s">
        <v>1777</v>
      </c>
      <c r="B611" s="280" t="s">
        <v>1778</v>
      </c>
      <c r="C611" s="281">
        <v>100</v>
      </c>
      <c r="D611" s="281">
        <v>50</v>
      </c>
    </row>
    <row r="612" spans="1:5" ht="19.899999999999999" customHeight="1">
      <c r="A612" s="280" t="s">
        <v>1779</v>
      </c>
      <c r="B612" s="280" t="s">
        <v>1780</v>
      </c>
      <c r="C612" s="281">
        <v>100</v>
      </c>
      <c r="D612" s="281">
        <v>50</v>
      </c>
    </row>
    <row r="613" spans="1:5" ht="19.899999999999999" customHeight="1">
      <c r="A613" s="280" t="s">
        <v>1781</v>
      </c>
      <c r="B613" s="280" t="s">
        <v>1782</v>
      </c>
      <c r="C613" s="281">
        <v>100</v>
      </c>
      <c r="D613" s="281">
        <v>50</v>
      </c>
    </row>
    <row r="614" spans="1:5" ht="19.899999999999999" customHeight="1">
      <c r="A614" s="280" t="s">
        <v>1783</v>
      </c>
      <c r="B614" s="280" t="s">
        <v>1784</v>
      </c>
      <c r="C614" s="281">
        <v>100</v>
      </c>
      <c r="D614" s="281">
        <v>50</v>
      </c>
    </row>
    <row r="615" spans="1:5" ht="19.899999999999999" customHeight="1">
      <c r="A615" s="280" t="s">
        <v>1785</v>
      </c>
      <c r="B615" s="280" t="s">
        <v>1786</v>
      </c>
      <c r="C615" s="281">
        <v>100</v>
      </c>
      <c r="D615" s="281">
        <v>50</v>
      </c>
    </row>
    <row r="616" spans="1:5" ht="19.899999999999999" customHeight="1">
      <c r="A616" s="280" t="s">
        <v>1787</v>
      </c>
      <c r="B616" s="280" t="s">
        <v>1788</v>
      </c>
      <c r="C616" s="281">
        <v>100</v>
      </c>
      <c r="D616" s="281">
        <v>50</v>
      </c>
    </row>
    <row r="617" spans="1:5" ht="19.899999999999999" customHeight="1">
      <c r="A617" s="280" t="s">
        <v>1789</v>
      </c>
      <c r="B617" s="280" t="s">
        <v>1790</v>
      </c>
      <c r="C617" s="281">
        <v>100</v>
      </c>
      <c r="D617" s="281">
        <v>50</v>
      </c>
    </row>
    <row r="618" spans="1:5" ht="19.899999999999999" customHeight="1">
      <c r="A618" s="280" t="s">
        <v>1615</v>
      </c>
      <c r="B618" s="280" t="s">
        <v>1616</v>
      </c>
      <c r="C618" s="281">
        <v>100</v>
      </c>
      <c r="D618" s="281">
        <v>50</v>
      </c>
      <c r="E618" s="279">
        <v>8</v>
      </c>
    </row>
    <row r="619" spans="1:5" ht="19.899999999999999" customHeight="1">
      <c r="A619" s="280" t="s">
        <v>1617</v>
      </c>
      <c r="B619" s="280" t="s">
        <v>1618</v>
      </c>
      <c r="C619" s="281">
        <v>100</v>
      </c>
      <c r="D619" s="281">
        <v>50</v>
      </c>
    </row>
    <row r="620" spans="1:5" ht="19.899999999999999" customHeight="1">
      <c r="A620" s="280" t="s">
        <v>1619</v>
      </c>
      <c r="B620" s="280" t="s">
        <v>1620</v>
      </c>
      <c r="C620" s="281">
        <v>100</v>
      </c>
      <c r="D620" s="281">
        <v>50</v>
      </c>
    </row>
    <row r="621" spans="1:5" ht="19.899999999999999" customHeight="1">
      <c r="A621" s="280" t="s">
        <v>1621</v>
      </c>
      <c r="B621" s="280" t="s">
        <v>1622</v>
      </c>
      <c r="C621" s="281">
        <v>100</v>
      </c>
      <c r="D621" s="281">
        <v>50</v>
      </c>
    </row>
    <row r="622" spans="1:5" ht="19.899999999999999" customHeight="1">
      <c r="A622" s="280" t="s">
        <v>1623</v>
      </c>
      <c r="B622" s="280" t="s">
        <v>1624</v>
      </c>
      <c r="C622" s="281">
        <v>100</v>
      </c>
      <c r="D622" s="281">
        <v>50</v>
      </c>
    </row>
    <row r="623" spans="1:5" ht="19.899999999999999" customHeight="1">
      <c r="A623" s="280" t="s">
        <v>1625</v>
      </c>
      <c r="B623" s="280" t="s">
        <v>1626</v>
      </c>
      <c r="C623" s="281">
        <v>100</v>
      </c>
      <c r="D623" s="281">
        <v>50</v>
      </c>
    </row>
    <row r="624" spans="1:5" ht="19.899999999999999" customHeight="1">
      <c r="A624" s="280" t="s">
        <v>1627</v>
      </c>
      <c r="B624" s="280" t="s">
        <v>1628</v>
      </c>
      <c r="C624" s="281">
        <v>100</v>
      </c>
      <c r="D624" s="281">
        <v>50</v>
      </c>
    </row>
    <row r="625" spans="1:4" ht="19.899999999999999" customHeight="1">
      <c r="A625" s="280" t="s">
        <v>1629</v>
      </c>
      <c r="B625" s="280" t="s">
        <v>1630</v>
      </c>
      <c r="C625" s="281">
        <v>100</v>
      </c>
      <c r="D625" s="281">
        <v>50</v>
      </c>
    </row>
    <row r="626" spans="1:4" ht="19.899999999999999" customHeight="1">
      <c r="A626" s="280" t="s">
        <v>1631</v>
      </c>
      <c r="B626" s="280" t="s">
        <v>1632</v>
      </c>
      <c r="C626" s="281">
        <v>100</v>
      </c>
      <c r="D626" s="281">
        <v>50</v>
      </c>
    </row>
    <row r="627" spans="1:4" ht="19.899999999999999" customHeight="1">
      <c r="A627" s="280" t="s">
        <v>1633</v>
      </c>
      <c r="B627" s="280" t="s">
        <v>1634</v>
      </c>
      <c r="C627" s="281">
        <v>100</v>
      </c>
      <c r="D627" s="281">
        <v>50</v>
      </c>
    </row>
    <row r="628" spans="1:4" ht="19.899999999999999" customHeight="1">
      <c r="A628" s="280" t="s">
        <v>1635</v>
      </c>
      <c r="B628" s="280" t="s">
        <v>1636</v>
      </c>
      <c r="C628" s="281">
        <v>100</v>
      </c>
      <c r="D628" s="281">
        <v>50</v>
      </c>
    </row>
    <row r="629" spans="1:4" ht="19.899999999999999" customHeight="1">
      <c r="A629" s="280" t="s">
        <v>1637</v>
      </c>
      <c r="B629" s="280" t="s">
        <v>1638</v>
      </c>
      <c r="C629" s="281">
        <v>100</v>
      </c>
      <c r="D629" s="281">
        <v>50</v>
      </c>
    </row>
    <row r="630" spans="1:4" ht="19.899999999999999" customHeight="1">
      <c r="A630" s="280" t="s">
        <v>1639</v>
      </c>
      <c r="B630" s="280" t="s">
        <v>1640</v>
      </c>
      <c r="C630" s="281">
        <v>100</v>
      </c>
      <c r="D630" s="281">
        <v>50</v>
      </c>
    </row>
    <row r="631" spans="1:4" ht="19.899999999999999" customHeight="1">
      <c r="A631" s="280" t="s">
        <v>1641</v>
      </c>
      <c r="B631" s="280" t="s">
        <v>1642</v>
      </c>
      <c r="C631" s="281">
        <v>100</v>
      </c>
      <c r="D631" s="281">
        <v>50</v>
      </c>
    </row>
    <row r="632" spans="1:4" ht="19.899999999999999" customHeight="1">
      <c r="A632" s="280" t="s">
        <v>1643</v>
      </c>
      <c r="B632" s="280" t="s">
        <v>1644</v>
      </c>
      <c r="C632" s="281">
        <v>100</v>
      </c>
      <c r="D632" s="281">
        <v>50</v>
      </c>
    </row>
    <row r="633" spans="1:4" ht="19.899999999999999" customHeight="1">
      <c r="A633" s="280" t="s">
        <v>1645</v>
      </c>
      <c r="B633" s="280" t="s">
        <v>1646</v>
      </c>
      <c r="C633" s="281">
        <v>100</v>
      </c>
      <c r="D633" s="281">
        <v>45</v>
      </c>
    </row>
    <row r="634" spans="1:4" ht="19.899999999999999" customHeight="1">
      <c r="A634" s="280" t="s">
        <v>1647</v>
      </c>
      <c r="B634" s="280" t="s">
        <v>1648</v>
      </c>
      <c r="C634" s="281">
        <v>100</v>
      </c>
      <c r="D634" s="281">
        <v>45</v>
      </c>
    </row>
    <row r="635" spans="1:4" ht="19.899999999999999" customHeight="1">
      <c r="A635" s="280" t="s">
        <v>1649</v>
      </c>
      <c r="B635" s="280" t="s">
        <v>1650</v>
      </c>
      <c r="C635" s="281">
        <v>100</v>
      </c>
      <c r="D635" s="281">
        <v>50</v>
      </c>
    </row>
    <row r="636" spans="1:4" ht="19.899999999999999" customHeight="1">
      <c r="A636" s="280" t="s">
        <v>1651</v>
      </c>
      <c r="B636" s="280" t="s">
        <v>1652</v>
      </c>
      <c r="C636" s="281">
        <v>100</v>
      </c>
      <c r="D636" s="281">
        <v>50</v>
      </c>
    </row>
    <row r="637" spans="1:4" ht="19.899999999999999" customHeight="1">
      <c r="A637" s="280" t="s">
        <v>1653</v>
      </c>
      <c r="B637" s="280" t="s">
        <v>1654</v>
      </c>
      <c r="C637" s="281">
        <v>100</v>
      </c>
      <c r="D637" s="281">
        <v>50</v>
      </c>
    </row>
    <row r="638" spans="1:4" ht="19.899999999999999" customHeight="1">
      <c r="A638" s="280" t="s">
        <v>1655</v>
      </c>
      <c r="B638" s="280" t="s">
        <v>1656</v>
      </c>
      <c r="C638" s="281">
        <v>100</v>
      </c>
      <c r="D638" s="281">
        <v>50</v>
      </c>
    </row>
    <row r="639" spans="1:4" ht="19.899999999999999" customHeight="1">
      <c r="A639" s="280" t="s">
        <v>1657</v>
      </c>
      <c r="B639" s="280" t="s">
        <v>1658</v>
      </c>
      <c r="C639" s="281">
        <v>100</v>
      </c>
      <c r="D639" s="281">
        <v>50</v>
      </c>
    </row>
    <row r="640" spans="1:4" ht="19.899999999999999" customHeight="1">
      <c r="A640" s="280" t="s">
        <v>1659</v>
      </c>
      <c r="B640" s="280" t="s">
        <v>1660</v>
      </c>
      <c r="C640" s="281">
        <v>100</v>
      </c>
      <c r="D640" s="281">
        <v>50</v>
      </c>
    </row>
    <row r="641" spans="1:4" ht="19.899999999999999" customHeight="1">
      <c r="A641" s="280" t="s">
        <v>1661</v>
      </c>
      <c r="B641" s="280" t="s">
        <v>1662</v>
      </c>
      <c r="C641" s="281">
        <v>100</v>
      </c>
      <c r="D641" s="281">
        <v>50</v>
      </c>
    </row>
    <row r="642" spans="1:4" ht="19.899999999999999" customHeight="1">
      <c r="A642" s="280" t="s">
        <v>1663</v>
      </c>
      <c r="B642" s="280" t="s">
        <v>1664</v>
      </c>
      <c r="C642" s="281">
        <v>100</v>
      </c>
      <c r="D642" s="281">
        <v>50</v>
      </c>
    </row>
    <row r="643" spans="1:4" ht="19.899999999999999" customHeight="1">
      <c r="A643" s="280" t="s">
        <v>1665</v>
      </c>
      <c r="B643" s="280" t="s">
        <v>1666</v>
      </c>
      <c r="C643" s="281">
        <v>100</v>
      </c>
      <c r="D643" s="281">
        <v>50</v>
      </c>
    </row>
    <row r="644" spans="1:4" ht="19.899999999999999" customHeight="1">
      <c r="A644" s="280" t="s">
        <v>1667</v>
      </c>
      <c r="B644" s="280" t="s">
        <v>1668</v>
      </c>
      <c r="C644" s="281">
        <v>100</v>
      </c>
      <c r="D644" s="281">
        <v>50</v>
      </c>
    </row>
    <row r="645" spans="1:4" ht="19.899999999999999" customHeight="1">
      <c r="A645" s="280" t="s">
        <v>1669</v>
      </c>
      <c r="B645" s="280" t="s">
        <v>1670</v>
      </c>
      <c r="C645" s="281">
        <v>100</v>
      </c>
      <c r="D645" s="281">
        <v>50</v>
      </c>
    </row>
    <row r="646" spans="1:4" ht="19.899999999999999" customHeight="1">
      <c r="A646" s="280" t="s">
        <v>1671</v>
      </c>
      <c r="B646" s="280" t="s">
        <v>1672</v>
      </c>
      <c r="C646" s="281">
        <v>100</v>
      </c>
      <c r="D646" s="281">
        <v>50</v>
      </c>
    </row>
    <row r="647" spans="1:4" ht="19.899999999999999" customHeight="1">
      <c r="A647" s="280" t="s">
        <v>1673</v>
      </c>
      <c r="B647" s="280" t="s">
        <v>1674</v>
      </c>
      <c r="C647" s="281">
        <v>100</v>
      </c>
      <c r="D647" s="281">
        <v>50</v>
      </c>
    </row>
    <row r="648" spans="1:4" ht="19.899999999999999" customHeight="1">
      <c r="A648" s="280" t="s">
        <v>1675</v>
      </c>
      <c r="B648" s="280" t="s">
        <v>1676</v>
      </c>
      <c r="C648" s="281">
        <v>100</v>
      </c>
      <c r="D648" s="281">
        <v>50</v>
      </c>
    </row>
    <row r="649" spans="1:4" ht="19.899999999999999" customHeight="1">
      <c r="A649" s="280" t="s">
        <v>1677</v>
      </c>
      <c r="B649" s="280" t="s">
        <v>1678</v>
      </c>
      <c r="C649" s="281">
        <v>100</v>
      </c>
      <c r="D649" s="281">
        <v>50</v>
      </c>
    </row>
    <row r="650" spans="1:4" ht="19.899999999999999" customHeight="1">
      <c r="A650" s="280" t="s">
        <v>1679</v>
      </c>
      <c r="B650" s="280" t="s">
        <v>1680</v>
      </c>
      <c r="C650" s="281">
        <v>100</v>
      </c>
      <c r="D650" s="281">
        <v>50</v>
      </c>
    </row>
    <row r="651" spans="1:4" ht="19.899999999999999" customHeight="1">
      <c r="A651" s="280" t="s">
        <v>1681</v>
      </c>
      <c r="B651" s="280" t="s">
        <v>1682</v>
      </c>
      <c r="C651" s="281">
        <v>100</v>
      </c>
      <c r="D651" s="281">
        <v>50</v>
      </c>
    </row>
    <row r="652" spans="1:4" ht="19.899999999999999" customHeight="1">
      <c r="A652" s="280" t="s">
        <v>1683</v>
      </c>
      <c r="B652" s="280" t="s">
        <v>1684</v>
      </c>
      <c r="C652" s="281">
        <v>100</v>
      </c>
      <c r="D652" s="281">
        <v>50</v>
      </c>
    </row>
    <row r="653" spans="1:4" ht="19.899999999999999" customHeight="1">
      <c r="A653" s="280" t="s">
        <v>1685</v>
      </c>
      <c r="B653" s="280" t="s">
        <v>1686</v>
      </c>
      <c r="C653" s="281">
        <v>100</v>
      </c>
      <c r="D653" s="281">
        <v>50</v>
      </c>
    </row>
    <row r="654" spans="1:4" ht="19.899999999999999" customHeight="1">
      <c r="A654" s="280" t="s">
        <v>1687</v>
      </c>
      <c r="B654" s="280" t="s">
        <v>1688</v>
      </c>
      <c r="C654" s="281">
        <v>100</v>
      </c>
      <c r="D654" s="281">
        <v>50</v>
      </c>
    </row>
    <row r="655" spans="1:4" ht="19.899999999999999" customHeight="1">
      <c r="A655" s="280" t="s">
        <v>1689</v>
      </c>
      <c r="B655" s="280" t="s">
        <v>1690</v>
      </c>
      <c r="C655" s="281">
        <v>100</v>
      </c>
      <c r="D655" s="281">
        <v>50</v>
      </c>
    </row>
    <row r="656" spans="1:4" ht="19.899999999999999" customHeight="1">
      <c r="A656" s="280" t="s">
        <v>1691</v>
      </c>
      <c r="B656" s="280" t="s">
        <v>1692</v>
      </c>
      <c r="C656" s="281">
        <v>100</v>
      </c>
      <c r="D656" s="281">
        <v>50</v>
      </c>
    </row>
    <row r="657" spans="1:4" ht="19.899999999999999" customHeight="1">
      <c r="A657" s="280" t="s">
        <v>1693</v>
      </c>
      <c r="B657" s="280" t="s">
        <v>1694</v>
      </c>
      <c r="C657" s="281">
        <v>100</v>
      </c>
      <c r="D657" s="281">
        <v>50</v>
      </c>
    </row>
    <row r="658" spans="1:4" ht="19.899999999999999" customHeight="1">
      <c r="A658" s="280" t="s">
        <v>1695</v>
      </c>
      <c r="B658" s="280" t="s">
        <v>1696</v>
      </c>
      <c r="C658" s="281">
        <v>100</v>
      </c>
      <c r="D658" s="281">
        <v>50</v>
      </c>
    </row>
    <row r="659" spans="1:4" ht="19.899999999999999" customHeight="1">
      <c r="A659" s="280" t="s">
        <v>1697</v>
      </c>
      <c r="B659" s="280" t="s">
        <v>1698</v>
      </c>
      <c r="C659" s="281">
        <v>100</v>
      </c>
      <c r="D659" s="281">
        <v>50</v>
      </c>
    </row>
    <row r="660" spans="1:4" ht="19.899999999999999" customHeight="1">
      <c r="A660" s="280" t="s">
        <v>1699</v>
      </c>
      <c r="B660" s="280" t="s">
        <v>1700</v>
      </c>
      <c r="C660" s="281">
        <v>100</v>
      </c>
      <c r="D660" s="281">
        <v>50</v>
      </c>
    </row>
    <row r="661" spans="1:4" ht="19.899999999999999" customHeight="1">
      <c r="A661" s="280" t="s">
        <v>1701</v>
      </c>
      <c r="B661" s="280" t="s">
        <v>1702</v>
      </c>
      <c r="C661" s="281">
        <v>100</v>
      </c>
      <c r="D661" s="281">
        <v>50</v>
      </c>
    </row>
    <row r="662" spans="1:4" ht="19.899999999999999" customHeight="1">
      <c r="A662" s="280" t="s">
        <v>1703</v>
      </c>
      <c r="B662" s="280" t="s">
        <v>1704</v>
      </c>
      <c r="C662" s="281">
        <v>100</v>
      </c>
      <c r="D662" s="281">
        <v>50</v>
      </c>
    </row>
    <row r="663" spans="1:4" ht="19.899999999999999" customHeight="1">
      <c r="A663" s="280" t="s">
        <v>1705</v>
      </c>
      <c r="B663" s="280" t="s">
        <v>1706</v>
      </c>
      <c r="C663" s="281">
        <v>100</v>
      </c>
      <c r="D663" s="281">
        <v>50</v>
      </c>
    </row>
    <row r="664" spans="1:4" ht="19.899999999999999" customHeight="1">
      <c r="A664" s="280" t="s">
        <v>1707</v>
      </c>
      <c r="B664" s="280" t="s">
        <v>1708</v>
      </c>
      <c r="C664" s="281">
        <v>100</v>
      </c>
      <c r="D664" s="281">
        <v>50</v>
      </c>
    </row>
    <row r="665" spans="1:4" ht="19.899999999999999" customHeight="1">
      <c r="A665" s="280" t="s">
        <v>1709</v>
      </c>
      <c r="B665" s="280" t="s">
        <v>1710</v>
      </c>
      <c r="C665" s="281">
        <v>100</v>
      </c>
      <c r="D665" s="281">
        <v>50</v>
      </c>
    </row>
    <row r="666" spans="1:4" ht="19.899999999999999" customHeight="1">
      <c r="A666" s="280" t="s">
        <v>1711</v>
      </c>
      <c r="B666" s="280" t="s">
        <v>1712</v>
      </c>
      <c r="C666" s="281">
        <v>100</v>
      </c>
      <c r="D666" s="281">
        <v>50</v>
      </c>
    </row>
    <row r="667" spans="1:4" ht="19.899999999999999" customHeight="1">
      <c r="A667" s="280" t="s">
        <v>1713</v>
      </c>
      <c r="B667" s="280" t="s">
        <v>1714</v>
      </c>
      <c r="C667" s="281">
        <v>100</v>
      </c>
      <c r="D667" s="281">
        <v>50</v>
      </c>
    </row>
    <row r="668" spans="1:4" ht="19.899999999999999" customHeight="1">
      <c r="A668" s="280" t="s">
        <v>1715</v>
      </c>
      <c r="B668" s="280" t="s">
        <v>1716</v>
      </c>
      <c r="C668" s="281">
        <v>100</v>
      </c>
      <c r="D668" s="281">
        <v>50</v>
      </c>
    </row>
    <row r="669" spans="1:4" ht="19.899999999999999" customHeight="1">
      <c r="A669" s="280" t="s">
        <v>1717</v>
      </c>
      <c r="B669" s="280" t="s">
        <v>1718</v>
      </c>
      <c r="C669" s="281">
        <v>100</v>
      </c>
      <c r="D669" s="281">
        <v>50</v>
      </c>
    </row>
    <row r="670" spans="1:4" ht="19.899999999999999" customHeight="1">
      <c r="A670" s="280" t="s">
        <v>1719</v>
      </c>
      <c r="B670" s="280" t="s">
        <v>1720</v>
      </c>
      <c r="C670" s="281">
        <v>100</v>
      </c>
      <c r="D670" s="281">
        <v>50</v>
      </c>
    </row>
    <row r="671" spans="1:4" ht="19.899999999999999" customHeight="1">
      <c r="A671" s="280" t="s">
        <v>1721</v>
      </c>
      <c r="B671" s="280" t="s">
        <v>1722</v>
      </c>
      <c r="C671" s="281">
        <v>100</v>
      </c>
      <c r="D671" s="281">
        <v>50</v>
      </c>
    </row>
    <row r="672" spans="1:4" ht="19.899999999999999" customHeight="1">
      <c r="A672" s="280" t="s">
        <v>1723</v>
      </c>
      <c r="B672" s="280" t="s">
        <v>1724</v>
      </c>
      <c r="C672" s="281">
        <v>100</v>
      </c>
      <c r="D672" s="281">
        <v>50</v>
      </c>
    </row>
    <row r="673" spans="1:4" ht="19.899999999999999" customHeight="1">
      <c r="A673" s="280" t="s">
        <v>1725</v>
      </c>
      <c r="B673" s="280" t="s">
        <v>1726</v>
      </c>
      <c r="C673" s="281">
        <v>100</v>
      </c>
      <c r="D673" s="281">
        <v>50</v>
      </c>
    </row>
    <row r="674" spans="1:4" ht="19.899999999999999" customHeight="1">
      <c r="A674" s="280" t="s">
        <v>1727</v>
      </c>
      <c r="B674" s="280" t="s">
        <v>1728</v>
      </c>
      <c r="C674" s="281">
        <v>100</v>
      </c>
      <c r="D674" s="281">
        <v>50</v>
      </c>
    </row>
    <row r="675" spans="1:4" ht="19.899999999999999" customHeight="1">
      <c r="A675" s="280" t="s">
        <v>1729</v>
      </c>
      <c r="B675" s="280" t="s">
        <v>1730</v>
      </c>
      <c r="C675" s="281">
        <v>100</v>
      </c>
      <c r="D675" s="281">
        <v>50</v>
      </c>
    </row>
    <row r="676" spans="1:4" ht="19.899999999999999" customHeight="1">
      <c r="A676" s="280" t="s">
        <v>1731</v>
      </c>
      <c r="B676" s="280" t="s">
        <v>1732</v>
      </c>
      <c r="C676" s="281">
        <v>100</v>
      </c>
      <c r="D676" s="281">
        <v>50</v>
      </c>
    </row>
    <row r="677" spans="1:4" ht="19.899999999999999" customHeight="1">
      <c r="A677" s="280" t="s">
        <v>1733</v>
      </c>
      <c r="B677" s="280" t="s">
        <v>1734</v>
      </c>
      <c r="C677" s="281">
        <v>100</v>
      </c>
      <c r="D677" s="281">
        <v>50</v>
      </c>
    </row>
    <row r="678" spans="1:4" ht="19.899999999999999" customHeight="1">
      <c r="A678" s="280" t="s">
        <v>1735</v>
      </c>
      <c r="B678" s="280" t="s">
        <v>1736</v>
      </c>
      <c r="C678" s="281">
        <v>100</v>
      </c>
      <c r="D678" s="281">
        <v>50</v>
      </c>
    </row>
    <row r="679" spans="1:4" ht="19.899999999999999" customHeight="1">
      <c r="A679" s="280" t="s">
        <v>1737</v>
      </c>
      <c r="B679" s="280" t="s">
        <v>1738</v>
      </c>
      <c r="C679" s="281">
        <v>100</v>
      </c>
      <c r="D679" s="281">
        <v>50</v>
      </c>
    </row>
    <row r="680" spans="1:4" ht="19.899999999999999" customHeight="1">
      <c r="A680" s="280" t="s">
        <v>1739</v>
      </c>
      <c r="B680" s="280" t="s">
        <v>1740</v>
      </c>
      <c r="C680" s="281">
        <v>100</v>
      </c>
      <c r="D680" s="281">
        <v>50</v>
      </c>
    </row>
    <row r="681" spans="1:4" ht="19.899999999999999" customHeight="1">
      <c r="A681" s="280" t="s">
        <v>1741</v>
      </c>
      <c r="B681" s="280" t="s">
        <v>1742</v>
      </c>
      <c r="C681" s="281">
        <v>100</v>
      </c>
      <c r="D681" s="281">
        <v>50</v>
      </c>
    </row>
    <row r="682" spans="1:4" ht="19.899999999999999" customHeight="1">
      <c r="A682" s="280" t="s">
        <v>1743</v>
      </c>
      <c r="B682" s="280" t="s">
        <v>1744</v>
      </c>
      <c r="C682" s="281">
        <v>100</v>
      </c>
      <c r="D682" s="281">
        <v>50</v>
      </c>
    </row>
    <row r="683" spans="1:4" ht="19.899999999999999" customHeight="1">
      <c r="A683" s="280" t="s">
        <v>1745</v>
      </c>
      <c r="B683" s="280" t="s">
        <v>1746</v>
      </c>
      <c r="C683" s="281">
        <v>100</v>
      </c>
      <c r="D683" s="281">
        <v>50</v>
      </c>
    </row>
    <row r="684" spans="1:4" ht="19.899999999999999" customHeight="1">
      <c r="A684" s="280" t="s">
        <v>1747</v>
      </c>
      <c r="B684" s="280" t="s">
        <v>1748</v>
      </c>
      <c r="C684" s="281">
        <v>100</v>
      </c>
      <c r="D684" s="281">
        <v>50</v>
      </c>
    </row>
    <row r="685" spans="1:4" ht="19.899999999999999" customHeight="1">
      <c r="A685" s="280" t="s">
        <v>1749</v>
      </c>
      <c r="B685" s="280" t="s">
        <v>1750</v>
      </c>
      <c r="C685" s="281">
        <v>100</v>
      </c>
      <c r="D685" s="281">
        <v>45</v>
      </c>
    </row>
    <row r="686" spans="1:4" ht="19.899999999999999" customHeight="1">
      <c r="A686" s="280" t="s">
        <v>1751</v>
      </c>
      <c r="B686" s="280" t="s">
        <v>1752</v>
      </c>
      <c r="C686" s="281">
        <v>100</v>
      </c>
      <c r="D686" s="281">
        <v>50</v>
      </c>
    </row>
    <row r="687" spans="1:4" ht="19.899999999999999" customHeight="1">
      <c r="A687" s="280" t="s">
        <v>1753</v>
      </c>
      <c r="B687" s="280" t="s">
        <v>1754</v>
      </c>
      <c r="C687" s="281">
        <v>100</v>
      </c>
      <c r="D687" s="281">
        <v>50</v>
      </c>
    </row>
    <row r="688" spans="1:4" ht="19.899999999999999" customHeight="1">
      <c r="A688" s="280" t="s">
        <v>1755</v>
      </c>
      <c r="B688" s="280" t="s">
        <v>1756</v>
      </c>
      <c r="C688" s="281">
        <v>100</v>
      </c>
      <c r="D688" s="281">
        <v>50</v>
      </c>
    </row>
    <row r="689" spans="1:4" ht="19.899999999999999" customHeight="1">
      <c r="A689" s="280" t="s">
        <v>1757</v>
      </c>
      <c r="B689" s="280" t="s">
        <v>1758</v>
      </c>
      <c r="C689" s="281">
        <v>100</v>
      </c>
    </row>
    <row r="690" spans="1:4" ht="19.899999999999999" customHeight="1">
      <c r="A690" s="280" t="s">
        <v>1759</v>
      </c>
      <c r="B690" s="280" t="s">
        <v>1760</v>
      </c>
      <c r="C690" s="281">
        <v>100</v>
      </c>
      <c r="D690" s="281">
        <v>45</v>
      </c>
    </row>
    <row r="691" spans="1:4" ht="19.899999999999999" customHeight="1">
      <c r="A691" s="280" t="s">
        <v>1761</v>
      </c>
      <c r="B691" s="280" t="s">
        <v>1762</v>
      </c>
      <c r="C691" s="281">
        <v>100</v>
      </c>
      <c r="D691" s="281">
        <v>50</v>
      </c>
    </row>
    <row r="692" spans="1:4" ht="19.899999999999999" customHeight="1">
      <c r="A692" s="280" t="s">
        <v>1763</v>
      </c>
      <c r="B692" s="280" t="s">
        <v>1764</v>
      </c>
      <c r="C692" s="281">
        <v>100</v>
      </c>
      <c r="D692" s="281">
        <v>50</v>
      </c>
    </row>
    <row r="693" spans="1:4" ht="19.899999999999999" customHeight="1">
      <c r="A693" s="280" t="s">
        <v>1765</v>
      </c>
      <c r="B693" s="280" t="s">
        <v>1766</v>
      </c>
      <c r="C693" s="281">
        <v>100</v>
      </c>
      <c r="D693" s="281">
        <v>50</v>
      </c>
    </row>
    <row r="694" spans="1:4" ht="19.899999999999999" customHeight="1">
      <c r="A694" s="280" t="s">
        <v>1767</v>
      </c>
      <c r="B694" s="280" t="s">
        <v>1768</v>
      </c>
      <c r="C694" s="281">
        <v>100</v>
      </c>
      <c r="D694" s="281">
        <v>50</v>
      </c>
    </row>
    <row r="695" spans="1:4" ht="19.899999999999999" customHeight="1">
      <c r="A695" s="280" t="s">
        <v>1769</v>
      </c>
      <c r="B695" s="280" t="s">
        <v>1770</v>
      </c>
      <c r="C695" s="281">
        <v>100</v>
      </c>
      <c r="D695" s="281">
        <v>45</v>
      </c>
    </row>
    <row r="696" spans="1:4" ht="19.899999999999999" customHeight="1">
      <c r="A696" s="280" t="s">
        <v>1771</v>
      </c>
      <c r="B696" s="280" t="s">
        <v>1772</v>
      </c>
      <c r="C696" s="281">
        <v>100</v>
      </c>
      <c r="D696" s="281">
        <v>50</v>
      </c>
    </row>
    <row r="697" spans="1:4" ht="19.899999999999999" customHeight="1">
      <c r="A697" s="280" t="s">
        <v>1773</v>
      </c>
      <c r="B697" s="280" t="s">
        <v>1774</v>
      </c>
      <c r="C697" s="281">
        <v>100</v>
      </c>
      <c r="D697" s="281">
        <v>50</v>
      </c>
    </row>
    <row r="698" spans="1:4" ht="19.899999999999999" customHeight="1">
      <c r="A698" s="280" t="s">
        <v>1775</v>
      </c>
      <c r="B698" s="280" t="s">
        <v>1776</v>
      </c>
      <c r="C698" s="281">
        <v>100</v>
      </c>
      <c r="D698" s="281">
        <v>50</v>
      </c>
    </row>
    <row r="699" spans="1:4" ht="19.899999999999999" customHeight="1">
      <c r="A699" s="280" t="s">
        <v>1777</v>
      </c>
      <c r="B699" s="280" t="s">
        <v>1778</v>
      </c>
      <c r="C699" s="281">
        <v>100</v>
      </c>
      <c r="D699" s="281">
        <v>50</v>
      </c>
    </row>
    <row r="700" spans="1:4" ht="19.899999999999999" customHeight="1">
      <c r="A700" s="280" t="s">
        <v>1779</v>
      </c>
      <c r="B700" s="280" t="s">
        <v>1780</v>
      </c>
      <c r="C700" s="281">
        <v>100</v>
      </c>
      <c r="D700" s="281">
        <v>50</v>
      </c>
    </row>
    <row r="701" spans="1:4" ht="19.899999999999999" customHeight="1">
      <c r="A701" s="280" t="s">
        <v>1781</v>
      </c>
      <c r="B701" s="280" t="s">
        <v>1782</v>
      </c>
      <c r="C701" s="281">
        <v>100</v>
      </c>
      <c r="D701" s="281">
        <v>50</v>
      </c>
    </row>
    <row r="702" spans="1:4" ht="19.899999999999999" customHeight="1">
      <c r="A702" s="280" t="s">
        <v>1783</v>
      </c>
      <c r="B702" s="280" t="s">
        <v>1784</v>
      </c>
      <c r="C702" s="281">
        <v>100</v>
      </c>
      <c r="D702" s="281">
        <v>50</v>
      </c>
    </row>
    <row r="703" spans="1:4" ht="19.899999999999999" customHeight="1">
      <c r="A703" s="280" t="s">
        <v>1785</v>
      </c>
      <c r="B703" s="280" t="s">
        <v>1786</v>
      </c>
      <c r="C703" s="281">
        <v>100</v>
      </c>
      <c r="D703" s="281">
        <v>50</v>
      </c>
    </row>
    <row r="704" spans="1:4" ht="19.899999999999999" customHeight="1">
      <c r="A704" s="280" t="s">
        <v>1787</v>
      </c>
      <c r="B704" s="280" t="s">
        <v>1788</v>
      </c>
      <c r="C704" s="281">
        <v>100</v>
      </c>
      <c r="D704" s="281">
        <v>50</v>
      </c>
    </row>
    <row r="705" spans="1:5" ht="19.899999999999999" customHeight="1">
      <c r="A705" s="280" t="s">
        <v>1789</v>
      </c>
      <c r="B705" s="280" t="s">
        <v>1790</v>
      </c>
      <c r="C705" s="281">
        <v>100</v>
      </c>
      <c r="D705" s="281">
        <v>50</v>
      </c>
    </row>
    <row r="706" spans="1:5" ht="19.899999999999999" customHeight="1">
      <c r="A706" s="280" t="s">
        <v>1615</v>
      </c>
      <c r="B706" s="280" t="s">
        <v>1616</v>
      </c>
      <c r="C706" s="281">
        <v>100</v>
      </c>
      <c r="D706" s="281">
        <v>50</v>
      </c>
      <c r="E706" s="279">
        <v>9</v>
      </c>
    </row>
    <row r="707" spans="1:5" ht="19.899999999999999" customHeight="1">
      <c r="A707" s="280" t="s">
        <v>1617</v>
      </c>
      <c r="B707" s="280" t="s">
        <v>1618</v>
      </c>
      <c r="C707" s="281">
        <v>100</v>
      </c>
      <c r="D707" s="281">
        <v>50</v>
      </c>
    </row>
    <row r="708" spans="1:5" ht="19.899999999999999" customHeight="1">
      <c r="A708" s="280" t="s">
        <v>1619</v>
      </c>
      <c r="B708" s="280" t="s">
        <v>1620</v>
      </c>
      <c r="C708" s="281">
        <v>100</v>
      </c>
      <c r="D708" s="281">
        <v>50</v>
      </c>
    </row>
    <row r="709" spans="1:5" ht="19.899999999999999" customHeight="1">
      <c r="A709" s="280" t="s">
        <v>1621</v>
      </c>
      <c r="B709" s="280" t="s">
        <v>1622</v>
      </c>
      <c r="C709" s="281">
        <v>100</v>
      </c>
      <c r="D709" s="281">
        <v>50</v>
      </c>
    </row>
    <row r="710" spans="1:5" ht="19.899999999999999" customHeight="1">
      <c r="A710" s="280" t="s">
        <v>1623</v>
      </c>
      <c r="B710" s="280" t="s">
        <v>1624</v>
      </c>
      <c r="C710" s="281">
        <v>100</v>
      </c>
      <c r="D710" s="281">
        <v>50</v>
      </c>
    </row>
    <row r="711" spans="1:5" ht="19.899999999999999" customHeight="1">
      <c r="A711" s="280" t="s">
        <v>1625</v>
      </c>
      <c r="B711" s="280" t="s">
        <v>1626</v>
      </c>
      <c r="C711" s="281">
        <v>100</v>
      </c>
      <c r="D711" s="281">
        <v>50</v>
      </c>
    </row>
    <row r="712" spans="1:5" ht="19.899999999999999" customHeight="1">
      <c r="A712" s="280" t="s">
        <v>1627</v>
      </c>
      <c r="B712" s="280" t="s">
        <v>1628</v>
      </c>
      <c r="C712" s="281">
        <v>100</v>
      </c>
      <c r="D712" s="281">
        <v>50</v>
      </c>
    </row>
    <row r="713" spans="1:5" ht="19.899999999999999" customHeight="1">
      <c r="A713" s="280" t="s">
        <v>1629</v>
      </c>
      <c r="B713" s="280" t="s">
        <v>1630</v>
      </c>
      <c r="C713" s="281">
        <v>100</v>
      </c>
      <c r="D713" s="281">
        <v>50</v>
      </c>
    </row>
    <row r="714" spans="1:5" ht="19.899999999999999" customHeight="1">
      <c r="A714" s="280" t="s">
        <v>1631</v>
      </c>
      <c r="B714" s="280" t="s">
        <v>1632</v>
      </c>
      <c r="C714" s="281">
        <v>100</v>
      </c>
      <c r="D714" s="281">
        <v>50</v>
      </c>
    </row>
    <row r="715" spans="1:5" ht="19.899999999999999" customHeight="1">
      <c r="A715" s="280" t="s">
        <v>1633</v>
      </c>
      <c r="B715" s="280" t="s">
        <v>1634</v>
      </c>
      <c r="C715" s="281">
        <v>100</v>
      </c>
      <c r="D715" s="281">
        <v>50</v>
      </c>
    </row>
    <row r="716" spans="1:5" ht="19.899999999999999" customHeight="1">
      <c r="A716" s="280" t="s">
        <v>1635</v>
      </c>
      <c r="B716" s="280" t="s">
        <v>1636</v>
      </c>
      <c r="C716" s="281">
        <v>100</v>
      </c>
      <c r="D716" s="281">
        <v>50</v>
      </c>
    </row>
    <row r="717" spans="1:5" ht="19.899999999999999" customHeight="1">
      <c r="A717" s="280" t="s">
        <v>1637</v>
      </c>
      <c r="B717" s="280" t="s">
        <v>1638</v>
      </c>
      <c r="C717" s="281">
        <v>100</v>
      </c>
      <c r="D717" s="281">
        <v>50</v>
      </c>
    </row>
    <row r="718" spans="1:5" ht="19.899999999999999" customHeight="1">
      <c r="A718" s="280" t="s">
        <v>1639</v>
      </c>
      <c r="B718" s="280" t="s">
        <v>1640</v>
      </c>
      <c r="C718" s="281">
        <v>100</v>
      </c>
      <c r="D718" s="281">
        <v>50</v>
      </c>
    </row>
    <row r="719" spans="1:5" ht="19.899999999999999" customHeight="1">
      <c r="A719" s="280" t="s">
        <v>1641</v>
      </c>
      <c r="B719" s="280" t="s">
        <v>1642</v>
      </c>
      <c r="C719" s="281">
        <v>100</v>
      </c>
      <c r="D719" s="281">
        <v>50</v>
      </c>
    </row>
    <row r="720" spans="1:5" ht="19.899999999999999" customHeight="1">
      <c r="A720" s="280" t="s">
        <v>1643</v>
      </c>
      <c r="B720" s="280" t="s">
        <v>1644</v>
      </c>
      <c r="C720" s="281">
        <v>100</v>
      </c>
      <c r="D720" s="281">
        <v>50</v>
      </c>
    </row>
    <row r="721" spans="1:4" ht="19.899999999999999" customHeight="1">
      <c r="A721" s="280" t="s">
        <v>1645</v>
      </c>
      <c r="B721" s="280" t="s">
        <v>1646</v>
      </c>
      <c r="C721" s="281">
        <v>100</v>
      </c>
      <c r="D721" s="281">
        <v>50</v>
      </c>
    </row>
    <row r="722" spans="1:4" ht="19.899999999999999" customHeight="1">
      <c r="A722" s="280" t="s">
        <v>1647</v>
      </c>
      <c r="B722" s="280" t="s">
        <v>1648</v>
      </c>
      <c r="C722" s="281">
        <v>100</v>
      </c>
      <c r="D722" s="281">
        <v>45</v>
      </c>
    </row>
    <row r="723" spans="1:4" ht="19.899999999999999" customHeight="1">
      <c r="A723" s="280" t="s">
        <v>1649</v>
      </c>
      <c r="B723" s="280" t="s">
        <v>1650</v>
      </c>
      <c r="C723" s="281">
        <v>100</v>
      </c>
      <c r="D723" s="281">
        <v>50</v>
      </c>
    </row>
    <row r="724" spans="1:4" ht="19.899999999999999" customHeight="1">
      <c r="A724" s="280" t="s">
        <v>1651</v>
      </c>
      <c r="B724" s="280" t="s">
        <v>1652</v>
      </c>
      <c r="C724" s="281">
        <v>100</v>
      </c>
      <c r="D724" s="281">
        <v>50</v>
      </c>
    </row>
    <row r="725" spans="1:4" ht="19.899999999999999" customHeight="1">
      <c r="A725" s="280" t="s">
        <v>1653</v>
      </c>
      <c r="B725" s="280" t="s">
        <v>1654</v>
      </c>
      <c r="C725" s="281">
        <v>100</v>
      </c>
      <c r="D725" s="281">
        <v>50</v>
      </c>
    </row>
    <row r="726" spans="1:4" ht="19.899999999999999" customHeight="1">
      <c r="A726" s="280" t="s">
        <v>1655</v>
      </c>
      <c r="B726" s="280" t="s">
        <v>1656</v>
      </c>
      <c r="C726" s="281">
        <v>100</v>
      </c>
      <c r="D726" s="281">
        <v>50</v>
      </c>
    </row>
    <row r="727" spans="1:4" ht="19.899999999999999" customHeight="1">
      <c r="A727" s="280" t="s">
        <v>1657</v>
      </c>
      <c r="B727" s="280" t="s">
        <v>1658</v>
      </c>
      <c r="C727" s="281">
        <v>100</v>
      </c>
      <c r="D727" s="281">
        <v>50</v>
      </c>
    </row>
    <row r="728" spans="1:4" ht="19.899999999999999" customHeight="1">
      <c r="A728" s="280" t="s">
        <v>1659</v>
      </c>
      <c r="B728" s="280" t="s">
        <v>1660</v>
      </c>
      <c r="C728" s="281">
        <v>100</v>
      </c>
      <c r="D728" s="281">
        <v>50</v>
      </c>
    </row>
    <row r="729" spans="1:4" ht="19.899999999999999" customHeight="1">
      <c r="A729" s="280" t="s">
        <v>1661</v>
      </c>
      <c r="B729" s="280" t="s">
        <v>1662</v>
      </c>
      <c r="C729" s="281">
        <v>100</v>
      </c>
      <c r="D729" s="281">
        <v>50</v>
      </c>
    </row>
    <row r="730" spans="1:4" ht="19.899999999999999" customHeight="1">
      <c r="A730" s="280" t="s">
        <v>1663</v>
      </c>
      <c r="B730" s="280" t="s">
        <v>1664</v>
      </c>
      <c r="C730" s="281">
        <v>100</v>
      </c>
      <c r="D730" s="281">
        <v>50</v>
      </c>
    </row>
    <row r="731" spans="1:4" ht="19.899999999999999" customHeight="1">
      <c r="A731" s="280" t="s">
        <v>1665</v>
      </c>
      <c r="B731" s="280" t="s">
        <v>1666</v>
      </c>
      <c r="C731" s="281">
        <v>100</v>
      </c>
      <c r="D731" s="281">
        <v>50</v>
      </c>
    </row>
    <row r="732" spans="1:4" ht="19.899999999999999" customHeight="1">
      <c r="A732" s="280" t="s">
        <v>1667</v>
      </c>
      <c r="B732" s="280" t="s">
        <v>1668</v>
      </c>
      <c r="C732" s="281">
        <v>100</v>
      </c>
      <c r="D732" s="281">
        <v>50</v>
      </c>
    </row>
    <row r="733" spans="1:4" ht="19.899999999999999" customHeight="1">
      <c r="A733" s="280" t="s">
        <v>1669</v>
      </c>
      <c r="B733" s="280" t="s">
        <v>1670</v>
      </c>
      <c r="C733" s="281">
        <v>100</v>
      </c>
      <c r="D733" s="281">
        <v>50</v>
      </c>
    </row>
    <row r="734" spans="1:4" ht="19.899999999999999" customHeight="1">
      <c r="A734" s="280" t="s">
        <v>1671</v>
      </c>
      <c r="B734" s="280" t="s">
        <v>1672</v>
      </c>
      <c r="C734" s="281">
        <v>100</v>
      </c>
      <c r="D734" s="281">
        <v>50</v>
      </c>
    </row>
    <row r="735" spans="1:4" ht="19.899999999999999" customHeight="1">
      <c r="A735" s="280" t="s">
        <v>1673</v>
      </c>
      <c r="B735" s="280" t="s">
        <v>1674</v>
      </c>
      <c r="C735" s="281">
        <v>100</v>
      </c>
      <c r="D735" s="281">
        <v>50</v>
      </c>
    </row>
    <row r="736" spans="1:4" ht="19.899999999999999" customHeight="1">
      <c r="A736" s="280" t="s">
        <v>1675</v>
      </c>
      <c r="B736" s="280" t="s">
        <v>1676</v>
      </c>
      <c r="C736" s="281">
        <v>100</v>
      </c>
      <c r="D736" s="281">
        <v>50</v>
      </c>
    </row>
    <row r="737" spans="1:4" ht="19.899999999999999" customHeight="1">
      <c r="A737" s="280" t="s">
        <v>1677</v>
      </c>
      <c r="B737" s="280" t="s">
        <v>1678</v>
      </c>
      <c r="C737" s="281">
        <v>100</v>
      </c>
      <c r="D737" s="281">
        <v>50</v>
      </c>
    </row>
    <row r="738" spans="1:4" ht="19.899999999999999" customHeight="1">
      <c r="A738" s="280" t="s">
        <v>1679</v>
      </c>
      <c r="B738" s="280" t="s">
        <v>1680</v>
      </c>
      <c r="C738" s="281">
        <v>100</v>
      </c>
      <c r="D738" s="281">
        <v>50</v>
      </c>
    </row>
    <row r="739" spans="1:4" ht="19.899999999999999" customHeight="1">
      <c r="A739" s="280" t="s">
        <v>1681</v>
      </c>
      <c r="B739" s="280" t="s">
        <v>1682</v>
      </c>
      <c r="C739" s="281">
        <v>100</v>
      </c>
      <c r="D739" s="281">
        <v>50</v>
      </c>
    </row>
    <row r="740" spans="1:4" ht="19.899999999999999" customHeight="1">
      <c r="A740" s="280" t="s">
        <v>1683</v>
      </c>
      <c r="B740" s="280" t="s">
        <v>1684</v>
      </c>
      <c r="C740" s="281">
        <v>100</v>
      </c>
      <c r="D740" s="281">
        <v>50</v>
      </c>
    </row>
    <row r="741" spans="1:4" ht="19.899999999999999" customHeight="1">
      <c r="A741" s="280" t="s">
        <v>1685</v>
      </c>
      <c r="B741" s="280" t="s">
        <v>1686</v>
      </c>
      <c r="C741" s="281">
        <v>100</v>
      </c>
      <c r="D741" s="281">
        <v>50</v>
      </c>
    </row>
    <row r="742" spans="1:4" ht="19.899999999999999" customHeight="1">
      <c r="A742" s="280" t="s">
        <v>1687</v>
      </c>
      <c r="B742" s="280" t="s">
        <v>1688</v>
      </c>
      <c r="C742" s="281">
        <v>100</v>
      </c>
      <c r="D742" s="281">
        <v>50</v>
      </c>
    </row>
    <row r="743" spans="1:4" ht="19.899999999999999" customHeight="1">
      <c r="A743" s="280" t="s">
        <v>1689</v>
      </c>
      <c r="B743" s="280" t="s">
        <v>1690</v>
      </c>
      <c r="C743" s="281">
        <v>100</v>
      </c>
      <c r="D743" s="281">
        <v>50</v>
      </c>
    </row>
    <row r="744" spans="1:4" ht="19.899999999999999" customHeight="1">
      <c r="A744" s="280" t="s">
        <v>1691</v>
      </c>
      <c r="B744" s="280" t="s">
        <v>1692</v>
      </c>
      <c r="C744" s="281">
        <v>100</v>
      </c>
      <c r="D744" s="281">
        <v>50</v>
      </c>
    </row>
    <row r="745" spans="1:4" ht="19.899999999999999" customHeight="1">
      <c r="A745" s="280" t="s">
        <v>1693</v>
      </c>
      <c r="B745" s="280" t="s">
        <v>1694</v>
      </c>
      <c r="C745" s="281">
        <v>100</v>
      </c>
      <c r="D745" s="281">
        <v>50</v>
      </c>
    </row>
    <row r="746" spans="1:4" ht="19.899999999999999" customHeight="1">
      <c r="A746" s="280" t="s">
        <v>1695</v>
      </c>
      <c r="B746" s="280" t="s">
        <v>1696</v>
      </c>
      <c r="C746" s="281">
        <v>100</v>
      </c>
      <c r="D746" s="281">
        <v>50</v>
      </c>
    </row>
    <row r="747" spans="1:4" ht="19.899999999999999" customHeight="1">
      <c r="A747" s="280" t="s">
        <v>1697</v>
      </c>
      <c r="B747" s="280" t="s">
        <v>1698</v>
      </c>
      <c r="C747" s="281">
        <v>100</v>
      </c>
      <c r="D747" s="281">
        <v>50</v>
      </c>
    </row>
    <row r="748" spans="1:4" ht="19.899999999999999" customHeight="1">
      <c r="A748" s="280" t="s">
        <v>1699</v>
      </c>
      <c r="B748" s="280" t="s">
        <v>1700</v>
      </c>
      <c r="C748" s="281">
        <v>100</v>
      </c>
      <c r="D748" s="281">
        <v>50</v>
      </c>
    </row>
    <row r="749" spans="1:4" ht="19.899999999999999" customHeight="1">
      <c r="A749" s="280" t="s">
        <v>1701</v>
      </c>
      <c r="B749" s="280" t="s">
        <v>1702</v>
      </c>
      <c r="C749" s="281">
        <v>100</v>
      </c>
      <c r="D749" s="281">
        <v>50</v>
      </c>
    </row>
    <row r="750" spans="1:4" ht="19.899999999999999" customHeight="1">
      <c r="A750" s="280" t="s">
        <v>1703</v>
      </c>
      <c r="B750" s="280" t="s">
        <v>1704</v>
      </c>
      <c r="C750" s="281">
        <v>100</v>
      </c>
      <c r="D750" s="281">
        <v>50</v>
      </c>
    </row>
    <row r="751" spans="1:4" ht="19.899999999999999" customHeight="1">
      <c r="A751" s="280" t="s">
        <v>1705</v>
      </c>
      <c r="B751" s="280" t="s">
        <v>1706</v>
      </c>
      <c r="C751" s="281">
        <v>100</v>
      </c>
      <c r="D751" s="281">
        <v>50</v>
      </c>
    </row>
    <row r="752" spans="1:4" ht="19.899999999999999" customHeight="1">
      <c r="A752" s="280" t="s">
        <v>1707</v>
      </c>
      <c r="B752" s="280" t="s">
        <v>1708</v>
      </c>
      <c r="C752" s="281">
        <v>100</v>
      </c>
      <c r="D752" s="281">
        <v>50</v>
      </c>
    </row>
    <row r="753" spans="1:4" ht="19.899999999999999" customHeight="1">
      <c r="A753" s="280" t="s">
        <v>1709</v>
      </c>
      <c r="B753" s="280" t="s">
        <v>1710</v>
      </c>
      <c r="C753" s="281">
        <v>100</v>
      </c>
      <c r="D753" s="281">
        <v>50</v>
      </c>
    </row>
    <row r="754" spans="1:4" ht="19.899999999999999" customHeight="1">
      <c r="A754" s="280" t="s">
        <v>1711</v>
      </c>
      <c r="B754" s="280" t="s">
        <v>1712</v>
      </c>
      <c r="C754" s="281">
        <v>100</v>
      </c>
      <c r="D754" s="281">
        <v>50</v>
      </c>
    </row>
    <row r="755" spans="1:4" ht="19.899999999999999" customHeight="1">
      <c r="A755" s="280" t="s">
        <v>1713</v>
      </c>
      <c r="B755" s="280" t="s">
        <v>1714</v>
      </c>
      <c r="C755" s="281">
        <v>100</v>
      </c>
      <c r="D755" s="281">
        <v>50</v>
      </c>
    </row>
    <row r="756" spans="1:4" ht="19.899999999999999" customHeight="1">
      <c r="A756" s="280" t="s">
        <v>1715</v>
      </c>
      <c r="B756" s="280" t="s">
        <v>1716</v>
      </c>
      <c r="C756" s="281">
        <v>100</v>
      </c>
      <c r="D756" s="281">
        <v>50</v>
      </c>
    </row>
    <row r="757" spans="1:4" ht="19.899999999999999" customHeight="1">
      <c r="A757" s="280" t="s">
        <v>1717</v>
      </c>
      <c r="B757" s="280" t="s">
        <v>1718</v>
      </c>
      <c r="C757" s="281">
        <v>100</v>
      </c>
      <c r="D757" s="281">
        <v>50</v>
      </c>
    </row>
    <row r="758" spans="1:4" ht="19.899999999999999" customHeight="1">
      <c r="A758" s="280" t="s">
        <v>1719</v>
      </c>
      <c r="B758" s="280" t="s">
        <v>1720</v>
      </c>
      <c r="C758" s="281">
        <v>100</v>
      </c>
      <c r="D758" s="281">
        <v>50</v>
      </c>
    </row>
    <row r="759" spans="1:4" ht="19.899999999999999" customHeight="1">
      <c r="A759" s="280" t="s">
        <v>1721</v>
      </c>
      <c r="B759" s="280" t="s">
        <v>1722</v>
      </c>
      <c r="C759" s="281">
        <v>100</v>
      </c>
      <c r="D759" s="281">
        <v>50</v>
      </c>
    </row>
    <row r="760" spans="1:4" ht="19.899999999999999" customHeight="1">
      <c r="A760" s="280" t="s">
        <v>1723</v>
      </c>
      <c r="B760" s="280" t="s">
        <v>1724</v>
      </c>
      <c r="C760" s="281">
        <v>100</v>
      </c>
      <c r="D760" s="281">
        <v>50</v>
      </c>
    </row>
    <row r="761" spans="1:4" ht="19.899999999999999" customHeight="1">
      <c r="A761" s="280" t="s">
        <v>1725</v>
      </c>
      <c r="B761" s="280" t="s">
        <v>1726</v>
      </c>
      <c r="C761" s="281">
        <v>100</v>
      </c>
      <c r="D761" s="281">
        <v>50</v>
      </c>
    </row>
    <row r="762" spans="1:4" ht="19.899999999999999" customHeight="1">
      <c r="A762" s="280" t="s">
        <v>1727</v>
      </c>
      <c r="B762" s="280" t="s">
        <v>1728</v>
      </c>
      <c r="C762" s="281">
        <v>100</v>
      </c>
      <c r="D762" s="281">
        <v>50</v>
      </c>
    </row>
    <row r="763" spans="1:4" ht="19.899999999999999" customHeight="1">
      <c r="A763" s="280" t="s">
        <v>1729</v>
      </c>
      <c r="B763" s="280" t="s">
        <v>1730</v>
      </c>
      <c r="C763" s="281">
        <v>100</v>
      </c>
      <c r="D763" s="281">
        <v>50</v>
      </c>
    </row>
    <row r="764" spans="1:4" ht="19.899999999999999" customHeight="1">
      <c r="A764" s="280" t="s">
        <v>1731</v>
      </c>
      <c r="B764" s="280" t="s">
        <v>1732</v>
      </c>
      <c r="C764" s="281">
        <v>100</v>
      </c>
      <c r="D764" s="281">
        <v>50</v>
      </c>
    </row>
    <row r="765" spans="1:4" ht="19.899999999999999" customHeight="1">
      <c r="A765" s="280" t="s">
        <v>1733</v>
      </c>
      <c r="B765" s="280" t="s">
        <v>1734</v>
      </c>
      <c r="C765" s="281">
        <v>100</v>
      </c>
      <c r="D765" s="281">
        <v>50</v>
      </c>
    </row>
    <row r="766" spans="1:4" ht="19.899999999999999" customHeight="1">
      <c r="A766" s="280" t="s">
        <v>1735</v>
      </c>
      <c r="B766" s="280" t="s">
        <v>1736</v>
      </c>
      <c r="C766" s="281">
        <v>100</v>
      </c>
      <c r="D766" s="281">
        <v>50</v>
      </c>
    </row>
    <row r="767" spans="1:4" ht="19.899999999999999" customHeight="1">
      <c r="A767" s="280" t="s">
        <v>1737</v>
      </c>
      <c r="B767" s="280" t="s">
        <v>1738</v>
      </c>
      <c r="C767" s="281">
        <v>100</v>
      </c>
      <c r="D767" s="281">
        <v>50</v>
      </c>
    </row>
    <row r="768" spans="1:4" ht="19.899999999999999" customHeight="1">
      <c r="A768" s="280" t="s">
        <v>1739</v>
      </c>
      <c r="B768" s="280" t="s">
        <v>1740</v>
      </c>
      <c r="C768" s="281">
        <v>100</v>
      </c>
      <c r="D768" s="281">
        <v>50</v>
      </c>
    </row>
    <row r="769" spans="1:4" ht="19.899999999999999" customHeight="1">
      <c r="A769" s="280" t="s">
        <v>1741</v>
      </c>
      <c r="B769" s="280" t="s">
        <v>1742</v>
      </c>
      <c r="C769" s="281">
        <v>100</v>
      </c>
      <c r="D769" s="281">
        <v>50</v>
      </c>
    </row>
    <row r="770" spans="1:4" ht="19.899999999999999" customHeight="1">
      <c r="A770" s="280" t="s">
        <v>1743</v>
      </c>
      <c r="B770" s="280" t="s">
        <v>1744</v>
      </c>
      <c r="C770" s="281">
        <v>100</v>
      </c>
      <c r="D770" s="281">
        <v>50</v>
      </c>
    </row>
    <row r="771" spans="1:4" ht="19.899999999999999" customHeight="1">
      <c r="A771" s="280" t="s">
        <v>1745</v>
      </c>
      <c r="B771" s="280" t="s">
        <v>1746</v>
      </c>
      <c r="C771" s="281">
        <v>100</v>
      </c>
      <c r="D771" s="281">
        <v>50</v>
      </c>
    </row>
    <row r="772" spans="1:4" ht="19.899999999999999" customHeight="1">
      <c r="A772" s="280" t="s">
        <v>1747</v>
      </c>
      <c r="B772" s="280" t="s">
        <v>1748</v>
      </c>
      <c r="C772" s="281">
        <v>100</v>
      </c>
      <c r="D772" s="281">
        <v>50</v>
      </c>
    </row>
    <row r="773" spans="1:4" ht="19.899999999999999" customHeight="1">
      <c r="A773" s="280" t="s">
        <v>1749</v>
      </c>
      <c r="B773" s="280" t="s">
        <v>1750</v>
      </c>
      <c r="C773" s="281">
        <v>100</v>
      </c>
      <c r="D773" s="281">
        <v>50</v>
      </c>
    </row>
    <row r="774" spans="1:4" ht="19.899999999999999" customHeight="1">
      <c r="A774" s="280" t="s">
        <v>1751</v>
      </c>
      <c r="B774" s="280" t="s">
        <v>1752</v>
      </c>
      <c r="C774" s="281">
        <v>100</v>
      </c>
      <c r="D774" s="281">
        <v>50</v>
      </c>
    </row>
    <row r="775" spans="1:4" ht="19.899999999999999" customHeight="1">
      <c r="A775" s="280" t="s">
        <v>1753</v>
      </c>
      <c r="B775" s="280" t="s">
        <v>1754</v>
      </c>
      <c r="C775" s="281">
        <v>100</v>
      </c>
      <c r="D775" s="281">
        <v>50</v>
      </c>
    </row>
    <row r="776" spans="1:4" ht="19.899999999999999" customHeight="1">
      <c r="A776" s="280" t="s">
        <v>1755</v>
      </c>
      <c r="B776" s="280" t="s">
        <v>1756</v>
      </c>
      <c r="C776" s="281">
        <v>100</v>
      </c>
      <c r="D776" s="281">
        <v>50</v>
      </c>
    </row>
    <row r="777" spans="1:4" ht="19.899999999999999" customHeight="1">
      <c r="A777" s="280" t="s">
        <v>1757</v>
      </c>
      <c r="B777" s="280" t="s">
        <v>1758</v>
      </c>
      <c r="C777" s="281">
        <v>100</v>
      </c>
    </row>
    <row r="778" spans="1:4" ht="19.899999999999999" customHeight="1">
      <c r="A778" s="280" t="s">
        <v>1759</v>
      </c>
      <c r="B778" s="280" t="s">
        <v>1760</v>
      </c>
      <c r="C778" s="281">
        <v>100</v>
      </c>
      <c r="D778" s="281">
        <v>50</v>
      </c>
    </row>
    <row r="779" spans="1:4" ht="19.899999999999999" customHeight="1">
      <c r="A779" s="280" t="s">
        <v>1761</v>
      </c>
      <c r="B779" s="280" t="s">
        <v>1762</v>
      </c>
      <c r="C779" s="281">
        <v>100</v>
      </c>
      <c r="D779" s="281">
        <v>50</v>
      </c>
    </row>
    <row r="780" spans="1:4" ht="19.899999999999999" customHeight="1">
      <c r="A780" s="280" t="s">
        <v>1763</v>
      </c>
      <c r="B780" s="280" t="s">
        <v>1764</v>
      </c>
      <c r="C780" s="281">
        <v>100</v>
      </c>
      <c r="D780" s="281">
        <v>50</v>
      </c>
    </row>
    <row r="781" spans="1:4" ht="19.899999999999999" customHeight="1">
      <c r="A781" s="280" t="s">
        <v>1765</v>
      </c>
      <c r="B781" s="280" t="s">
        <v>1766</v>
      </c>
      <c r="C781" s="281">
        <v>100</v>
      </c>
      <c r="D781" s="281">
        <v>50</v>
      </c>
    </row>
    <row r="782" spans="1:4" ht="19.899999999999999" customHeight="1">
      <c r="A782" s="280" t="s">
        <v>1767</v>
      </c>
      <c r="B782" s="280" t="s">
        <v>1768</v>
      </c>
      <c r="C782" s="281">
        <v>100</v>
      </c>
      <c r="D782" s="281">
        <v>50</v>
      </c>
    </row>
    <row r="783" spans="1:4" ht="19.899999999999999" customHeight="1">
      <c r="A783" s="280" t="s">
        <v>1769</v>
      </c>
      <c r="B783" s="280" t="s">
        <v>1770</v>
      </c>
      <c r="C783" s="281">
        <v>100</v>
      </c>
      <c r="D783" s="281">
        <v>50</v>
      </c>
    </row>
    <row r="784" spans="1:4" ht="19.899999999999999" customHeight="1">
      <c r="A784" s="280" t="s">
        <v>1771</v>
      </c>
      <c r="B784" s="280" t="s">
        <v>1772</v>
      </c>
      <c r="C784" s="281">
        <v>100</v>
      </c>
      <c r="D784" s="281">
        <v>50</v>
      </c>
    </row>
    <row r="785" spans="1:5" ht="19.899999999999999" customHeight="1">
      <c r="A785" s="280" t="s">
        <v>1773</v>
      </c>
      <c r="B785" s="280" t="s">
        <v>1774</v>
      </c>
      <c r="C785" s="281">
        <v>100</v>
      </c>
      <c r="D785" s="281">
        <v>50</v>
      </c>
    </row>
    <row r="786" spans="1:5" ht="19.899999999999999" customHeight="1">
      <c r="A786" s="280" t="s">
        <v>1775</v>
      </c>
      <c r="B786" s="280" t="s">
        <v>1776</v>
      </c>
      <c r="C786" s="281">
        <v>100</v>
      </c>
      <c r="D786" s="281">
        <v>50</v>
      </c>
    </row>
    <row r="787" spans="1:5" ht="19.899999999999999" customHeight="1">
      <c r="A787" s="280" t="s">
        <v>1777</v>
      </c>
      <c r="B787" s="280" t="s">
        <v>1778</v>
      </c>
      <c r="C787" s="281">
        <v>100</v>
      </c>
      <c r="D787" s="281">
        <v>50</v>
      </c>
    </row>
    <row r="788" spans="1:5" ht="19.899999999999999" customHeight="1">
      <c r="A788" s="280" t="s">
        <v>1779</v>
      </c>
      <c r="B788" s="280" t="s">
        <v>1780</v>
      </c>
      <c r="C788" s="281">
        <v>100</v>
      </c>
      <c r="D788" s="281">
        <v>50</v>
      </c>
    </row>
    <row r="789" spans="1:5" ht="19.899999999999999" customHeight="1">
      <c r="A789" s="280" t="s">
        <v>1781</v>
      </c>
      <c r="B789" s="280" t="s">
        <v>1782</v>
      </c>
      <c r="C789" s="281">
        <v>100</v>
      </c>
      <c r="D789" s="281">
        <v>45</v>
      </c>
    </row>
    <row r="790" spans="1:5" ht="19.899999999999999" customHeight="1">
      <c r="A790" s="280" t="s">
        <v>1783</v>
      </c>
      <c r="B790" s="280" t="s">
        <v>1784</v>
      </c>
      <c r="C790" s="281">
        <v>100</v>
      </c>
      <c r="D790" s="281">
        <v>50</v>
      </c>
    </row>
    <row r="791" spans="1:5" ht="19.899999999999999" customHeight="1">
      <c r="A791" s="280" t="s">
        <v>1785</v>
      </c>
      <c r="B791" s="280" t="s">
        <v>1786</v>
      </c>
      <c r="C791" s="281">
        <v>100</v>
      </c>
      <c r="D791" s="281">
        <v>50</v>
      </c>
    </row>
    <row r="792" spans="1:5" ht="19.899999999999999" customHeight="1">
      <c r="A792" s="280" t="s">
        <v>1787</v>
      </c>
      <c r="B792" s="280" t="s">
        <v>1788</v>
      </c>
      <c r="C792" s="281">
        <v>100</v>
      </c>
      <c r="D792" s="281">
        <v>50</v>
      </c>
    </row>
    <row r="793" spans="1:5" ht="19.899999999999999" customHeight="1">
      <c r="A793" s="280" t="s">
        <v>1789</v>
      </c>
      <c r="B793" s="280" t="s">
        <v>1790</v>
      </c>
      <c r="C793" s="281">
        <v>100</v>
      </c>
      <c r="D793" s="281">
        <v>50</v>
      </c>
    </row>
    <row r="794" spans="1:5" ht="19.899999999999999" customHeight="1">
      <c r="A794" s="280" t="s">
        <v>1615</v>
      </c>
      <c r="B794" s="280" t="s">
        <v>1616</v>
      </c>
      <c r="C794" s="281">
        <v>100</v>
      </c>
      <c r="D794" s="281">
        <v>50</v>
      </c>
      <c r="E794" s="279">
        <v>10</v>
      </c>
    </row>
    <row r="795" spans="1:5" ht="19.899999999999999" customHeight="1">
      <c r="A795" s="280" t="s">
        <v>1617</v>
      </c>
      <c r="B795" s="280" t="s">
        <v>1618</v>
      </c>
      <c r="C795" s="281">
        <v>100</v>
      </c>
      <c r="D795" s="281">
        <v>50</v>
      </c>
    </row>
    <row r="796" spans="1:5" ht="19.899999999999999" customHeight="1">
      <c r="A796" s="280" t="s">
        <v>1619</v>
      </c>
      <c r="B796" s="280" t="s">
        <v>1620</v>
      </c>
      <c r="C796" s="281">
        <v>100</v>
      </c>
      <c r="D796" s="281">
        <v>50</v>
      </c>
    </row>
    <row r="797" spans="1:5" ht="19.899999999999999" customHeight="1">
      <c r="A797" s="280" t="s">
        <v>1621</v>
      </c>
      <c r="B797" s="280" t="s">
        <v>1622</v>
      </c>
      <c r="C797" s="281">
        <v>100</v>
      </c>
      <c r="D797" s="281">
        <v>50</v>
      </c>
    </row>
    <row r="798" spans="1:5" ht="19.899999999999999" customHeight="1">
      <c r="A798" s="280" t="s">
        <v>1623</v>
      </c>
      <c r="B798" s="280" t="s">
        <v>1624</v>
      </c>
      <c r="C798" s="281">
        <v>100</v>
      </c>
      <c r="D798" s="281">
        <v>50</v>
      </c>
    </row>
    <row r="799" spans="1:5" ht="19.899999999999999" customHeight="1">
      <c r="A799" s="280" t="s">
        <v>1625</v>
      </c>
      <c r="B799" s="280" t="s">
        <v>1626</v>
      </c>
      <c r="C799" s="281">
        <v>100</v>
      </c>
      <c r="D799" s="281">
        <v>50</v>
      </c>
    </row>
    <row r="800" spans="1:5" ht="19.899999999999999" customHeight="1">
      <c r="A800" s="280" t="s">
        <v>1627</v>
      </c>
      <c r="B800" s="280" t="s">
        <v>1628</v>
      </c>
      <c r="C800" s="281">
        <v>100</v>
      </c>
      <c r="D800" s="281">
        <v>50</v>
      </c>
    </row>
    <row r="801" spans="1:4" ht="19.899999999999999" customHeight="1">
      <c r="A801" s="280" t="s">
        <v>1629</v>
      </c>
      <c r="B801" s="280" t="s">
        <v>1630</v>
      </c>
      <c r="C801" s="281">
        <v>100</v>
      </c>
      <c r="D801" s="281">
        <v>50</v>
      </c>
    </row>
    <row r="802" spans="1:4" ht="19.899999999999999" customHeight="1">
      <c r="A802" s="280" t="s">
        <v>1631</v>
      </c>
      <c r="B802" s="280" t="s">
        <v>1632</v>
      </c>
      <c r="C802" s="281">
        <v>100</v>
      </c>
      <c r="D802" s="281">
        <v>50</v>
      </c>
    </row>
    <row r="803" spans="1:4" ht="19.899999999999999" customHeight="1">
      <c r="A803" s="280" t="s">
        <v>1633</v>
      </c>
      <c r="B803" s="280" t="s">
        <v>1634</v>
      </c>
      <c r="C803" s="281">
        <v>100</v>
      </c>
      <c r="D803" s="281">
        <v>50</v>
      </c>
    </row>
    <row r="804" spans="1:4" ht="19.899999999999999" customHeight="1">
      <c r="A804" s="280" t="s">
        <v>1635</v>
      </c>
      <c r="B804" s="280" t="s">
        <v>1636</v>
      </c>
      <c r="C804" s="281">
        <v>100</v>
      </c>
      <c r="D804" s="281">
        <v>50</v>
      </c>
    </row>
    <row r="805" spans="1:4" ht="19.899999999999999" customHeight="1">
      <c r="A805" s="280" t="s">
        <v>1637</v>
      </c>
      <c r="B805" s="280" t="s">
        <v>1638</v>
      </c>
      <c r="C805" s="281">
        <v>100</v>
      </c>
      <c r="D805" s="281">
        <v>50</v>
      </c>
    </row>
    <row r="806" spans="1:4" ht="19.899999999999999" customHeight="1">
      <c r="A806" s="280" t="s">
        <v>1639</v>
      </c>
      <c r="B806" s="280" t="s">
        <v>1640</v>
      </c>
      <c r="C806" s="281">
        <v>100</v>
      </c>
      <c r="D806" s="281">
        <v>50</v>
      </c>
    </row>
    <row r="807" spans="1:4" ht="19.899999999999999" customHeight="1">
      <c r="A807" s="280" t="s">
        <v>1641</v>
      </c>
      <c r="B807" s="280" t="s">
        <v>1642</v>
      </c>
      <c r="C807" s="281">
        <v>100</v>
      </c>
      <c r="D807" s="281">
        <v>50</v>
      </c>
    </row>
    <row r="808" spans="1:4" ht="19.899999999999999" customHeight="1">
      <c r="A808" s="280" t="s">
        <v>1643</v>
      </c>
      <c r="B808" s="280" t="s">
        <v>1644</v>
      </c>
      <c r="C808" s="281">
        <v>100</v>
      </c>
      <c r="D808" s="281">
        <v>50</v>
      </c>
    </row>
    <row r="809" spans="1:4" ht="19.899999999999999" customHeight="1">
      <c r="A809" s="280" t="s">
        <v>1645</v>
      </c>
      <c r="B809" s="280" t="s">
        <v>1646</v>
      </c>
      <c r="C809" s="281">
        <v>100</v>
      </c>
      <c r="D809" s="281">
        <v>50</v>
      </c>
    </row>
    <row r="810" spans="1:4" ht="19.899999999999999" customHeight="1">
      <c r="A810" s="280" t="s">
        <v>1647</v>
      </c>
      <c r="B810" s="280" t="s">
        <v>1648</v>
      </c>
      <c r="C810" s="281">
        <v>100</v>
      </c>
      <c r="D810" s="281">
        <v>45</v>
      </c>
    </row>
    <row r="811" spans="1:4" ht="19.899999999999999" customHeight="1">
      <c r="A811" s="280" t="s">
        <v>1649</v>
      </c>
      <c r="B811" s="280" t="s">
        <v>1650</v>
      </c>
      <c r="C811" s="281">
        <v>100</v>
      </c>
      <c r="D811" s="281">
        <v>50</v>
      </c>
    </row>
    <row r="812" spans="1:4" ht="19.899999999999999" customHeight="1">
      <c r="A812" s="280" t="s">
        <v>1651</v>
      </c>
      <c r="B812" s="280" t="s">
        <v>1652</v>
      </c>
      <c r="C812" s="281">
        <v>100</v>
      </c>
      <c r="D812" s="281">
        <v>50</v>
      </c>
    </row>
    <row r="813" spans="1:4" ht="19.899999999999999" customHeight="1">
      <c r="A813" s="280" t="s">
        <v>1653</v>
      </c>
      <c r="B813" s="280" t="s">
        <v>1654</v>
      </c>
      <c r="C813" s="281">
        <v>100</v>
      </c>
      <c r="D813" s="281">
        <v>50</v>
      </c>
    </row>
    <row r="814" spans="1:4" ht="19.899999999999999" customHeight="1">
      <c r="A814" s="280" t="s">
        <v>1655</v>
      </c>
      <c r="B814" s="280" t="s">
        <v>1656</v>
      </c>
      <c r="C814" s="281">
        <v>100</v>
      </c>
      <c r="D814" s="281">
        <v>50</v>
      </c>
    </row>
    <row r="815" spans="1:4" ht="19.899999999999999" customHeight="1">
      <c r="A815" s="280" t="s">
        <v>1657</v>
      </c>
      <c r="B815" s="280" t="s">
        <v>1658</v>
      </c>
      <c r="C815" s="281">
        <v>100</v>
      </c>
      <c r="D815" s="281">
        <v>50</v>
      </c>
    </row>
    <row r="816" spans="1:4" ht="19.899999999999999" customHeight="1">
      <c r="A816" s="280" t="s">
        <v>1659</v>
      </c>
      <c r="B816" s="280" t="s">
        <v>1660</v>
      </c>
      <c r="C816" s="281">
        <v>100</v>
      </c>
      <c r="D816" s="281">
        <v>50</v>
      </c>
    </row>
    <row r="817" spans="1:4" ht="19.899999999999999" customHeight="1">
      <c r="A817" s="280" t="s">
        <v>1661</v>
      </c>
      <c r="B817" s="280" t="s">
        <v>1662</v>
      </c>
      <c r="C817" s="281">
        <v>100</v>
      </c>
      <c r="D817" s="281">
        <v>50</v>
      </c>
    </row>
    <row r="818" spans="1:4" ht="19.899999999999999" customHeight="1">
      <c r="A818" s="280" t="s">
        <v>1663</v>
      </c>
      <c r="B818" s="280" t="s">
        <v>1664</v>
      </c>
      <c r="C818" s="281">
        <v>100</v>
      </c>
      <c r="D818" s="281">
        <v>50</v>
      </c>
    </row>
    <row r="819" spans="1:4" ht="19.899999999999999" customHeight="1">
      <c r="A819" s="280" t="s">
        <v>1665</v>
      </c>
      <c r="B819" s="280" t="s">
        <v>1666</v>
      </c>
      <c r="C819" s="281">
        <v>100</v>
      </c>
      <c r="D819" s="281">
        <v>50</v>
      </c>
    </row>
    <row r="820" spans="1:4" ht="19.899999999999999" customHeight="1">
      <c r="A820" s="280" t="s">
        <v>1667</v>
      </c>
      <c r="B820" s="280" t="s">
        <v>1668</v>
      </c>
      <c r="C820" s="281">
        <v>100</v>
      </c>
      <c r="D820" s="281">
        <v>50</v>
      </c>
    </row>
    <row r="821" spans="1:4" ht="19.899999999999999" customHeight="1">
      <c r="A821" s="280" t="s">
        <v>1669</v>
      </c>
      <c r="B821" s="280" t="s">
        <v>1670</v>
      </c>
      <c r="C821" s="281">
        <v>100</v>
      </c>
      <c r="D821" s="281">
        <v>50</v>
      </c>
    </row>
    <row r="822" spans="1:4" ht="19.899999999999999" customHeight="1">
      <c r="A822" s="280" t="s">
        <v>1671</v>
      </c>
      <c r="B822" s="280" t="s">
        <v>1672</v>
      </c>
      <c r="C822" s="281">
        <v>100</v>
      </c>
      <c r="D822" s="281">
        <v>50</v>
      </c>
    </row>
    <row r="823" spans="1:4" ht="19.899999999999999" customHeight="1">
      <c r="A823" s="280" t="s">
        <v>1673</v>
      </c>
      <c r="B823" s="280" t="s">
        <v>1674</v>
      </c>
      <c r="C823" s="281">
        <v>100</v>
      </c>
      <c r="D823" s="281">
        <v>50</v>
      </c>
    </row>
    <row r="824" spans="1:4" ht="19.899999999999999" customHeight="1">
      <c r="A824" s="280" t="s">
        <v>1675</v>
      </c>
      <c r="B824" s="280" t="s">
        <v>1676</v>
      </c>
      <c r="C824" s="281">
        <v>100</v>
      </c>
      <c r="D824" s="281">
        <v>50</v>
      </c>
    </row>
    <row r="825" spans="1:4" ht="19.899999999999999" customHeight="1">
      <c r="A825" s="280" t="s">
        <v>1677</v>
      </c>
      <c r="B825" s="280" t="s">
        <v>1678</v>
      </c>
      <c r="C825" s="281">
        <v>100</v>
      </c>
      <c r="D825" s="281">
        <v>50</v>
      </c>
    </row>
    <row r="826" spans="1:4" ht="19.899999999999999" customHeight="1">
      <c r="A826" s="280" t="s">
        <v>1679</v>
      </c>
      <c r="B826" s="280" t="s">
        <v>1680</v>
      </c>
      <c r="C826" s="281">
        <v>100</v>
      </c>
      <c r="D826" s="281">
        <v>50</v>
      </c>
    </row>
    <row r="827" spans="1:4" ht="19.899999999999999" customHeight="1">
      <c r="A827" s="280" t="s">
        <v>1681</v>
      </c>
      <c r="B827" s="280" t="s">
        <v>1682</v>
      </c>
      <c r="C827" s="281">
        <v>100</v>
      </c>
      <c r="D827" s="281">
        <v>50</v>
      </c>
    </row>
    <row r="828" spans="1:4" ht="19.899999999999999" customHeight="1">
      <c r="A828" s="280" t="s">
        <v>1683</v>
      </c>
      <c r="B828" s="280" t="s">
        <v>1684</v>
      </c>
      <c r="C828" s="281">
        <v>100</v>
      </c>
      <c r="D828" s="281">
        <v>50</v>
      </c>
    </row>
    <row r="829" spans="1:4" ht="19.899999999999999" customHeight="1">
      <c r="A829" s="280" t="s">
        <v>1685</v>
      </c>
      <c r="B829" s="280" t="s">
        <v>1686</v>
      </c>
      <c r="C829" s="281">
        <v>100</v>
      </c>
      <c r="D829" s="281">
        <v>50</v>
      </c>
    </row>
    <row r="830" spans="1:4" ht="19.899999999999999" customHeight="1">
      <c r="A830" s="280" t="s">
        <v>1687</v>
      </c>
      <c r="B830" s="280" t="s">
        <v>1688</v>
      </c>
      <c r="C830" s="281">
        <v>100</v>
      </c>
      <c r="D830" s="281">
        <v>50</v>
      </c>
    </row>
    <row r="831" spans="1:4" ht="19.899999999999999" customHeight="1">
      <c r="A831" s="280" t="s">
        <v>1689</v>
      </c>
      <c r="B831" s="280" t="s">
        <v>1690</v>
      </c>
      <c r="C831" s="281">
        <v>100</v>
      </c>
      <c r="D831" s="281">
        <v>50</v>
      </c>
    </row>
    <row r="832" spans="1:4" ht="19.899999999999999" customHeight="1">
      <c r="A832" s="280" t="s">
        <v>1691</v>
      </c>
      <c r="B832" s="280" t="s">
        <v>1692</v>
      </c>
      <c r="C832" s="281">
        <v>100</v>
      </c>
      <c r="D832" s="281">
        <v>50</v>
      </c>
    </row>
    <row r="833" spans="1:4" ht="19.899999999999999" customHeight="1">
      <c r="A833" s="280" t="s">
        <v>1693</v>
      </c>
      <c r="B833" s="280" t="s">
        <v>1694</v>
      </c>
      <c r="C833" s="281">
        <v>100</v>
      </c>
      <c r="D833" s="281">
        <v>50</v>
      </c>
    </row>
    <row r="834" spans="1:4" ht="19.899999999999999" customHeight="1">
      <c r="A834" s="280" t="s">
        <v>1695</v>
      </c>
      <c r="B834" s="280" t="s">
        <v>1696</v>
      </c>
      <c r="C834" s="281">
        <v>100</v>
      </c>
      <c r="D834" s="281">
        <v>50</v>
      </c>
    </row>
    <row r="835" spans="1:4" ht="19.899999999999999" customHeight="1">
      <c r="A835" s="280" t="s">
        <v>1697</v>
      </c>
      <c r="B835" s="280" t="s">
        <v>1698</v>
      </c>
      <c r="C835" s="281">
        <v>100</v>
      </c>
      <c r="D835" s="281">
        <v>50</v>
      </c>
    </row>
    <row r="836" spans="1:4" ht="19.899999999999999" customHeight="1">
      <c r="A836" s="280" t="s">
        <v>1699</v>
      </c>
      <c r="B836" s="280" t="s">
        <v>1700</v>
      </c>
      <c r="C836" s="281">
        <v>100</v>
      </c>
      <c r="D836" s="281">
        <v>50</v>
      </c>
    </row>
    <row r="837" spans="1:4" ht="19.899999999999999" customHeight="1">
      <c r="A837" s="280" t="s">
        <v>1701</v>
      </c>
      <c r="B837" s="280" t="s">
        <v>1702</v>
      </c>
      <c r="C837" s="281">
        <v>100</v>
      </c>
      <c r="D837" s="281">
        <v>50</v>
      </c>
    </row>
    <row r="838" spans="1:4" ht="19.899999999999999" customHeight="1">
      <c r="A838" s="280" t="s">
        <v>1703</v>
      </c>
      <c r="B838" s="280" t="s">
        <v>1704</v>
      </c>
      <c r="C838" s="281">
        <v>100</v>
      </c>
      <c r="D838" s="281">
        <v>50</v>
      </c>
    </row>
    <row r="839" spans="1:4" ht="19.899999999999999" customHeight="1">
      <c r="A839" s="280" t="s">
        <v>1705</v>
      </c>
      <c r="B839" s="280" t="s">
        <v>1706</v>
      </c>
      <c r="C839" s="281">
        <v>100</v>
      </c>
      <c r="D839" s="281">
        <v>50</v>
      </c>
    </row>
    <row r="840" spans="1:4" ht="19.899999999999999" customHeight="1">
      <c r="A840" s="280" t="s">
        <v>1707</v>
      </c>
      <c r="B840" s="280" t="s">
        <v>1708</v>
      </c>
      <c r="C840" s="281">
        <v>100</v>
      </c>
      <c r="D840" s="281">
        <v>50</v>
      </c>
    </row>
    <row r="841" spans="1:4" ht="19.899999999999999" customHeight="1">
      <c r="A841" s="280" t="s">
        <v>1709</v>
      </c>
      <c r="B841" s="280" t="s">
        <v>1710</v>
      </c>
      <c r="C841" s="281">
        <v>100</v>
      </c>
      <c r="D841" s="281">
        <v>50</v>
      </c>
    </row>
    <row r="842" spans="1:4" ht="19.899999999999999" customHeight="1">
      <c r="A842" s="280" t="s">
        <v>1711</v>
      </c>
      <c r="B842" s="280" t="s">
        <v>1712</v>
      </c>
      <c r="C842" s="281">
        <v>100</v>
      </c>
      <c r="D842" s="281">
        <v>50</v>
      </c>
    </row>
    <row r="843" spans="1:4" ht="19.899999999999999" customHeight="1">
      <c r="A843" s="280" t="s">
        <v>1713</v>
      </c>
      <c r="B843" s="280" t="s">
        <v>1714</v>
      </c>
      <c r="C843" s="281">
        <v>100</v>
      </c>
      <c r="D843" s="281">
        <v>50</v>
      </c>
    </row>
    <row r="844" spans="1:4" ht="19.899999999999999" customHeight="1">
      <c r="A844" s="280" t="s">
        <v>1715</v>
      </c>
      <c r="B844" s="280" t="s">
        <v>1716</v>
      </c>
      <c r="C844" s="281">
        <v>100</v>
      </c>
      <c r="D844" s="281">
        <v>50</v>
      </c>
    </row>
    <row r="845" spans="1:4" ht="19.899999999999999" customHeight="1">
      <c r="A845" s="280" t="s">
        <v>1717</v>
      </c>
      <c r="B845" s="280" t="s">
        <v>1718</v>
      </c>
      <c r="C845" s="281">
        <v>100</v>
      </c>
      <c r="D845" s="281">
        <v>50</v>
      </c>
    </row>
    <row r="846" spans="1:4" ht="19.899999999999999" customHeight="1">
      <c r="A846" s="280" t="s">
        <v>1719</v>
      </c>
      <c r="B846" s="280" t="s">
        <v>1720</v>
      </c>
      <c r="C846" s="281">
        <v>100</v>
      </c>
      <c r="D846" s="281">
        <v>50</v>
      </c>
    </row>
    <row r="847" spans="1:4" ht="19.899999999999999" customHeight="1">
      <c r="A847" s="280" t="s">
        <v>1721</v>
      </c>
      <c r="B847" s="280" t="s">
        <v>1722</v>
      </c>
      <c r="C847" s="281">
        <v>100</v>
      </c>
      <c r="D847" s="281">
        <v>50</v>
      </c>
    </row>
    <row r="848" spans="1:4" ht="19.899999999999999" customHeight="1">
      <c r="A848" s="280" t="s">
        <v>1723</v>
      </c>
      <c r="B848" s="280" t="s">
        <v>1724</v>
      </c>
      <c r="C848" s="281">
        <v>100</v>
      </c>
      <c r="D848" s="281">
        <v>50</v>
      </c>
    </row>
    <row r="849" spans="1:4" ht="19.899999999999999" customHeight="1">
      <c r="A849" s="280" t="s">
        <v>1725</v>
      </c>
      <c r="B849" s="280" t="s">
        <v>1726</v>
      </c>
      <c r="C849" s="281">
        <v>100</v>
      </c>
      <c r="D849" s="281">
        <v>50</v>
      </c>
    </row>
    <row r="850" spans="1:4" ht="19.899999999999999" customHeight="1">
      <c r="A850" s="280" t="s">
        <v>1727</v>
      </c>
      <c r="B850" s="280" t="s">
        <v>1728</v>
      </c>
      <c r="C850" s="281">
        <v>100</v>
      </c>
      <c r="D850" s="281">
        <v>50</v>
      </c>
    </row>
    <row r="851" spans="1:4" ht="19.899999999999999" customHeight="1">
      <c r="A851" s="280" t="s">
        <v>1729</v>
      </c>
      <c r="B851" s="280" t="s">
        <v>1730</v>
      </c>
      <c r="C851" s="281">
        <v>100</v>
      </c>
      <c r="D851" s="281">
        <v>50</v>
      </c>
    </row>
    <row r="852" spans="1:4" ht="19.899999999999999" customHeight="1">
      <c r="A852" s="280" t="s">
        <v>1731</v>
      </c>
      <c r="B852" s="280" t="s">
        <v>1732</v>
      </c>
      <c r="C852" s="281">
        <v>100</v>
      </c>
      <c r="D852" s="281">
        <v>50</v>
      </c>
    </row>
    <row r="853" spans="1:4" ht="19.899999999999999" customHeight="1">
      <c r="A853" s="280" t="s">
        <v>1733</v>
      </c>
      <c r="B853" s="280" t="s">
        <v>1734</v>
      </c>
      <c r="C853" s="281">
        <v>100</v>
      </c>
      <c r="D853" s="281">
        <v>50</v>
      </c>
    </row>
    <row r="854" spans="1:4" ht="19.899999999999999" customHeight="1">
      <c r="A854" s="280" t="s">
        <v>1735</v>
      </c>
      <c r="B854" s="280" t="s">
        <v>1736</v>
      </c>
      <c r="C854" s="281">
        <v>100</v>
      </c>
      <c r="D854" s="281">
        <v>50</v>
      </c>
    </row>
    <row r="855" spans="1:4" ht="19.899999999999999" customHeight="1">
      <c r="A855" s="280" t="s">
        <v>1737</v>
      </c>
      <c r="B855" s="280" t="s">
        <v>1738</v>
      </c>
      <c r="C855" s="281">
        <v>100</v>
      </c>
      <c r="D855" s="281">
        <v>50</v>
      </c>
    </row>
    <row r="856" spans="1:4" ht="19.899999999999999" customHeight="1">
      <c r="A856" s="280" t="s">
        <v>1739</v>
      </c>
      <c r="B856" s="280" t="s">
        <v>1740</v>
      </c>
      <c r="C856" s="281">
        <v>100</v>
      </c>
      <c r="D856" s="281">
        <v>50</v>
      </c>
    </row>
    <row r="857" spans="1:4" ht="19.899999999999999" customHeight="1">
      <c r="A857" s="280" t="s">
        <v>1741</v>
      </c>
      <c r="B857" s="280" t="s">
        <v>1742</v>
      </c>
      <c r="C857" s="281">
        <v>100</v>
      </c>
      <c r="D857" s="281">
        <v>50</v>
      </c>
    </row>
    <row r="858" spans="1:4" ht="19.899999999999999" customHeight="1">
      <c r="A858" s="280" t="s">
        <v>1743</v>
      </c>
      <c r="B858" s="280" t="s">
        <v>1744</v>
      </c>
      <c r="C858" s="281">
        <v>100</v>
      </c>
      <c r="D858" s="281">
        <v>50</v>
      </c>
    </row>
    <row r="859" spans="1:4" ht="19.899999999999999" customHeight="1">
      <c r="A859" s="280" t="s">
        <v>1745</v>
      </c>
      <c r="B859" s="280" t="s">
        <v>1746</v>
      </c>
      <c r="C859" s="281">
        <v>100</v>
      </c>
      <c r="D859" s="281">
        <v>50</v>
      </c>
    </row>
    <row r="860" spans="1:4" ht="19.899999999999999" customHeight="1">
      <c r="A860" s="280" t="s">
        <v>1747</v>
      </c>
      <c r="B860" s="280" t="s">
        <v>1748</v>
      </c>
      <c r="C860" s="281">
        <v>100</v>
      </c>
      <c r="D860" s="281">
        <v>50</v>
      </c>
    </row>
    <row r="861" spans="1:4" ht="19.899999999999999" customHeight="1">
      <c r="A861" s="280" t="s">
        <v>1749</v>
      </c>
      <c r="B861" s="280" t="s">
        <v>1750</v>
      </c>
      <c r="C861" s="281">
        <v>100</v>
      </c>
      <c r="D861" s="281">
        <v>50</v>
      </c>
    </row>
    <row r="862" spans="1:4" ht="19.899999999999999" customHeight="1">
      <c r="A862" s="280" t="s">
        <v>1751</v>
      </c>
      <c r="B862" s="280" t="s">
        <v>1752</v>
      </c>
      <c r="C862" s="281">
        <v>100</v>
      </c>
      <c r="D862" s="281">
        <v>50</v>
      </c>
    </row>
    <row r="863" spans="1:4" ht="19.899999999999999" customHeight="1">
      <c r="A863" s="280" t="s">
        <v>1753</v>
      </c>
      <c r="B863" s="280" t="s">
        <v>1754</v>
      </c>
      <c r="C863" s="281">
        <v>100</v>
      </c>
      <c r="D863" s="281">
        <v>50</v>
      </c>
    </row>
    <row r="864" spans="1:4" ht="19.899999999999999" customHeight="1">
      <c r="A864" s="280" t="s">
        <v>1755</v>
      </c>
      <c r="B864" s="280" t="s">
        <v>1756</v>
      </c>
      <c r="C864" s="281">
        <v>100</v>
      </c>
      <c r="D864" s="281">
        <v>50</v>
      </c>
    </row>
    <row r="865" spans="1:4" ht="19.899999999999999" customHeight="1">
      <c r="A865" s="280" t="s">
        <v>1757</v>
      </c>
      <c r="B865" s="280" t="s">
        <v>1758</v>
      </c>
      <c r="C865" s="281">
        <v>100</v>
      </c>
    </row>
    <row r="866" spans="1:4" ht="19.899999999999999" customHeight="1">
      <c r="A866" s="280" t="s">
        <v>1759</v>
      </c>
      <c r="B866" s="280" t="s">
        <v>1760</v>
      </c>
      <c r="C866" s="281">
        <v>100</v>
      </c>
      <c r="D866" s="281">
        <v>50</v>
      </c>
    </row>
    <row r="867" spans="1:4" ht="19.899999999999999" customHeight="1">
      <c r="A867" s="280" t="s">
        <v>1761</v>
      </c>
      <c r="B867" s="280" t="s">
        <v>1762</v>
      </c>
      <c r="C867" s="281">
        <v>100</v>
      </c>
      <c r="D867" s="281">
        <v>50</v>
      </c>
    </row>
    <row r="868" spans="1:4" ht="19.899999999999999" customHeight="1">
      <c r="A868" s="280" t="s">
        <v>1763</v>
      </c>
      <c r="B868" s="280" t="s">
        <v>1764</v>
      </c>
      <c r="C868" s="281">
        <v>100</v>
      </c>
      <c r="D868" s="281">
        <v>50</v>
      </c>
    </row>
    <row r="869" spans="1:4" ht="19.899999999999999" customHeight="1">
      <c r="A869" s="280" t="s">
        <v>1765</v>
      </c>
      <c r="B869" s="280" t="s">
        <v>1766</v>
      </c>
      <c r="C869" s="281">
        <v>100</v>
      </c>
      <c r="D869" s="281">
        <v>50</v>
      </c>
    </row>
    <row r="870" spans="1:4" ht="19.899999999999999" customHeight="1">
      <c r="A870" s="280" t="s">
        <v>1767</v>
      </c>
      <c r="B870" s="280" t="s">
        <v>1768</v>
      </c>
      <c r="C870" s="281">
        <v>100</v>
      </c>
      <c r="D870" s="281">
        <v>50</v>
      </c>
    </row>
    <row r="871" spans="1:4" ht="19.899999999999999" customHeight="1">
      <c r="A871" s="280" t="s">
        <v>1769</v>
      </c>
      <c r="B871" s="280" t="s">
        <v>1770</v>
      </c>
      <c r="C871" s="281">
        <v>100</v>
      </c>
      <c r="D871" s="281">
        <v>50</v>
      </c>
    </row>
    <row r="872" spans="1:4" ht="19.899999999999999" customHeight="1">
      <c r="A872" s="280" t="s">
        <v>1771</v>
      </c>
      <c r="B872" s="280" t="s">
        <v>1772</v>
      </c>
      <c r="C872" s="281">
        <v>100</v>
      </c>
      <c r="D872" s="281">
        <v>50</v>
      </c>
    </row>
    <row r="873" spans="1:4" ht="19.899999999999999" customHeight="1">
      <c r="A873" s="280" t="s">
        <v>1773</v>
      </c>
      <c r="B873" s="280" t="s">
        <v>1774</v>
      </c>
      <c r="C873" s="281">
        <v>100</v>
      </c>
      <c r="D873" s="281">
        <v>50</v>
      </c>
    </row>
    <row r="874" spans="1:4" ht="19.899999999999999" customHeight="1">
      <c r="A874" s="280" t="s">
        <v>1775</v>
      </c>
      <c r="B874" s="280" t="s">
        <v>1776</v>
      </c>
      <c r="C874" s="281">
        <v>100</v>
      </c>
      <c r="D874" s="281">
        <v>50</v>
      </c>
    </row>
    <row r="875" spans="1:4" ht="19.899999999999999" customHeight="1">
      <c r="A875" s="280" t="s">
        <v>1777</v>
      </c>
      <c r="B875" s="280" t="s">
        <v>1778</v>
      </c>
      <c r="C875" s="281">
        <v>100</v>
      </c>
      <c r="D875" s="281">
        <v>50</v>
      </c>
    </row>
    <row r="876" spans="1:4" ht="19.899999999999999" customHeight="1">
      <c r="A876" s="280" t="s">
        <v>1779</v>
      </c>
      <c r="B876" s="280" t="s">
        <v>1780</v>
      </c>
      <c r="C876" s="281">
        <v>100</v>
      </c>
      <c r="D876" s="281">
        <v>50</v>
      </c>
    </row>
    <row r="877" spans="1:4" ht="19.899999999999999" customHeight="1">
      <c r="A877" s="280" t="s">
        <v>1781</v>
      </c>
      <c r="B877" s="280" t="s">
        <v>1782</v>
      </c>
      <c r="C877" s="281">
        <v>100</v>
      </c>
      <c r="D877" s="281">
        <v>50</v>
      </c>
    </row>
    <row r="878" spans="1:4" ht="19.899999999999999" customHeight="1">
      <c r="A878" s="280" t="s">
        <v>1783</v>
      </c>
      <c r="B878" s="280" t="s">
        <v>1784</v>
      </c>
      <c r="C878" s="281">
        <v>100</v>
      </c>
      <c r="D878" s="281">
        <v>50</v>
      </c>
    </row>
    <row r="879" spans="1:4" ht="19.899999999999999" customHeight="1">
      <c r="A879" s="280" t="s">
        <v>1785</v>
      </c>
      <c r="B879" s="280" t="s">
        <v>1786</v>
      </c>
      <c r="C879" s="281">
        <v>100</v>
      </c>
      <c r="D879" s="281">
        <v>50</v>
      </c>
    </row>
    <row r="880" spans="1:4" ht="19.899999999999999" customHeight="1">
      <c r="A880" s="280" t="s">
        <v>1787</v>
      </c>
      <c r="B880" s="280" t="s">
        <v>1788</v>
      </c>
      <c r="C880" s="281">
        <v>100</v>
      </c>
      <c r="D880" s="281">
        <v>50</v>
      </c>
    </row>
    <row r="881" spans="1:5" ht="19.899999999999999" customHeight="1">
      <c r="A881" s="280" t="s">
        <v>1789</v>
      </c>
      <c r="B881" s="280" t="s">
        <v>1790</v>
      </c>
      <c r="C881" s="281">
        <v>100</v>
      </c>
      <c r="D881" s="281">
        <v>50</v>
      </c>
    </row>
    <row r="882" spans="1:5" ht="19.899999999999999" customHeight="1">
      <c r="A882" s="280" t="s">
        <v>1615</v>
      </c>
      <c r="B882" s="280" t="s">
        <v>1616</v>
      </c>
      <c r="C882" s="281">
        <v>100</v>
      </c>
      <c r="D882" s="281">
        <v>50</v>
      </c>
      <c r="E882" s="279">
        <v>11</v>
      </c>
    </row>
    <row r="883" spans="1:5" ht="19.899999999999999" customHeight="1">
      <c r="A883" s="280" t="s">
        <v>1617</v>
      </c>
      <c r="B883" s="280" t="s">
        <v>1618</v>
      </c>
      <c r="C883" s="281">
        <v>100</v>
      </c>
      <c r="D883" s="281">
        <v>50</v>
      </c>
    </row>
    <row r="884" spans="1:5" ht="19.899999999999999" customHeight="1">
      <c r="A884" s="280" t="s">
        <v>1619</v>
      </c>
      <c r="B884" s="280" t="s">
        <v>1620</v>
      </c>
      <c r="C884" s="281">
        <v>100</v>
      </c>
      <c r="D884" s="281">
        <v>50</v>
      </c>
    </row>
    <row r="885" spans="1:5" ht="19.899999999999999" customHeight="1">
      <c r="A885" s="280" t="s">
        <v>1621</v>
      </c>
      <c r="B885" s="280" t="s">
        <v>1622</v>
      </c>
      <c r="C885" s="281">
        <v>100</v>
      </c>
      <c r="D885" s="281">
        <v>50</v>
      </c>
    </row>
    <row r="886" spans="1:5" ht="19.899999999999999" customHeight="1">
      <c r="A886" s="280" t="s">
        <v>1623</v>
      </c>
      <c r="B886" s="280" t="s">
        <v>1624</v>
      </c>
      <c r="C886" s="281">
        <v>100</v>
      </c>
      <c r="D886" s="281">
        <v>50</v>
      </c>
    </row>
    <row r="887" spans="1:5" ht="19.899999999999999" customHeight="1">
      <c r="A887" s="280" t="s">
        <v>1625</v>
      </c>
      <c r="B887" s="280" t="s">
        <v>1626</v>
      </c>
      <c r="C887" s="281">
        <v>100</v>
      </c>
      <c r="D887" s="281">
        <v>50</v>
      </c>
    </row>
    <row r="888" spans="1:5" ht="19.899999999999999" customHeight="1">
      <c r="A888" s="280" t="s">
        <v>1627</v>
      </c>
      <c r="B888" s="280" t="s">
        <v>1628</v>
      </c>
      <c r="C888" s="281">
        <v>100</v>
      </c>
      <c r="D888" s="281">
        <v>50</v>
      </c>
    </row>
    <row r="889" spans="1:5" ht="19.899999999999999" customHeight="1">
      <c r="A889" s="280" t="s">
        <v>1629</v>
      </c>
      <c r="B889" s="280" t="s">
        <v>1630</v>
      </c>
      <c r="C889" s="281">
        <v>100</v>
      </c>
      <c r="D889" s="281">
        <v>50</v>
      </c>
    </row>
    <row r="890" spans="1:5" ht="19.899999999999999" customHeight="1">
      <c r="A890" s="280" t="s">
        <v>1631</v>
      </c>
      <c r="B890" s="280" t="s">
        <v>1632</v>
      </c>
      <c r="C890" s="281">
        <v>100</v>
      </c>
      <c r="D890" s="281">
        <v>50</v>
      </c>
    </row>
    <row r="891" spans="1:5" ht="19.899999999999999" customHeight="1">
      <c r="A891" s="280" t="s">
        <v>1633</v>
      </c>
      <c r="B891" s="280" t="s">
        <v>1634</v>
      </c>
      <c r="C891" s="281">
        <v>100</v>
      </c>
      <c r="D891" s="281">
        <v>50</v>
      </c>
    </row>
    <row r="892" spans="1:5" ht="19.899999999999999" customHeight="1">
      <c r="A892" s="280" t="s">
        <v>1635</v>
      </c>
      <c r="B892" s="280" t="s">
        <v>1636</v>
      </c>
      <c r="C892" s="281">
        <v>100</v>
      </c>
      <c r="D892" s="281">
        <v>50</v>
      </c>
    </row>
    <row r="893" spans="1:5" ht="19.899999999999999" customHeight="1">
      <c r="A893" s="280" t="s">
        <v>1637</v>
      </c>
      <c r="B893" s="280" t="s">
        <v>1638</v>
      </c>
      <c r="C893" s="281">
        <v>100</v>
      </c>
      <c r="D893" s="281">
        <v>50</v>
      </c>
    </row>
    <row r="894" spans="1:5" ht="19.899999999999999" customHeight="1">
      <c r="A894" s="280" t="s">
        <v>1639</v>
      </c>
      <c r="B894" s="280" t="s">
        <v>1640</v>
      </c>
      <c r="C894" s="281">
        <v>100</v>
      </c>
      <c r="D894" s="281">
        <v>50</v>
      </c>
    </row>
    <row r="895" spans="1:5" ht="19.899999999999999" customHeight="1">
      <c r="A895" s="280" t="s">
        <v>1641</v>
      </c>
      <c r="B895" s="280" t="s">
        <v>1642</v>
      </c>
      <c r="C895" s="281">
        <v>100</v>
      </c>
      <c r="D895" s="281">
        <v>50</v>
      </c>
    </row>
    <row r="896" spans="1:5" ht="19.899999999999999" customHeight="1">
      <c r="A896" s="280" t="s">
        <v>1643</v>
      </c>
      <c r="B896" s="280" t="s">
        <v>1644</v>
      </c>
      <c r="C896" s="281">
        <v>100</v>
      </c>
      <c r="D896" s="281">
        <v>50</v>
      </c>
    </row>
    <row r="897" spans="1:4" ht="19.899999999999999" customHeight="1">
      <c r="A897" s="280" t="s">
        <v>1645</v>
      </c>
      <c r="B897" s="280" t="s">
        <v>1646</v>
      </c>
      <c r="C897" s="281">
        <v>100</v>
      </c>
      <c r="D897" s="281">
        <v>50</v>
      </c>
    </row>
    <row r="898" spans="1:4" ht="19.899999999999999" customHeight="1">
      <c r="A898" s="280" t="s">
        <v>1647</v>
      </c>
      <c r="B898" s="280" t="s">
        <v>1648</v>
      </c>
      <c r="C898" s="281">
        <v>100</v>
      </c>
      <c r="D898" s="281">
        <v>50</v>
      </c>
    </row>
    <row r="899" spans="1:4" ht="19.899999999999999" customHeight="1">
      <c r="A899" s="280" t="s">
        <v>1649</v>
      </c>
      <c r="B899" s="280" t="s">
        <v>1650</v>
      </c>
      <c r="C899" s="281">
        <v>100</v>
      </c>
      <c r="D899" s="281">
        <v>50</v>
      </c>
    </row>
    <row r="900" spans="1:4" ht="19.899999999999999" customHeight="1">
      <c r="A900" s="280" t="s">
        <v>1651</v>
      </c>
      <c r="B900" s="280" t="s">
        <v>1652</v>
      </c>
      <c r="C900" s="281">
        <v>100</v>
      </c>
      <c r="D900" s="281">
        <v>50</v>
      </c>
    </row>
    <row r="901" spans="1:4" ht="19.899999999999999" customHeight="1">
      <c r="A901" s="280" t="s">
        <v>1653</v>
      </c>
      <c r="B901" s="280" t="s">
        <v>1654</v>
      </c>
      <c r="C901" s="281">
        <v>100</v>
      </c>
      <c r="D901" s="281">
        <v>50</v>
      </c>
    </row>
    <row r="902" spans="1:4" ht="19.899999999999999" customHeight="1">
      <c r="A902" s="280" t="s">
        <v>1655</v>
      </c>
      <c r="B902" s="280" t="s">
        <v>1656</v>
      </c>
      <c r="C902" s="281">
        <v>100</v>
      </c>
      <c r="D902" s="281">
        <v>50</v>
      </c>
    </row>
    <row r="903" spans="1:4" ht="19.899999999999999" customHeight="1">
      <c r="A903" s="280" t="s">
        <v>1657</v>
      </c>
      <c r="B903" s="280" t="s">
        <v>1658</v>
      </c>
      <c r="C903" s="281">
        <v>100</v>
      </c>
      <c r="D903" s="281">
        <v>50</v>
      </c>
    </row>
    <row r="904" spans="1:4" ht="19.899999999999999" customHeight="1">
      <c r="A904" s="280" t="s">
        <v>1659</v>
      </c>
      <c r="B904" s="280" t="s">
        <v>1660</v>
      </c>
      <c r="C904" s="281">
        <v>100</v>
      </c>
      <c r="D904" s="281">
        <v>50</v>
      </c>
    </row>
    <row r="905" spans="1:4" ht="19.899999999999999" customHeight="1">
      <c r="A905" s="280" t="s">
        <v>1661</v>
      </c>
      <c r="B905" s="280" t="s">
        <v>1662</v>
      </c>
      <c r="C905" s="281">
        <v>100</v>
      </c>
      <c r="D905" s="281">
        <v>50</v>
      </c>
    </row>
    <row r="906" spans="1:4" ht="19.899999999999999" customHeight="1">
      <c r="A906" s="280" t="s">
        <v>1663</v>
      </c>
      <c r="B906" s="280" t="s">
        <v>1664</v>
      </c>
      <c r="C906" s="281">
        <v>100</v>
      </c>
      <c r="D906" s="281">
        <v>50</v>
      </c>
    </row>
    <row r="907" spans="1:4" ht="19.899999999999999" customHeight="1">
      <c r="A907" s="280" t="s">
        <v>1665</v>
      </c>
      <c r="B907" s="280" t="s">
        <v>1666</v>
      </c>
      <c r="C907" s="281">
        <v>100</v>
      </c>
      <c r="D907" s="281">
        <v>50</v>
      </c>
    </row>
    <row r="908" spans="1:4" ht="19.899999999999999" customHeight="1">
      <c r="A908" s="280" t="s">
        <v>1667</v>
      </c>
      <c r="B908" s="280" t="s">
        <v>1668</v>
      </c>
      <c r="C908" s="281">
        <v>100</v>
      </c>
      <c r="D908" s="281">
        <v>50</v>
      </c>
    </row>
    <row r="909" spans="1:4" ht="19.899999999999999" customHeight="1">
      <c r="A909" s="280" t="s">
        <v>1669</v>
      </c>
      <c r="B909" s="280" t="s">
        <v>1670</v>
      </c>
      <c r="C909" s="281">
        <v>100</v>
      </c>
      <c r="D909" s="281">
        <v>50</v>
      </c>
    </row>
    <row r="910" spans="1:4" ht="19.899999999999999" customHeight="1">
      <c r="A910" s="280" t="s">
        <v>1671</v>
      </c>
      <c r="B910" s="280" t="s">
        <v>1672</v>
      </c>
      <c r="C910" s="281">
        <v>100</v>
      </c>
      <c r="D910" s="281">
        <v>50</v>
      </c>
    </row>
    <row r="911" spans="1:4" ht="19.899999999999999" customHeight="1">
      <c r="A911" s="280" t="s">
        <v>1673</v>
      </c>
      <c r="B911" s="280" t="s">
        <v>1674</v>
      </c>
      <c r="C911" s="281">
        <v>100</v>
      </c>
      <c r="D911" s="281">
        <v>50</v>
      </c>
    </row>
    <row r="912" spans="1:4" ht="19.899999999999999" customHeight="1">
      <c r="A912" s="280" t="s">
        <v>1675</v>
      </c>
      <c r="B912" s="280" t="s">
        <v>1676</v>
      </c>
      <c r="C912" s="281">
        <v>100</v>
      </c>
      <c r="D912" s="281">
        <v>50</v>
      </c>
    </row>
    <row r="913" spans="1:4" ht="19.899999999999999" customHeight="1">
      <c r="A913" s="280" t="s">
        <v>1677</v>
      </c>
      <c r="B913" s="280" t="s">
        <v>1678</v>
      </c>
      <c r="C913" s="281">
        <v>100</v>
      </c>
      <c r="D913" s="281">
        <v>50</v>
      </c>
    </row>
    <row r="914" spans="1:4" ht="19.899999999999999" customHeight="1">
      <c r="A914" s="280" t="s">
        <v>1679</v>
      </c>
      <c r="B914" s="280" t="s">
        <v>1680</v>
      </c>
      <c r="C914" s="281">
        <v>100</v>
      </c>
      <c r="D914" s="281">
        <v>50</v>
      </c>
    </row>
    <row r="915" spans="1:4" ht="19.899999999999999" customHeight="1">
      <c r="A915" s="280" t="s">
        <v>1681</v>
      </c>
      <c r="B915" s="280" t="s">
        <v>1682</v>
      </c>
      <c r="C915" s="281">
        <v>100</v>
      </c>
      <c r="D915" s="281">
        <v>50</v>
      </c>
    </row>
    <row r="916" spans="1:4" ht="19.899999999999999" customHeight="1">
      <c r="A916" s="280" t="s">
        <v>1683</v>
      </c>
      <c r="B916" s="280" t="s">
        <v>1684</v>
      </c>
      <c r="C916" s="281">
        <v>100</v>
      </c>
      <c r="D916" s="281">
        <v>50</v>
      </c>
    </row>
    <row r="917" spans="1:4" ht="19.899999999999999" customHeight="1">
      <c r="A917" s="280" t="s">
        <v>1685</v>
      </c>
      <c r="B917" s="280" t="s">
        <v>1686</v>
      </c>
      <c r="C917" s="281">
        <v>100</v>
      </c>
      <c r="D917" s="281">
        <v>50</v>
      </c>
    </row>
    <row r="918" spans="1:4" ht="19.899999999999999" customHeight="1">
      <c r="A918" s="280" t="s">
        <v>1687</v>
      </c>
      <c r="B918" s="280" t="s">
        <v>1688</v>
      </c>
      <c r="C918" s="281">
        <v>100</v>
      </c>
      <c r="D918" s="281">
        <v>50</v>
      </c>
    </row>
    <row r="919" spans="1:4" ht="19.899999999999999" customHeight="1">
      <c r="A919" s="280" t="s">
        <v>1689</v>
      </c>
      <c r="B919" s="280" t="s">
        <v>1690</v>
      </c>
      <c r="C919" s="281">
        <v>100</v>
      </c>
      <c r="D919" s="281">
        <v>50</v>
      </c>
    </row>
    <row r="920" spans="1:4" ht="19.899999999999999" customHeight="1">
      <c r="A920" s="280" t="s">
        <v>1691</v>
      </c>
      <c r="B920" s="280" t="s">
        <v>1692</v>
      </c>
      <c r="C920" s="281">
        <v>100</v>
      </c>
      <c r="D920" s="281">
        <v>50</v>
      </c>
    </row>
    <row r="921" spans="1:4" ht="19.899999999999999" customHeight="1">
      <c r="A921" s="280" t="s">
        <v>1693</v>
      </c>
      <c r="B921" s="280" t="s">
        <v>1694</v>
      </c>
      <c r="C921" s="281">
        <v>100</v>
      </c>
      <c r="D921" s="281">
        <v>50</v>
      </c>
    </row>
    <row r="922" spans="1:4" ht="19.899999999999999" customHeight="1">
      <c r="A922" s="280" t="s">
        <v>1695</v>
      </c>
      <c r="B922" s="280" t="s">
        <v>1696</v>
      </c>
      <c r="C922" s="281">
        <v>100</v>
      </c>
      <c r="D922" s="281">
        <v>50</v>
      </c>
    </row>
    <row r="923" spans="1:4" ht="19.899999999999999" customHeight="1">
      <c r="A923" s="280" t="s">
        <v>1697</v>
      </c>
      <c r="B923" s="280" t="s">
        <v>1698</v>
      </c>
      <c r="C923" s="281">
        <v>100</v>
      </c>
      <c r="D923" s="281">
        <v>50</v>
      </c>
    </row>
    <row r="924" spans="1:4" ht="19.899999999999999" customHeight="1">
      <c r="A924" s="280" t="s">
        <v>1699</v>
      </c>
      <c r="B924" s="280" t="s">
        <v>1700</v>
      </c>
      <c r="C924" s="281">
        <v>100</v>
      </c>
      <c r="D924" s="281">
        <v>50</v>
      </c>
    </row>
    <row r="925" spans="1:4" ht="19.899999999999999" customHeight="1">
      <c r="A925" s="280" t="s">
        <v>1701</v>
      </c>
      <c r="B925" s="280" t="s">
        <v>1702</v>
      </c>
      <c r="C925" s="281">
        <v>100</v>
      </c>
      <c r="D925" s="281">
        <v>50</v>
      </c>
    </row>
    <row r="926" spans="1:4" ht="19.899999999999999" customHeight="1">
      <c r="A926" s="280" t="s">
        <v>1703</v>
      </c>
      <c r="B926" s="280" t="s">
        <v>1704</v>
      </c>
      <c r="C926" s="281">
        <v>100</v>
      </c>
      <c r="D926" s="281">
        <v>50</v>
      </c>
    </row>
    <row r="927" spans="1:4" ht="19.899999999999999" customHeight="1">
      <c r="A927" s="280" t="s">
        <v>1705</v>
      </c>
      <c r="B927" s="280" t="s">
        <v>1706</v>
      </c>
      <c r="C927" s="281">
        <v>100</v>
      </c>
      <c r="D927" s="281">
        <v>50</v>
      </c>
    </row>
    <row r="928" spans="1:4" ht="19.899999999999999" customHeight="1">
      <c r="A928" s="280" t="s">
        <v>1707</v>
      </c>
      <c r="B928" s="280" t="s">
        <v>1708</v>
      </c>
      <c r="C928" s="281">
        <v>100</v>
      </c>
      <c r="D928" s="281">
        <v>50</v>
      </c>
    </row>
    <row r="929" spans="1:4" ht="19.899999999999999" customHeight="1">
      <c r="A929" s="280" t="s">
        <v>1709</v>
      </c>
      <c r="B929" s="280" t="s">
        <v>1710</v>
      </c>
      <c r="C929" s="281">
        <v>100</v>
      </c>
      <c r="D929" s="281">
        <v>50</v>
      </c>
    </row>
    <row r="930" spans="1:4" ht="19.899999999999999" customHeight="1">
      <c r="A930" s="280" t="s">
        <v>1711</v>
      </c>
      <c r="B930" s="280" t="s">
        <v>1712</v>
      </c>
      <c r="C930" s="281">
        <v>100</v>
      </c>
      <c r="D930" s="281">
        <v>50</v>
      </c>
    </row>
    <row r="931" spans="1:4" ht="19.899999999999999" customHeight="1">
      <c r="A931" s="280" t="s">
        <v>1713</v>
      </c>
      <c r="B931" s="280" t="s">
        <v>1714</v>
      </c>
      <c r="C931" s="281">
        <v>100</v>
      </c>
      <c r="D931" s="281">
        <v>50</v>
      </c>
    </row>
    <row r="932" spans="1:4" ht="19.899999999999999" customHeight="1">
      <c r="A932" s="280" t="s">
        <v>1715</v>
      </c>
      <c r="B932" s="280" t="s">
        <v>1716</v>
      </c>
      <c r="C932" s="281">
        <v>100</v>
      </c>
      <c r="D932" s="281">
        <v>50</v>
      </c>
    </row>
    <row r="933" spans="1:4" ht="19.899999999999999" customHeight="1">
      <c r="A933" s="280" t="s">
        <v>1717</v>
      </c>
      <c r="B933" s="280" t="s">
        <v>1718</v>
      </c>
      <c r="C933" s="281">
        <v>100</v>
      </c>
      <c r="D933" s="281">
        <v>50</v>
      </c>
    </row>
    <row r="934" spans="1:4" ht="19.899999999999999" customHeight="1">
      <c r="A934" s="280" t="s">
        <v>1719</v>
      </c>
      <c r="B934" s="280" t="s">
        <v>1720</v>
      </c>
      <c r="C934" s="281">
        <v>100</v>
      </c>
      <c r="D934" s="281">
        <v>50</v>
      </c>
    </row>
    <row r="935" spans="1:4" ht="19.899999999999999" customHeight="1">
      <c r="A935" s="280" t="s">
        <v>1721</v>
      </c>
      <c r="B935" s="280" t="s">
        <v>1722</v>
      </c>
      <c r="C935" s="281">
        <v>100</v>
      </c>
      <c r="D935" s="281">
        <v>50</v>
      </c>
    </row>
    <row r="936" spans="1:4" ht="19.899999999999999" customHeight="1">
      <c r="A936" s="280" t="s">
        <v>1723</v>
      </c>
      <c r="B936" s="280" t="s">
        <v>1724</v>
      </c>
      <c r="C936" s="281">
        <v>100</v>
      </c>
      <c r="D936" s="281">
        <v>50</v>
      </c>
    </row>
    <row r="937" spans="1:4" ht="19.899999999999999" customHeight="1">
      <c r="A937" s="280" t="s">
        <v>1725</v>
      </c>
      <c r="B937" s="280" t="s">
        <v>1726</v>
      </c>
      <c r="C937" s="281">
        <v>100</v>
      </c>
      <c r="D937" s="281">
        <v>50</v>
      </c>
    </row>
    <row r="938" spans="1:4" ht="19.899999999999999" customHeight="1">
      <c r="A938" s="280" t="s">
        <v>1727</v>
      </c>
      <c r="B938" s="280" t="s">
        <v>1728</v>
      </c>
      <c r="C938" s="281">
        <v>100</v>
      </c>
      <c r="D938" s="281">
        <v>50</v>
      </c>
    </row>
    <row r="939" spans="1:4" ht="19.899999999999999" customHeight="1">
      <c r="A939" s="280" t="s">
        <v>1729</v>
      </c>
      <c r="B939" s="280" t="s">
        <v>1730</v>
      </c>
      <c r="C939" s="281">
        <v>100</v>
      </c>
      <c r="D939" s="281">
        <v>50</v>
      </c>
    </row>
    <row r="940" spans="1:4" ht="19.899999999999999" customHeight="1">
      <c r="A940" s="280" t="s">
        <v>1731</v>
      </c>
      <c r="B940" s="280" t="s">
        <v>1732</v>
      </c>
      <c r="C940" s="281">
        <v>100</v>
      </c>
      <c r="D940" s="281">
        <v>50</v>
      </c>
    </row>
    <row r="941" spans="1:4" ht="19.899999999999999" customHeight="1">
      <c r="A941" s="280" t="s">
        <v>1733</v>
      </c>
      <c r="B941" s="280" t="s">
        <v>1734</v>
      </c>
      <c r="C941" s="281">
        <v>100</v>
      </c>
      <c r="D941" s="281">
        <v>50</v>
      </c>
    </row>
    <row r="942" spans="1:4" ht="19.899999999999999" customHeight="1">
      <c r="A942" s="280" t="s">
        <v>1735</v>
      </c>
      <c r="B942" s="280" t="s">
        <v>1736</v>
      </c>
      <c r="C942" s="281">
        <v>100</v>
      </c>
      <c r="D942" s="281">
        <v>50</v>
      </c>
    </row>
    <row r="943" spans="1:4" ht="19.899999999999999" customHeight="1">
      <c r="A943" s="280" t="s">
        <v>1737</v>
      </c>
      <c r="B943" s="280" t="s">
        <v>1738</v>
      </c>
      <c r="C943" s="281">
        <v>100</v>
      </c>
      <c r="D943" s="281">
        <v>50</v>
      </c>
    </row>
    <row r="944" spans="1:4" ht="19.899999999999999" customHeight="1">
      <c r="A944" s="280" t="s">
        <v>1739</v>
      </c>
      <c r="B944" s="280" t="s">
        <v>1740</v>
      </c>
      <c r="C944" s="281">
        <v>100</v>
      </c>
      <c r="D944" s="281">
        <v>50</v>
      </c>
    </row>
    <row r="945" spans="1:4" ht="19.899999999999999" customHeight="1">
      <c r="A945" s="280" t="s">
        <v>1741</v>
      </c>
      <c r="B945" s="280" t="s">
        <v>1742</v>
      </c>
      <c r="C945" s="281">
        <v>100</v>
      </c>
      <c r="D945" s="281">
        <v>50</v>
      </c>
    </row>
    <row r="946" spans="1:4" ht="19.899999999999999" customHeight="1">
      <c r="A946" s="280" t="s">
        <v>1743</v>
      </c>
      <c r="B946" s="280" t="s">
        <v>1744</v>
      </c>
      <c r="C946" s="281">
        <v>100</v>
      </c>
      <c r="D946" s="281">
        <v>50</v>
      </c>
    </row>
    <row r="947" spans="1:4" ht="19.899999999999999" customHeight="1">
      <c r="A947" s="280" t="s">
        <v>1745</v>
      </c>
      <c r="B947" s="280" t="s">
        <v>1746</v>
      </c>
      <c r="C947" s="281">
        <v>100</v>
      </c>
      <c r="D947" s="281">
        <v>50</v>
      </c>
    </row>
    <row r="948" spans="1:4" ht="19.899999999999999" customHeight="1">
      <c r="A948" s="280" t="s">
        <v>1747</v>
      </c>
      <c r="B948" s="280" t="s">
        <v>1748</v>
      </c>
      <c r="C948" s="281">
        <v>100</v>
      </c>
      <c r="D948" s="281">
        <v>50</v>
      </c>
    </row>
    <row r="949" spans="1:4" ht="19.899999999999999" customHeight="1">
      <c r="A949" s="280" t="s">
        <v>1749</v>
      </c>
      <c r="B949" s="280" t="s">
        <v>1750</v>
      </c>
      <c r="C949" s="281">
        <v>100</v>
      </c>
      <c r="D949" s="281">
        <v>50</v>
      </c>
    </row>
    <row r="950" spans="1:4" ht="19.899999999999999" customHeight="1">
      <c r="A950" s="280" t="s">
        <v>1751</v>
      </c>
      <c r="B950" s="280" t="s">
        <v>1752</v>
      </c>
      <c r="C950" s="281">
        <v>100</v>
      </c>
      <c r="D950" s="281">
        <v>50</v>
      </c>
    </row>
    <row r="951" spans="1:4" ht="19.899999999999999" customHeight="1">
      <c r="A951" s="280" t="s">
        <v>1753</v>
      </c>
      <c r="B951" s="280" t="s">
        <v>1754</v>
      </c>
      <c r="C951" s="281">
        <v>100</v>
      </c>
      <c r="D951" s="281">
        <v>50</v>
      </c>
    </row>
    <row r="952" spans="1:4" ht="19.899999999999999" customHeight="1">
      <c r="A952" s="280" t="s">
        <v>1755</v>
      </c>
      <c r="B952" s="280" t="s">
        <v>1756</v>
      </c>
      <c r="C952" s="281">
        <v>100</v>
      </c>
      <c r="D952" s="281">
        <v>50</v>
      </c>
    </row>
    <row r="953" spans="1:4" ht="19.899999999999999" customHeight="1">
      <c r="A953" s="280" t="s">
        <v>1757</v>
      </c>
      <c r="B953" s="280" t="s">
        <v>1758</v>
      </c>
      <c r="C953" s="281">
        <v>100</v>
      </c>
    </row>
    <row r="954" spans="1:4" ht="19.899999999999999" customHeight="1">
      <c r="A954" s="280" t="s">
        <v>1759</v>
      </c>
      <c r="B954" s="280" t="s">
        <v>1760</v>
      </c>
      <c r="C954" s="281">
        <v>100</v>
      </c>
      <c r="D954" s="281">
        <v>50</v>
      </c>
    </row>
    <row r="955" spans="1:4" ht="19.899999999999999" customHeight="1">
      <c r="A955" s="280" t="s">
        <v>1761</v>
      </c>
      <c r="B955" s="280" t="s">
        <v>1762</v>
      </c>
      <c r="C955" s="281">
        <v>100</v>
      </c>
      <c r="D955" s="281">
        <v>50</v>
      </c>
    </row>
    <row r="956" spans="1:4" ht="19.899999999999999" customHeight="1">
      <c r="A956" s="280" t="s">
        <v>1763</v>
      </c>
      <c r="B956" s="280" t="s">
        <v>1764</v>
      </c>
      <c r="C956" s="281">
        <v>100</v>
      </c>
      <c r="D956" s="281">
        <v>50</v>
      </c>
    </row>
    <row r="957" spans="1:4" ht="19.899999999999999" customHeight="1">
      <c r="A957" s="280" t="s">
        <v>1765</v>
      </c>
      <c r="B957" s="280" t="s">
        <v>1766</v>
      </c>
      <c r="C957" s="281">
        <v>100</v>
      </c>
      <c r="D957" s="281">
        <v>50</v>
      </c>
    </row>
    <row r="958" spans="1:4" ht="19.899999999999999" customHeight="1">
      <c r="A958" s="280" t="s">
        <v>1767</v>
      </c>
      <c r="B958" s="280" t="s">
        <v>1768</v>
      </c>
      <c r="C958" s="281">
        <v>100</v>
      </c>
      <c r="D958" s="281">
        <v>50</v>
      </c>
    </row>
    <row r="959" spans="1:4" ht="19.899999999999999" customHeight="1">
      <c r="A959" s="280" t="s">
        <v>1769</v>
      </c>
      <c r="B959" s="280" t="s">
        <v>1770</v>
      </c>
      <c r="C959" s="281">
        <v>100</v>
      </c>
      <c r="D959" s="281">
        <v>50</v>
      </c>
    </row>
    <row r="960" spans="1:4" ht="19.899999999999999" customHeight="1">
      <c r="A960" s="280" t="s">
        <v>1771</v>
      </c>
      <c r="B960" s="280" t="s">
        <v>1772</v>
      </c>
      <c r="C960" s="281">
        <v>100</v>
      </c>
      <c r="D960" s="281">
        <v>50</v>
      </c>
    </row>
    <row r="961" spans="1:4" ht="19.899999999999999" customHeight="1">
      <c r="A961" s="280" t="s">
        <v>1773</v>
      </c>
      <c r="B961" s="280" t="s">
        <v>1774</v>
      </c>
      <c r="C961" s="281">
        <v>100</v>
      </c>
      <c r="D961" s="281">
        <v>50</v>
      </c>
    </row>
    <row r="962" spans="1:4" ht="19.899999999999999" customHeight="1">
      <c r="A962" s="280" t="s">
        <v>1775</v>
      </c>
      <c r="B962" s="280" t="s">
        <v>1776</v>
      </c>
      <c r="C962" s="281">
        <v>100</v>
      </c>
      <c r="D962" s="281">
        <v>50</v>
      </c>
    </row>
    <row r="963" spans="1:4" ht="19.899999999999999" customHeight="1">
      <c r="A963" s="280" t="s">
        <v>1777</v>
      </c>
      <c r="B963" s="280" t="s">
        <v>1778</v>
      </c>
      <c r="C963" s="281">
        <v>100</v>
      </c>
      <c r="D963" s="281">
        <v>50</v>
      </c>
    </row>
    <row r="964" spans="1:4" ht="19.899999999999999" customHeight="1">
      <c r="A964" s="280" t="s">
        <v>1779</v>
      </c>
      <c r="B964" s="280" t="s">
        <v>1780</v>
      </c>
      <c r="C964" s="281">
        <v>100</v>
      </c>
      <c r="D964" s="281">
        <v>50</v>
      </c>
    </row>
    <row r="965" spans="1:4" ht="19.899999999999999" customHeight="1">
      <c r="A965" s="280" t="s">
        <v>1781</v>
      </c>
      <c r="B965" s="280" t="s">
        <v>1782</v>
      </c>
      <c r="C965" s="281">
        <v>100</v>
      </c>
      <c r="D965" s="281">
        <v>50</v>
      </c>
    </row>
    <row r="966" spans="1:4" ht="19.899999999999999" customHeight="1">
      <c r="A966" s="280" t="s">
        <v>1783</v>
      </c>
      <c r="B966" s="280" t="s">
        <v>1784</v>
      </c>
      <c r="C966" s="281">
        <v>100</v>
      </c>
      <c r="D966" s="281">
        <v>50</v>
      </c>
    </row>
    <row r="967" spans="1:4" ht="19.899999999999999" customHeight="1">
      <c r="A967" s="280" t="s">
        <v>1785</v>
      </c>
      <c r="B967" s="280" t="s">
        <v>1786</v>
      </c>
      <c r="C967" s="281">
        <v>100</v>
      </c>
      <c r="D967" s="281">
        <v>50</v>
      </c>
    </row>
    <row r="968" spans="1:4" ht="19.899999999999999" customHeight="1">
      <c r="A968" s="280" t="s">
        <v>1787</v>
      </c>
      <c r="B968" s="280" t="s">
        <v>1788</v>
      </c>
      <c r="C968" s="281">
        <v>100</v>
      </c>
      <c r="D968" s="281">
        <v>50</v>
      </c>
    </row>
    <row r="969" spans="1:4" ht="19.899999999999999" customHeight="1">
      <c r="A969" s="280" t="s">
        <v>1789</v>
      </c>
      <c r="B969" s="280" t="s">
        <v>1790</v>
      </c>
      <c r="C969" s="281">
        <v>100</v>
      </c>
      <c r="D969" s="281">
        <v>50</v>
      </c>
    </row>
  </sheetData>
  <autoFilter ref="A1:G96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workbookViewId="0">
      <selection activeCell="D18" sqref="D18"/>
    </sheetView>
  </sheetViews>
  <sheetFormatPr defaultRowHeight="14.25"/>
  <cols>
    <col min="1" max="1" width="9" style="286"/>
    <col min="2" max="2" width="12" style="286" customWidth="1"/>
    <col min="3" max="3" width="7.625" style="286" customWidth="1"/>
    <col min="4" max="4" width="27" style="286" customWidth="1"/>
    <col min="5" max="5" width="27.5" style="130" customWidth="1"/>
    <col min="6" max="6" width="14.125" style="131" bestFit="1" customWidth="1"/>
    <col min="7" max="7" width="27" style="131" customWidth="1"/>
    <col min="8" max="8" width="23.375" style="131" customWidth="1"/>
    <col min="9" max="9" width="14.625" style="130" customWidth="1"/>
    <col min="10" max="10" width="14.125" style="130" bestFit="1" customWidth="1"/>
    <col min="11" max="11" width="21.5" style="130" customWidth="1"/>
    <col min="12" max="12" width="19.625" style="128" customWidth="1"/>
    <col min="13" max="13" width="14.625" style="128" customWidth="1"/>
    <col min="14" max="14" width="13.375" style="128" bestFit="1" customWidth="1"/>
    <col min="15" max="15" width="25.375" style="128" customWidth="1"/>
    <col min="16" max="16" width="25.75" style="128" customWidth="1"/>
    <col min="17" max="17" width="18.75" style="130" customWidth="1"/>
    <col min="18" max="18" width="27.75" style="130" customWidth="1"/>
    <col min="19" max="19" width="13.5" style="130" bestFit="1" customWidth="1"/>
    <col min="20" max="20" width="27" style="130" customWidth="1"/>
    <col min="21" max="21" width="25.375" style="129" customWidth="1"/>
    <col min="22" max="22" width="22.125" style="129" customWidth="1"/>
    <col min="23" max="23" width="15.25" style="129" bestFit="1" customWidth="1"/>
    <col min="24" max="24" width="14.25" style="129" bestFit="1" customWidth="1"/>
    <col min="25" max="25" width="26.125" style="129" customWidth="1"/>
    <col min="26" max="26" width="21.875" style="129" customWidth="1"/>
    <col min="27" max="27" width="15.375" style="129" bestFit="1" customWidth="1"/>
    <col min="28" max="28" width="14.75" style="230" bestFit="1" customWidth="1"/>
    <col min="29" max="29" width="14.5" style="230" bestFit="1" customWidth="1"/>
    <col min="30" max="30" width="17" style="230" customWidth="1"/>
    <col min="31" max="31" width="24.125" style="230" customWidth="1"/>
    <col min="32" max="32" width="15" style="230" bestFit="1" customWidth="1"/>
    <col min="33" max="33" width="13.75" style="230" bestFit="1" customWidth="1"/>
    <col min="34" max="34" width="23.625" style="230" bestFit="1" customWidth="1"/>
    <col min="35" max="35" width="14.25" style="130" bestFit="1" customWidth="1"/>
    <col min="36" max="36" width="20.125" style="130" customWidth="1"/>
    <col min="37" max="37" width="14.625" style="130" bestFit="1" customWidth="1"/>
    <col min="38" max="16384" width="9" style="130"/>
  </cols>
  <sheetData>
    <row r="1" spans="1:34">
      <c r="E1" s="130" t="s">
        <v>1410</v>
      </c>
      <c r="F1" s="131" t="s">
        <v>1798</v>
      </c>
      <c r="G1" s="131" t="s">
        <v>1800</v>
      </c>
      <c r="H1" s="131" t="s">
        <v>1802</v>
      </c>
      <c r="I1" s="130" t="s">
        <v>1806</v>
      </c>
      <c r="J1" s="130" t="s">
        <v>1808</v>
      </c>
      <c r="K1" s="130" t="s">
        <v>1847</v>
      </c>
      <c r="L1" s="128" t="s">
        <v>1810</v>
      </c>
      <c r="M1" s="128" t="s">
        <v>1812</v>
      </c>
      <c r="N1" s="128" t="s">
        <v>1849</v>
      </c>
      <c r="O1" s="128" t="s">
        <v>1814</v>
      </c>
      <c r="P1" s="128" t="s">
        <v>1816</v>
      </c>
      <c r="Q1" s="130" t="s">
        <v>1818</v>
      </c>
      <c r="R1" s="130" t="s">
        <v>1795</v>
      </c>
      <c r="S1" s="130" t="s">
        <v>1820</v>
      </c>
      <c r="T1" s="130" t="s">
        <v>1822</v>
      </c>
      <c r="U1" s="129" t="s">
        <v>1823</v>
      </c>
      <c r="V1" s="129" t="s">
        <v>1825</v>
      </c>
      <c r="W1" s="129" t="s">
        <v>1827</v>
      </c>
      <c r="X1" s="129" t="s">
        <v>1851</v>
      </c>
      <c r="Y1" s="129" t="s">
        <v>1829</v>
      </c>
      <c r="Z1" s="129" t="s">
        <v>1853</v>
      </c>
      <c r="AA1" s="129" t="s">
        <v>1831</v>
      </c>
      <c r="AB1" s="230" t="s">
        <v>1833</v>
      </c>
      <c r="AC1" s="230" t="s">
        <v>1835</v>
      </c>
      <c r="AD1" s="230" t="s">
        <v>1837</v>
      </c>
      <c r="AE1" s="230" t="s">
        <v>1839</v>
      </c>
      <c r="AF1" s="230" t="s">
        <v>1841</v>
      </c>
      <c r="AG1" s="230" t="s">
        <v>1843</v>
      </c>
      <c r="AH1" s="230" t="s">
        <v>1845</v>
      </c>
    </row>
    <row r="2" spans="1:34">
      <c r="E2" s="130" t="s">
        <v>1411</v>
      </c>
      <c r="F2" s="131" t="s">
        <v>1799</v>
      </c>
      <c r="G2" s="131" t="s">
        <v>1801</v>
      </c>
      <c r="H2" s="131" t="s">
        <v>1803</v>
      </c>
      <c r="I2" s="130" t="s">
        <v>1807</v>
      </c>
      <c r="J2" s="130" t="s">
        <v>1809</v>
      </c>
      <c r="K2" s="130" t="s">
        <v>1848</v>
      </c>
      <c r="L2" s="128" t="s">
        <v>1811</v>
      </c>
      <c r="M2" s="128" t="s">
        <v>1813</v>
      </c>
      <c r="N2" s="128" t="s">
        <v>1850</v>
      </c>
      <c r="O2" s="128" t="s">
        <v>1815</v>
      </c>
      <c r="P2" s="128" t="s">
        <v>1817</v>
      </c>
      <c r="Q2" s="130" t="s">
        <v>1819</v>
      </c>
      <c r="R2" s="130" t="s">
        <v>1796</v>
      </c>
      <c r="S2" s="130" t="s">
        <v>1821</v>
      </c>
      <c r="T2" s="130" t="s">
        <v>1797</v>
      </c>
      <c r="U2" s="129" t="s">
        <v>1824</v>
      </c>
      <c r="V2" s="129" t="s">
        <v>1826</v>
      </c>
      <c r="W2" s="129" t="s">
        <v>1828</v>
      </c>
      <c r="X2" s="129" t="s">
        <v>1852</v>
      </c>
      <c r="Y2" s="129" t="s">
        <v>1830</v>
      </c>
      <c r="Z2" s="129" t="s">
        <v>1854</v>
      </c>
      <c r="AA2" s="129" t="s">
        <v>1832</v>
      </c>
      <c r="AB2" s="230" t="s">
        <v>1834</v>
      </c>
      <c r="AC2" s="230" t="s">
        <v>1836</v>
      </c>
      <c r="AD2" s="230" t="s">
        <v>1838</v>
      </c>
      <c r="AE2" s="230" t="s">
        <v>1840</v>
      </c>
      <c r="AF2" s="230" t="s">
        <v>1842</v>
      </c>
      <c r="AG2" s="230" t="s">
        <v>1844</v>
      </c>
      <c r="AH2" s="230" t="s">
        <v>1846</v>
      </c>
    </row>
    <row r="3" spans="1:34">
      <c r="E3" s="130" t="s">
        <v>1412</v>
      </c>
      <c r="F3" s="131">
        <v>32687895.98</v>
      </c>
      <c r="G3" s="131">
        <v>5701161.7999999998</v>
      </c>
      <c r="H3" s="131">
        <v>3827899.91</v>
      </c>
      <c r="I3" s="130">
        <v>72523381.620000005</v>
      </c>
      <c r="J3" s="130">
        <v>27283484.640000001</v>
      </c>
      <c r="K3" s="130">
        <v>74001</v>
      </c>
      <c r="L3" s="128">
        <v>665275.97</v>
      </c>
      <c r="M3" s="128">
        <v>3533770.23</v>
      </c>
      <c r="N3" s="128">
        <v>6750.33</v>
      </c>
      <c r="O3" s="128">
        <v>9451882.9399999995</v>
      </c>
      <c r="P3" s="128">
        <v>2676712.81</v>
      </c>
      <c r="Q3" s="130">
        <v>383449.85</v>
      </c>
      <c r="R3" s="130">
        <v>-2123315.41</v>
      </c>
      <c r="S3" s="130">
        <v>-1986531.48</v>
      </c>
      <c r="T3" s="130">
        <v>144616808.91</v>
      </c>
      <c r="U3" s="129">
        <v>105880171.43000001</v>
      </c>
      <c r="V3" s="129">
        <v>2174816</v>
      </c>
      <c r="W3" s="129">
        <v>64075.09</v>
      </c>
      <c r="X3" s="129">
        <v>18453</v>
      </c>
      <c r="Y3" s="129">
        <v>51242026.100000001</v>
      </c>
      <c r="Z3" s="129">
        <v>480</v>
      </c>
      <c r="AA3" s="129">
        <v>9121585.0800000001</v>
      </c>
      <c r="AB3" s="230">
        <v>92711164.579999998</v>
      </c>
      <c r="AC3" s="230">
        <v>1458359.24</v>
      </c>
      <c r="AD3" s="230">
        <v>1137095.95</v>
      </c>
      <c r="AE3" s="230">
        <v>63421915.259999998</v>
      </c>
      <c r="AF3" s="230">
        <v>24220593.379999999</v>
      </c>
      <c r="AG3" s="230">
        <v>52</v>
      </c>
      <c r="AH3" s="230">
        <v>679405.49</v>
      </c>
    </row>
    <row r="4" spans="1:34">
      <c r="E4" s="130" t="s">
        <v>1581</v>
      </c>
      <c r="F4" s="131">
        <v>700457.41</v>
      </c>
      <c r="I4" s="130">
        <v>3174606.29</v>
      </c>
      <c r="J4" s="130">
        <v>-116760.69</v>
      </c>
      <c r="P4" s="128">
        <v>665328.69999999995</v>
      </c>
      <c r="S4" s="130">
        <v>3350507.99</v>
      </c>
      <c r="T4" s="130">
        <v>13498.58</v>
      </c>
      <c r="Y4" s="129">
        <v>1217610</v>
      </c>
      <c r="AB4" s="230">
        <v>1217610</v>
      </c>
      <c r="AF4" s="230">
        <v>271032.26</v>
      </c>
    </row>
    <row r="5" spans="1:34">
      <c r="E5" s="130" t="s">
        <v>1582</v>
      </c>
      <c r="F5" s="131">
        <v>402232.08</v>
      </c>
      <c r="I5" s="130">
        <v>2421281</v>
      </c>
      <c r="J5" s="130">
        <v>6</v>
      </c>
      <c r="N5" s="128">
        <v>10</v>
      </c>
      <c r="P5" s="128">
        <v>-203809</v>
      </c>
      <c r="S5" s="130">
        <v>-2586082.02</v>
      </c>
      <c r="T5" s="130">
        <v>5133149</v>
      </c>
      <c r="Y5" s="129">
        <v>554540</v>
      </c>
      <c r="AA5" s="129">
        <v>1157560.8</v>
      </c>
      <c r="AB5" s="230">
        <v>554540</v>
      </c>
      <c r="AC5" s="230">
        <v>16772</v>
      </c>
      <c r="AD5" s="230">
        <v>95618.8</v>
      </c>
      <c r="AE5" s="230">
        <v>355919</v>
      </c>
      <c r="AF5" s="230">
        <v>208999.9</v>
      </c>
    </row>
    <row r="6" spans="1:34">
      <c r="E6" s="130" t="s">
        <v>1583</v>
      </c>
      <c r="F6" s="131">
        <v>70615.61</v>
      </c>
      <c r="I6" s="130">
        <v>3871239.8</v>
      </c>
      <c r="J6" s="130">
        <v>24203.07</v>
      </c>
      <c r="P6" s="128">
        <v>40430</v>
      </c>
      <c r="S6" s="130">
        <v>3266457.54</v>
      </c>
      <c r="T6" s="130">
        <v>840540.25</v>
      </c>
      <c r="U6" s="129">
        <v>127990</v>
      </c>
      <c r="Y6" s="129">
        <v>986910</v>
      </c>
      <c r="AA6" s="129">
        <v>1049402.77</v>
      </c>
      <c r="AB6" s="230">
        <v>1633380</v>
      </c>
      <c r="AC6" s="230">
        <v>30106.82</v>
      </c>
      <c r="AE6" s="230">
        <v>193121.9</v>
      </c>
      <c r="AF6" s="230">
        <v>182349.31</v>
      </c>
      <c r="AH6" s="230">
        <v>306714.05</v>
      </c>
    </row>
    <row r="7" spans="1:34">
      <c r="E7" s="130" t="s">
        <v>1584</v>
      </c>
      <c r="F7" s="131">
        <v>16000</v>
      </c>
      <c r="H7" s="131">
        <v>1550</v>
      </c>
      <c r="I7" s="130">
        <v>466461.34</v>
      </c>
      <c r="J7" s="130">
        <v>2</v>
      </c>
      <c r="P7" s="128">
        <v>96940</v>
      </c>
      <c r="S7" s="130">
        <v>597551.12</v>
      </c>
      <c r="V7" s="129">
        <v>0</v>
      </c>
      <c r="Y7" s="129">
        <v>1621812</v>
      </c>
      <c r="AA7" s="129">
        <v>222010</v>
      </c>
      <c r="AB7" s="230">
        <v>1621812</v>
      </c>
      <c r="AE7" s="230">
        <v>66410</v>
      </c>
      <c r="AF7" s="230">
        <v>136477.78</v>
      </c>
      <c r="AH7" s="230">
        <v>229600</v>
      </c>
    </row>
    <row r="8" spans="1:34">
      <c r="E8" s="130" t="s">
        <v>1585</v>
      </c>
      <c r="F8" s="131">
        <v>151340.32999999999</v>
      </c>
      <c r="I8" s="130">
        <v>719054.05</v>
      </c>
      <c r="J8" s="130">
        <v>3</v>
      </c>
      <c r="N8" s="128">
        <v>6740.33</v>
      </c>
      <c r="P8" s="128">
        <v>95369.16</v>
      </c>
      <c r="S8" s="130">
        <v>-1276154.98</v>
      </c>
      <c r="T8" s="130">
        <v>2129382.7599999998</v>
      </c>
      <c r="Y8" s="129">
        <v>738190</v>
      </c>
      <c r="AA8" s="129">
        <v>389123.97</v>
      </c>
      <c r="AB8" s="230">
        <v>889033</v>
      </c>
      <c r="AC8" s="230">
        <v>23170.7</v>
      </c>
      <c r="AE8" s="230">
        <v>198410.27</v>
      </c>
      <c r="AF8" s="230">
        <v>101639.89</v>
      </c>
    </row>
    <row r="9" spans="1:34">
      <c r="E9" s="130" t="s">
        <v>1586</v>
      </c>
      <c r="F9" s="131">
        <v>117140</v>
      </c>
      <c r="I9" s="130">
        <v>184288.16</v>
      </c>
      <c r="J9" s="130">
        <v>8</v>
      </c>
      <c r="P9" s="128">
        <v>-46820</v>
      </c>
      <c r="S9" s="130">
        <v>241686.16</v>
      </c>
      <c r="AA9" s="129">
        <v>155769</v>
      </c>
      <c r="AB9" s="230">
        <v>5330</v>
      </c>
      <c r="AD9" s="230">
        <v>65269</v>
      </c>
      <c r="AE9" s="230">
        <v>89000</v>
      </c>
      <c r="AH9" s="230">
        <v>-110400</v>
      </c>
    </row>
    <row r="10" spans="1:34">
      <c r="A10" s="286" t="s">
        <v>474</v>
      </c>
      <c r="B10" s="286" t="s">
        <v>476</v>
      </c>
      <c r="C10" s="286">
        <v>9017</v>
      </c>
      <c r="D10" s="286" t="s">
        <v>481</v>
      </c>
      <c r="E10" s="130" t="s">
        <v>481</v>
      </c>
      <c r="F10" s="131">
        <v>835676.23</v>
      </c>
      <c r="G10" s="131">
        <v>120474</v>
      </c>
      <c r="H10" s="131">
        <v>67838.36</v>
      </c>
      <c r="I10" s="130">
        <v>368775.26</v>
      </c>
      <c r="J10" s="130">
        <v>417813.71</v>
      </c>
      <c r="L10" s="128">
        <v>0</v>
      </c>
      <c r="M10" s="128">
        <v>29631.31</v>
      </c>
      <c r="O10" s="128">
        <v>155000</v>
      </c>
      <c r="P10" s="128">
        <v>6493</v>
      </c>
      <c r="S10" s="130">
        <v>-1039606.41</v>
      </c>
      <c r="T10" s="130">
        <v>2551683.71</v>
      </c>
      <c r="U10" s="129">
        <v>2755905.53</v>
      </c>
      <c r="W10" s="129">
        <v>662.28</v>
      </c>
      <c r="Y10" s="129">
        <v>1516898.8</v>
      </c>
      <c r="AA10" s="129">
        <v>201645.74</v>
      </c>
      <c r="AB10" s="230">
        <v>2672573.54</v>
      </c>
      <c r="AE10" s="230">
        <v>1283374.17</v>
      </c>
      <c r="AF10" s="230">
        <v>408828.69</v>
      </c>
      <c r="AH10" s="230">
        <v>2960</v>
      </c>
    </row>
    <row r="11" spans="1:34">
      <c r="A11" s="286" t="s">
        <v>474</v>
      </c>
      <c r="B11" s="286" t="s">
        <v>476</v>
      </c>
      <c r="C11" s="286">
        <v>4386</v>
      </c>
      <c r="D11" s="286" t="s">
        <v>483</v>
      </c>
      <c r="E11" s="130" t="s">
        <v>483</v>
      </c>
      <c r="F11" s="131">
        <v>584378.18000000005</v>
      </c>
      <c r="G11" s="131">
        <v>126795</v>
      </c>
      <c r="H11" s="131">
        <v>417032.93</v>
      </c>
      <c r="I11" s="130">
        <v>1305088.97</v>
      </c>
      <c r="J11" s="130">
        <v>839275.66</v>
      </c>
      <c r="L11" s="128">
        <v>6358</v>
      </c>
      <c r="M11" s="128">
        <v>26530.36</v>
      </c>
      <c r="O11" s="128">
        <v>165846.1</v>
      </c>
      <c r="P11" s="128">
        <v>8145.58</v>
      </c>
      <c r="S11" s="130">
        <v>931533.73</v>
      </c>
      <c r="T11" s="130">
        <v>2241809.08</v>
      </c>
      <c r="U11" s="129">
        <v>2077272.74</v>
      </c>
      <c r="Y11" s="129">
        <v>435593</v>
      </c>
      <c r="AB11" s="230">
        <v>1403596.93</v>
      </c>
      <c r="AC11" s="230">
        <v>9376</v>
      </c>
      <c r="AE11" s="230">
        <v>765138.23</v>
      </c>
      <c r="AF11" s="230">
        <v>442406.69</v>
      </c>
    </row>
    <row r="12" spans="1:34">
      <c r="A12" s="286" t="s">
        <v>474</v>
      </c>
      <c r="B12" s="286" t="s">
        <v>476</v>
      </c>
      <c r="C12" s="286">
        <v>3088</v>
      </c>
      <c r="D12" s="286" t="s">
        <v>485</v>
      </c>
      <c r="E12" s="130" t="s">
        <v>485</v>
      </c>
      <c r="F12" s="131">
        <v>2025995.75</v>
      </c>
      <c r="G12" s="131">
        <v>166950</v>
      </c>
      <c r="H12" s="131">
        <v>80231.149999999994</v>
      </c>
      <c r="I12" s="130">
        <v>873518.4</v>
      </c>
      <c r="J12" s="130">
        <v>431333.92</v>
      </c>
      <c r="L12" s="128">
        <v>0</v>
      </c>
      <c r="M12" s="128">
        <v>59130</v>
      </c>
      <c r="O12" s="128">
        <v>0</v>
      </c>
      <c r="P12" s="128">
        <v>407.48</v>
      </c>
      <c r="S12" s="130">
        <v>836361.19</v>
      </c>
      <c r="T12" s="130">
        <v>1390481.55</v>
      </c>
      <c r="U12" s="129">
        <v>5167338.3</v>
      </c>
      <c r="W12" s="129">
        <v>1707.68</v>
      </c>
      <c r="Y12" s="129">
        <v>306090</v>
      </c>
      <c r="AA12" s="129">
        <v>16250</v>
      </c>
      <c r="AB12" s="230">
        <v>1379523.31</v>
      </c>
      <c r="AC12" s="230">
        <v>112608.6</v>
      </c>
      <c r="AD12" s="230">
        <v>9824</v>
      </c>
      <c r="AE12" s="230">
        <v>2508105.16</v>
      </c>
      <c r="AF12" s="230">
        <v>189675.91</v>
      </c>
    </row>
    <row r="13" spans="1:34">
      <c r="A13" s="286" t="s">
        <v>474</v>
      </c>
      <c r="B13" s="286" t="s">
        <v>476</v>
      </c>
      <c r="C13" s="286">
        <v>2345</v>
      </c>
      <c r="D13" s="286" t="s">
        <v>487</v>
      </c>
      <c r="E13" s="130" t="s">
        <v>487</v>
      </c>
      <c r="F13" s="131">
        <v>1073727.6000000001</v>
      </c>
      <c r="G13" s="131">
        <v>29872</v>
      </c>
      <c r="H13" s="131">
        <v>67162.45</v>
      </c>
      <c r="I13" s="130">
        <v>626813.82999999996</v>
      </c>
      <c r="J13" s="130">
        <v>951310.35</v>
      </c>
      <c r="L13" s="128">
        <v>0</v>
      </c>
      <c r="M13" s="128">
        <v>182585</v>
      </c>
      <c r="O13" s="128">
        <v>150770</v>
      </c>
      <c r="P13" s="128">
        <v>12577</v>
      </c>
      <c r="R13" s="130">
        <v>142718.01999999999</v>
      </c>
      <c r="S13" s="130">
        <v>129013.34</v>
      </c>
      <c r="T13" s="130">
        <v>1997230.39</v>
      </c>
      <c r="U13" s="129">
        <v>2854873.2</v>
      </c>
      <c r="W13" s="129">
        <v>1540.92</v>
      </c>
      <c r="Y13" s="129">
        <v>951438.28</v>
      </c>
      <c r="AB13" s="230">
        <v>1603151.28</v>
      </c>
      <c r="AC13" s="230">
        <v>9740</v>
      </c>
      <c r="AD13" s="230">
        <v>22024</v>
      </c>
      <c r="AE13" s="230">
        <v>1658169.83</v>
      </c>
      <c r="AF13" s="230">
        <v>380774.81</v>
      </c>
    </row>
    <row r="14" spans="1:34">
      <c r="A14" s="286" t="s">
        <v>474</v>
      </c>
      <c r="B14" s="286" t="s">
        <v>476</v>
      </c>
      <c r="C14" s="286">
        <v>6935</v>
      </c>
      <c r="D14" s="286" t="s">
        <v>489</v>
      </c>
      <c r="E14" s="130" t="s">
        <v>489</v>
      </c>
      <c r="F14" s="131">
        <v>671567.33</v>
      </c>
      <c r="G14" s="131">
        <v>43120</v>
      </c>
      <c r="H14" s="131">
        <v>233626.87</v>
      </c>
      <c r="I14" s="130">
        <v>1979361.23</v>
      </c>
      <c r="J14" s="130">
        <v>475494.32</v>
      </c>
      <c r="L14" s="128">
        <v>20000</v>
      </c>
      <c r="M14" s="128">
        <v>209007.01</v>
      </c>
      <c r="O14" s="128">
        <v>477615</v>
      </c>
      <c r="P14" s="128">
        <v>7931.31</v>
      </c>
      <c r="Q14" s="130">
        <v>383449.85</v>
      </c>
      <c r="S14" s="130">
        <v>114427.51</v>
      </c>
      <c r="T14" s="130">
        <v>2502473.91</v>
      </c>
      <c r="U14" s="129">
        <v>2344710.16</v>
      </c>
      <c r="W14" s="129">
        <v>839.5</v>
      </c>
      <c r="Y14" s="129">
        <v>413260</v>
      </c>
      <c r="AB14" s="230">
        <v>1596183.62</v>
      </c>
      <c r="AC14" s="230">
        <v>13776</v>
      </c>
      <c r="AD14" s="230">
        <v>4500</v>
      </c>
      <c r="AE14" s="230">
        <v>1080559.25</v>
      </c>
      <c r="AF14" s="230">
        <v>375525.63</v>
      </c>
    </row>
    <row r="15" spans="1:34">
      <c r="A15" s="286" t="s">
        <v>474</v>
      </c>
      <c r="B15" s="286" t="s">
        <v>476</v>
      </c>
      <c r="C15" s="286">
        <v>5524</v>
      </c>
      <c r="D15" s="286" t="s">
        <v>491</v>
      </c>
      <c r="E15" s="130" t="s">
        <v>491</v>
      </c>
      <c r="F15" s="131">
        <v>307035.65999999997</v>
      </c>
      <c r="G15" s="131">
        <v>1131865</v>
      </c>
      <c r="H15" s="131">
        <v>142186.65</v>
      </c>
      <c r="I15" s="130">
        <v>751920.11</v>
      </c>
      <c r="J15" s="130">
        <v>729557.67</v>
      </c>
      <c r="L15" s="128">
        <v>16826</v>
      </c>
      <c r="M15" s="128">
        <v>952750.66</v>
      </c>
      <c r="O15" s="128">
        <v>622480</v>
      </c>
      <c r="P15" s="128">
        <v>36593.46</v>
      </c>
      <c r="S15" s="130">
        <v>-596145.53</v>
      </c>
      <c r="T15" s="130">
        <v>2525004.41</v>
      </c>
      <c r="U15" s="129">
        <v>1705984.19</v>
      </c>
      <c r="W15" s="129">
        <v>762.13</v>
      </c>
      <c r="Y15" s="129">
        <v>1001620</v>
      </c>
      <c r="AA15" s="129">
        <v>30000</v>
      </c>
      <c r="AB15" s="230">
        <v>1530957.93</v>
      </c>
      <c r="AE15" s="230">
        <v>1296098.48</v>
      </c>
      <c r="AF15" s="230">
        <v>406253.82</v>
      </c>
    </row>
    <row r="16" spans="1:34">
      <c r="A16" s="286" t="s">
        <v>474</v>
      </c>
      <c r="B16" s="286" t="s">
        <v>476</v>
      </c>
      <c r="C16" s="286">
        <v>5657</v>
      </c>
      <c r="D16" s="286" t="s">
        <v>493</v>
      </c>
      <c r="E16" s="130" t="s">
        <v>493</v>
      </c>
      <c r="F16" s="131">
        <v>335277.61</v>
      </c>
      <c r="G16" s="131">
        <v>306113</v>
      </c>
      <c r="H16" s="131">
        <v>134730.04999999999</v>
      </c>
      <c r="I16" s="130">
        <v>545368.88</v>
      </c>
      <c r="J16" s="130">
        <v>606907.61</v>
      </c>
      <c r="L16" s="128">
        <v>0</v>
      </c>
      <c r="M16" s="128">
        <v>11700</v>
      </c>
      <c r="O16" s="128">
        <v>224486</v>
      </c>
      <c r="P16" s="128">
        <v>1127</v>
      </c>
      <c r="S16" s="130">
        <v>-3034178.51</v>
      </c>
      <c r="T16" s="130">
        <v>4613167.97</v>
      </c>
      <c r="U16" s="129">
        <v>2300957.4500000002</v>
      </c>
      <c r="W16" s="129">
        <v>496.77</v>
      </c>
      <c r="Y16" s="129">
        <v>664750.4</v>
      </c>
      <c r="AA16" s="129">
        <v>21787.5</v>
      </c>
      <c r="AB16" s="230">
        <v>1179350.3999999999</v>
      </c>
      <c r="AE16" s="230">
        <v>1490374.69</v>
      </c>
      <c r="AF16" s="230">
        <v>196729.9</v>
      </c>
      <c r="AH16" s="230">
        <v>9442.44</v>
      </c>
    </row>
    <row r="17" spans="1:34">
      <c r="A17" s="286" t="s">
        <v>474</v>
      </c>
      <c r="B17" s="286" t="s">
        <v>476</v>
      </c>
      <c r="C17" s="286">
        <v>4057</v>
      </c>
      <c r="D17" s="286" t="s">
        <v>495</v>
      </c>
      <c r="E17" s="130" t="s">
        <v>495</v>
      </c>
      <c r="F17" s="131">
        <v>351216.75</v>
      </c>
      <c r="G17" s="131">
        <v>21689.3</v>
      </c>
      <c r="H17" s="131">
        <v>114573.32</v>
      </c>
      <c r="I17" s="130">
        <v>1788339.57</v>
      </c>
      <c r="J17" s="130">
        <v>334375.76</v>
      </c>
      <c r="L17" s="128">
        <v>0</v>
      </c>
      <c r="M17" s="128">
        <v>33463.74</v>
      </c>
      <c r="O17" s="128">
        <v>513910</v>
      </c>
      <c r="P17" s="128">
        <v>4185.75</v>
      </c>
      <c r="S17" s="130">
        <v>-389584.3</v>
      </c>
      <c r="T17" s="130">
        <v>2841083.43</v>
      </c>
      <c r="U17" s="129">
        <v>1682449.12</v>
      </c>
      <c r="W17" s="129">
        <v>608.67999999999995</v>
      </c>
      <c r="Y17" s="129">
        <v>618860</v>
      </c>
      <c r="AB17" s="230">
        <v>1702697.93</v>
      </c>
      <c r="AD17" s="230">
        <v>7880</v>
      </c>
      <c r="AE17" s="230">
        <v>842591.35</v>
      </c>
      <c r="AF17" s="230">
        <v>141612.44</v>
      </c>
    </row>
    <row r="18" spans="1:34">
      <c r="A18" s="286" t="s">
        <v>474</v>
      </c>
      <c r="B18" s="286" t="s">
        <v>476</v>
      </c>
      <c r="C18" s="286">
        <v>2737</v>
      </c>
      <c r="D18" s="286" t="s">
        <v>497</v>
      </c>
      <c r="E18" s="130" t="s">
        <v>497</v>
      </c>
      <c r="F18" s="131">
        <v>241953.15</v>
      </c>
      <c r="G18" s="131">
        <v>0</v>
      </c>
      <c r="H18" s="131">
        <v>106827.79</v>
      </c>
      <c r="I18" s="130">
        <v>3001297.9</v>
      </c>
      <c r="J18" s="130">
        <v>353487.25</v>
      </c>
      <c r="L18" s="128">
        <v>16530</v>
      </c>
      <c r="M18" s="128">
        <v>20255</v>
      </c>
      <c r="P18" s="128">
        <v>2449.5300000000002</v>
      </c>
      <c r="S18" s="130">
        <v>3179005.01</v>
      </c>
      <c r="T18" s="130">
        <v>675062.61</v>
      </c>
      <c r="U18" s="129">
        <v>1369741.57</v>
      </c>
      <c r="W18" s="129">
        <v>390.7</v>
      </c>
      <c r="Y18" s="129">
        <v>657059.4</v>
      </c>
      <c r="AA18" s="129">
        <v>85702.62</v>
      </c>
      <c r="AB18" s="230">
        <v>1214744.3999999999</v>
      </c>
      <c r="AD18" s="230">
        <v>11516</v>
      </c>
      <c r="AE18" s="230">
        <v>788179.43</v>
      </c>
      <c r="AF18" s="230">
        <v>288190.52</v>
      </c>
    </row>
    <row r="19" spans="1:34">
      <c r="A19" s="286" t="s">
        <v>474</v>
      </c>
      <c r="B19" s="286" t="s">
        <v>476</v>
      </c>
      <c r="C19" s="286">
        <v>4167</v>
      </c>
      <c r="D19" s="286" t="s">
        <v>499</v>
      </c>
      <c r="E19" s="130" t="s">
        <v>499</v>
      </c>
      <c r="F19" s="131">
        <v>387301.73</v>
      </c>
      <c r="G19" s="131">
        <v>20072</v>
      </c>
      <c r="H19" s="131">
        <v>85850.15</v>
      </c>
      <c r="I19" s="130">
        <v>513431.67</v>
      </c>
      <c r="J19" s="130">
        <v>423818.89</v>
      </c>
      <c r="M19" s="128">
        <v>-9545</v>
      </c>
      <c r="O19" s="128">
        <v>258600</v>
      </c>
      <c r="P19" s="128">
        <v>9527.25</v>
      </c>
      <c r="S19" s="130">
        <v>73844.77</v>
      </c>
      <c r="T19" s="130">
        <v>1767990.24</v>
      </c>
      <c r="U19" s="129">
        <v>1639600.21</v>
      </c>
      <c r="Y19" s="129">
        <v>663150</v>
      </c>
      <c r="AB19" s="230">
        <v>1208826</v>
      </c>
      <c r="AC19" s="230">
        <v>61665</v>
      </c>
      <c r="AD19" s="230">
        <v>3704</v>
      </c>
      <c r="AE19" s="230">
        <v>1583152.85</v>
      </c>
      <c r="AF19" s="230">
        <v>115345.18</v>
      </c>
    </row>
    <row r="20" spans="1:34">
      <c r="A20" s="286" t="s">
        <v>474</v>
      </c>
      <c r="B20" s="286" t="s">
        <v>476</v>
      </c>
      <c r="C20" s="286">
        <v>7036</v>
      </c>
      <c r="D20" s="286" t="s">
        <v>501</v>
      </c>
      <c r="E20" s="130" t="s">
        <v>501</v>
      </c>
      <c r="F20" s="131">
        <v>776232.6</v>
      </c>
      <c r="G20" s="131">
        <v>41391</v>
      </c>
      <c r="H20" s="131">
        <v>42826.86</v>
      </c>
      <c r="I20" s="130">
        <v>372502.82</v>
      </c>
      <c r="J20" s="130">
        <v>826465.68</v>
      </c>
      <c r="L20" s="128">
        <v>39700</v>
      </c>
      <c r="M20" s="128">
        <v>12210</v>
      </c>
      <c r="O20" s="128">
        <v>358760</v>
      </c>
      <c r="P20" s="128">
        <v>5422.8</v>
      </c>
      <c r="S20" s="130">
        <v>861242.46</v>
      </c>
      <c r="T20" s="130">
        <v>938360.62</v>
      </c>
      <c r="U20" s="129">
        <v>2801644.81</v>
      </c>
      <c r="W20" s="129">
        <v>818.31</v>
      </c>
      <c r="Y20" s="129">
        <v>1907352.3</v>
      </c>
      <c r="AB20" s="230">
        <v>2887544.3</v>
      </c>
      <c r="AC20" s="230">
        <v>38136</v>
      </c>
      <c r="AD20" s="230">
        <v>14360</v>
      </c>
      <c r="AE20" s="230">
        <v>1801584.51</v>
      </c>
      <c r="AF20" s="230">
        <v>124467.53</v>
      </c>
    </row>
    <row r="21" spans="1:34">
      <c r="A21" s="286" t="s">
        <v>474</v>
      </c>
      <c r="B21" s="286" t="s">
        <v>476</v>
      </c>
      <c r="C21" s="286">
        <v>4248</v>
      </c>
      <c r="D21" s="286" t="s">
        <v>503</v>
      </c>
      <c r="E21" s="130" t="s">
        <v>503</v>
      </c>
      <c r="F21" s="131">
        <v>331193.69</v>
      </c>
      <c r="G21" s="131">
        <v>14040</v>
      </c>
      <c r="H21" s="131">
        <v>296908.23</v>
      </c>
      <c r="I21" s="130">
        <v>125869.83</v>
      </c>
      <c r="J21" s="130">
        <v>309294.26</v>
      </c>
      <c r="M21" s="128">
        <v>9750</v>
      </c>
      <c r="O21" s="128">
        <v>111200</v>
      </c>
      <c r="P21" s="128">
        <v>130.47999999999999</v>
      </c>
      <c r="S21" s="130">
        <v>77226.47</v>
      </c>
      <c r="T21" s="130">
        <v>909939.73</v>
      </c>
      <c r="U21" s="129">
        <v>1728327.55</v>
      </c>
      <c r="V21" s="129">
        <v>55000</v>
      </c>
      <c r="W21" s="129">
        <v>859.31</v>
      </c>
      <c r="Y21" s="129">
        <v>624990</v>
      </c>
      <c r="AB21" s="230">
        <v>1330512</v>
      </c>
      <c r="AC21" s="230">
        <v>66444</v>
      </c>
      <c r="AE21" s="230">
        <v>821637.84</v>
      </c>
      <c r="AF21" s="230">
        <v>221523.69</v>
      </c>
    </row>
    <row r="22" spans="1:34">
      <c r="A22" s="286" t="s">
        <v>474</v>
      </c>
      <c r="B22" s="286" t="s">
        <v>476</v>
      </c>
      <c r="C22" s="286">
        <v>4016</v>
      </c>
      <c r="D22" s="286" t="s">
        <v>505</v>
      </c>
      <c r="E22" s="130" t="s">
        <v>505</v>
      </c>
      <c r="F22" s="131">
        <v>1282908.3799999999</v>
      </c>
      <c r="G22" s="131">
        <v>489720</v>
      </c>
      <c r="H22" s="131">
        <v>64142.68</v>
      </c>
      <c r="I22" s="130">
        <v>1244031.47</v>
      </c>
      <c r="J22" s="130">
        <v>279365.73</v>
      </c>
      <c r="M22" s="128">
        <v>65055</v>
      </c>
      <c r="O22" s="128">
        <v>325000</v>
      </c>
      <c r="P22" s="128">
        <v>4896.12</v>
      </c>
      <c r="S22" s="130">
        <v>581396.13</v>
      </c>
      <c r="T22" s="130">
        <v>1741975.93</v>
      </c>
      <c r="U22" s="129">
        <v>1904293.02</v>
      </c>
      <c r="Y22" s="129">
        <v>720880</v>
      </c>
      <c r="AB22" s="230">
        <v>1289099.1200000001</v>
      </c>
      <c r="AC22" s="230">
        <v>7880</v>
      </c>
      <c r="AD22" s="230">
        <v>9032</v>
      </c>
      <c r="AE22" s="230">
        <v>500733.4</v>
      </c>
      <c r="AF22" s="230">
        <v>176583.42</v>
      </c>
    </row>
    <row r="23" spans="1:34">
      <c r="A23" s="286" t="s">
        <v>474</v>
      </c>
      <c r="B23" s="286" t="s">
        <v>476</v>
      </c>
      <c r="C23" s="286">
        <v>1202</v>
      </c>
      <c r="D23" s="286" t="s">
        <v>507</v>
      </c>
      <c r="E23" s="130" t="s">
        <v>507</v>
      </c>
      <c r="F23" s="131">
        <v>210463.77</v>
      </c>
      <c r="G23" s="131">
        <v>-73354</v>
      </c>
      <c r="H23" s="131">
        <v>122065.68</v>
      </c>
      <c r="I23" s="130">
        <v>2204608.89</v>
      </c>
      <c r="J23" s="130">
        <v>490013.35</v>
      </c>
      <c r="L23" s="128">
        <v>0</v>
      </c>
      <c r="M23" s="128">
        <v>17325</v>
      </c>
      <c r="O23" s="128">
        <v>20000</v>
      </c>
      <c r="P23" s="128">
        <v>9390.65</v>
      </c>
      <c r="R23" s="130">
        <v>996911.28</v>
      </c>
      <c r="S23" s="130">
        <v>136470.68</v>
      </c>
      <c r="T23" s="130">
        <v>2083742</v>
      </c>
      <c r="U23" s="129">
        <v>1551120.03</v>
      </c>
      <c r="W23" s="129">
        <v>1070.27</v>
      </c>
      <c r="Y23" s="129">
        <v>310410</v>
      </c>
      <c r="AB23" s="230">
        <v>895860</v>
      </c>
      <c r="AC23" s="230">
        <v>9900</v>
      </c>
      <c r="AD23" s="230">
        <v>2400</v>
      </c>
      <c r="AE23" s="230">
        <v>1005112.95</v>
      </c>
      <c r="AF23" s="230">
        <v>217369.27</v>
      </c>
      <c r="AH23" s="230">
        <v>42000</v>
      </c>
    </row>
    <row r="24" spans="1:34">
      <c r="A24" s="286" t="s">
        <v>479</v>
      </c>
      <c r="B24" s="286" t="s">
        <v>509</v>
      </c>
      <c r="C24" s="286">
        <v>6244</v>
      </c>
      <c r="D24" s="286" t="s">
        <v>512</v>
      </c>
      <c r="E24" s="130" t="s">
        <v>512</v>
      </c>
      <c r="F24" s="131">
        <v>477491.63</v>
      </c>
      <c r="G24" s="131">
        <v>7232</v>
      </c>
      <c r="H24" s="131">
        <v>30900.76</v>
      </c>
      <c r="I24" s="130">
        <v>91634.71</v>
      </c>
      <c r="J24" s="130">
        <v>937197.44</v>
      </c>
      <c r="O24" s="128">
        <v>653976</v>
      </c>
      <c r="P24" s="128">
        <v>2644293</v>
      </c>
      <c r="S24" s="130">
        <v>-3180170.74</v>
      </c>
      <c r="T24" s="130">
        <v>3255627.81</v>
      </c>
      <c r="U24" s="129">
        <v>2090206.77</v>
      </c>
      <c r="W24" s="129">
        <v>5398.59</v>
      </c>
      <c r="Y24" s="129">
        <v>1206480</v>
      </c>
      <c r="AA24" s="129">
        <v>16500</v>
      </c>
      <c r="AB24" s="230">
        <v>2274471</v>
      </c>
      <c r="AC24" s="230">
        <v>9640</v>
      </c>
      <c r="AD24" s="230">
        <v>54987.4</v>
      </c>
      <c r="AE24" s="230">
        <v>2424672.46</v>
      </c>
      <c r="AF24" s="230">
        <v>384084.03</v>
      </c>
    </row>
    <row r="25" spans="1:34">
      <c r="A25" s="286" t="s">
        <v>479</v>
      </c>
      <c r="B25" s="286" t="s">
        <v>509</v>
      </c>
      <c r="C25" s="286">
        <v>4760</v>
      </c>
      <c r="D25" s="286" t="s">
        <v>513</v>
      </c>
      <c r="E25" s="130" t="s">
        <v>513</v>
      </c>
      <c r="F25" s="131">
        <v>284997.99</v>
      </c>
      <c r="G25" s="131">
        <v>79080</v>
      </c>
      <c r="H25" s="131">
        <v>9592.41</v>
      </c>
      <c r="I25" s="130">
        <v>1392108.39</v>
      </c>
      <c r="J25" s="130">
        <v>376272.58</v>
      </c>
      <c r="P25" s="128">
        <v>300</v>
      </c>
      <c r="R25" s="130">
        <v>469407.11</v>
      </c>
      <c r="T25" s="130">
        <v>1812784.26</v>
      </c>
      <c r="U25" s="129">
        <v>1457807.89</v>
      </c>
      <c r="W25" s="129">
        <v>733.56</v>
      </c>
      <c r="Y25" s="129">
        <v>1701957</v>
      </c>
      <c r="AA25" s="129">
        <v>33000</v>
      </c>
      <c r="AB25" s="230">
        <v>2353827</v>
      </c>
      <c r="AD25" s="230">
        <v>50778</v>
      </c>
      <c r="AE25" s="230">
        <v>677967.06</v>
      </c>
      <c r="AF25" s="230">
        <v>251366.39</v>
      </c>
    </row>
    <row r="26" spans="1:34">
      <c r="A26" s="286" t="s">
        <v>479</v>
      </c>
      <c r="B26" s="286" t="s">
        <v>509</v>
      </c>
      <c r="C26" s="286">
        <v>3665</v>
      </c>
      <c r="D26" s="286" t="s">
        <v>514</v>
      </c>
      <c r="E26" s="130" t="s">
        <v>514</v>
      </c>
      <c r="F26" s="131">
        <v>2023.07</v>
      </c>
      <c r="G26" s="131">
        <v>137105</v>
      </c>
      <c r="H26" s="131">
        <v>2704.25</v>
      </c>
      <c r="I26" s="130">
        <v>71393.36</v>
      </c>
      <c r="J26" s="130">
        <v>146803.51</v>
      </c>
      <c r="L26" s="128">
        <v>-21780</v>
      </c>
      <c r="M26" s="128">
        <v>-53990</v>
      </c>
      <c r="P26" s="128">
        <v>-18993</v>
      </c>
      <c r="S26" s="130">
        <v>-1177089.0900000001</v>
      </c>
      <c r="T26" s="130">
        <v>1839928.23</v>
      </c>
      <c r="U26" s="129">
        <v>1425453.65</v>
      </c>
      <c r="W26" s="129">
        <v>542.09</v>
      </c>
      <c r="AB26" s="230">
        <v>437682</v>
      </c>
      <c r="AC26" s="230">
        <v>9808</v>
      </c>
      <c r="AE26" s="230">
        <v>1106808.28</v>
      </c>
      <c r="AF26" s="230">
        <v>79744.41</v>
      </c>
    </row>
    <row r="27" spans="1:34">
      <c r="A27" s="286" t="s">
        <v>479</v>
      </c>
      <c r="B27" s="286" t="s">
        <v>509</v>
      </c>
      <c r="C27" s="286">
        <v>4355</v>
      </c>
      <c r="D27" s="286" t="s">
        <v>515</v>
      </c>
      <c r="E27" s="130" t="s">
        <v>515</v>
      </c>
      <c r="F27" s="131">
        <v>438048.73</v>
      </c>
      <c r="G27" s="131">
        <v>300137</v>
      </c>
      <c r="H27" s="131">
        <v>1206.8399999999999</v>
      </c>
      <c r="I27" s="130">
        <v>2518881.5099999998</v>
      </c>
      <c r="J27" s="130">
        <v>225050.97</v>
      </c>
      <c r="L27" s="128">
        <v>23103</v>
      </c>
      <c r="O27" s="128">
        <v>53300</v>
      </c>
      <c r="P27" s="128">
        <v>170580</v>
      </c>
      <c r="R27" s="130">
        <v>-1346640.16</v>
      </c>
      <c r="S27" s="130">
        <v>1462476.95</v>
      </c>
      <c r="T27" s="130">
        <v>3263098.4</v>
      </c>
      <c r="U27" s="129">
        <v>1649267.04</v>
      </c>
      <c r="W27" s="129">
        <v>750.1</v>
      </c>
      <c r="Y27" s="129">
        <v>1396136</v>
      </c>
      <c r="AA27" s="129">
        <v>146400</v>
      </c>
      <c r="AB27" s="230">
        <v>2318277.5</v>
      </c>
      <c r="AC27" s="230">
        <v>11512</v>
      </c>
      <c r="AE27" s="230">
        <v>819087.62</v>
      </c>
      <c r="AF27" s="230">
        <v>186269.16</v>
      </c>
    </row>
    <row r="28" spans="1:34" ht="17.25" customHeight="1">
      <c r="A28" s="286" t="s">
        <v>479</v>
      </c>
      <c r="B28" s="286" t="s">
        <v>509</v>
      </c>
      <c r="C28" s="286">
        <v>2703</v>
      </c>
      <c r="D28" s="286" t="s">
        <v>516</v>
      </c>
      <c r="E28" s="130" t="s">
        <v>516</v>
      </c>
      <c r="F28" s="131">
        <v>134722.03</v>
      </c>
      <c r="G28" s="131">
        <v>66990</v>
      </c>
      <c r="H28" s="131">
        <v>65827.009999999995</v>
      </c>
      <c r="I28" s="130">
        <v>2764701.44</v>
      </c>
      <c r="J28" s="130">
        <v>809116.04</v>
      </c>
      <c r="P28" s="128">
        <v>15306</v>
      </c>
      <c r="S28" s="130">
        <v>1315301.81</v>
      </c>
      <c r="T28" s="130">
        <v>3122820.6</v>
      </c>
      <c r="U28" s="129">
        <v>1357312.93</v>
      </c>
      <c r="W28" s="129">
        <v>1966.2</v>
      </c>
      <c r="Y28" s="129">
        <v>250030</v>
      </c>
      <c r="AB28" s="230">
        <v>779706</v>
      </c>
      <c r="AC28" s="230">
        <v>1672</v>
      </c>
      <c r="AE28" s="230">
        <v>1048333.39</v>
      </c>
      <c r="AF28" s="230">
        <v>391669.63</v>
      </c>
    </row>
    <row r="29" spans="1:34">
      <c r="A29" s="286" t="s">
        <v>479</v>
      </c>
      <c r="B29" s="286" t="s">
        <v>509</v>
      </c>
      <c r="C29" s="286">
        <v>3283</v>
      </c>
      <c r="D29" s="286" t="s">
        <v>517</v>
      </c>
      <c r="E29" s="130" t="s">
        <v>517</v>
      </c>
      <c r="F29" s="131">
        <v>203384.63</v>
      </c>
      <c r="G29" s="131">
        <v>12740</v>
      </c>
      <c r="H29" s="131">
        <v>13015.25</v>
      </c>
      <c r="I29" s="130">
        <v>1457609.1</v>
      </c>
      <c r="J29" s="130">
        <v>851978.77</v>
      </c>
      <c r="O29" s="128">
        <v>1068187</v>
      </c>
      <c r="P29" s="128">
        <v>922.17</v>
      </c>
      <c r="S29" s="130">
        <v>-663869.89</v>
      </c>
      <c r="T29" s="130">
        <v>2219243.12</v>
      </c>
      <c r="U29" s="129">
        <v>2308847.33</v>
      </c>
      <c r="W29" s="129">
        <v>567.38</v>
      </c>
      <c r="Y29" s="129">
        <v>1340460</v>
      </c>
      <c r="AA29" s="129">
        <v>12000</v>
      </c>
      <c r="AB29" s="230">
        <v>2350446</v>
      </c>
      <c r="AC29" s="230">
        <v>15432</v>
      </c>
      <c r="AD29" s="230">
        <v>30003</v>
      </c>
      <c r="AE29" s="230">
        <v>1037337.56</v>
      </c>
      <c r="AF29" s="230">
        <v>314410.8</v>
      </c>
    </row>
    <row r="30" spans="1:34">
      <c r="A30" s="286" t="s">
        <v>479</v>
      </c>
      <c r="B30" s="286" t="s">
        <v>509</v>
      </c>
      <c r="C30" s="286">
        <v>1804</v>
      </c>
      <c r="D30" s="286" t="s">
        <v>518</v>
      </c>
      <c r="E30" s="130" t="s">
        <v>518</v>
      </c>
      <c r="F30" s="131">
        <v>149025.95000000001</v>
      </c>
      <c r="G30" s="131">
        <v>0</v>
      </c>
      <c r="H30" s="131">
        <v>10591.63</v>
      </c>
      <c r="I30" s="130">
        <v>851475.36</v>
      </c>
      <c r="J30" s="130">
        <v>278671.21999999997</v>
      </c>
      <c r="L30" s="128">
        <v>-70000</v>
      </c>
      <c r="M30" s="128">
        <v>0</v>
      </c>
      <c r="O30" s="128">
        <v>85429</v>
      </c>
      <c r="P30" s="128">
        <v>0</v>
      </c>
      <c r="S30" s="130">
        <v>478786.24</v>
      </c>
      <c r="T30" s="130">
        <v>1260515.6599999999</v>
      </c>
      <c r="U30" s="129">
        <v>1201046.0900000001</v>
      </c>
      <c r="W30" s="129">
        <v>2229.9499999999998</v>
      </c>
      <c r="Y30" s="129">
        <v>261261</v>
      </c>
      <c r="AA30" s="129">
        <v>16500</v>
      </c>
      <c r="AB30" s="230">
        <v>869711</v>
      </c>
      <c r="AC30" s="230">
        <v>17774</v>
      </c>
      <c r="AD30" s="230">
        <v>12344</v>
      </c>
      <c r="AE30" s="230">
        <v>797774.07</v>
      </c>
      <c r="AF30" s="230">
        <v>248400.71</v>
      </c>
    </row>
    <row r="31" spans="1:34">
      <c r="A31" s="286" t="s">
        <v>479</v>
      </c>
      <c r="B31" s="286" t="s">
        <v>509</v>
      </c>
      <c r="C31" s="286">
        <v>2904</v>
      </c>
      <c r="D31" s="286" t="s">
        <v>519</v>
      </c>
      <c r="E31" s="130" t="s">
        <v>519</v>
      </c>
      <c r="F31" s="131">
        <v>585773.39</v>
      </c>
      <c r="G31" s="131">
        <v>108144</v>
      </c>
      <c r="H31" s="131">
        <v>-2062.31</v>
      </c>
      <c r="I31" s="130">
        <v>688242.22</v>
      </c>
      <c r="J31" s="130">
        <v>591050.46</v>
      </c>
      <c r="L31" s="128">
        <v>72654</v>
      </c>
      <c r="M31" s="128">
        <v>40098</v>
      </c>
      <c r="O31" s="128">
        <v>578019.24</v>
      </c>
      <c r="P31" s="128">
        <v>14965</v>
      </c>
      <c r="S31" s="130">
        <v>-1976389.48</v>
      </c>
      <c r="T31" s="130">
        <v>3147649.56</v>
      </c>
      <c r="U31" s="129">
        <v>1520571.71</v>
      </c>
      <c r="W31" s="129">
        <v>467.83</v>
      </c>
      <c r="Y31" s="129">
        <v>1193610</v>
      </c>
      <c r="AB31" s="230">
        <v>1601010</v>
      </c>
      <c r="AC31" s="230">
        <v>134581</v>
      </c>
      <c r="AE31" s="230">
        <v>647800.77</v>
      </c>
      <c r="AF31" s="230">
        <v>237106.33</v>
      </c>
    </row>
    <row r="32" spans="1:34">
      <c r="A32" s="286" t="s">
        <v>479</v>
      </c>
      <c r="B32" s="286" t="s">
        <v>509</v>
      </c>
      <c r="C32" s="286">
        <v>6953</v>
      </c>
      <c r="D32" s="286" t="s">
        <v>520</v>
      </c>
      <c r="E32" s="130" t="s">
        <v>520</v>
      </c>
      <c r="F32" s="131">
        <v>347366.05</v>
      </c>
      <c r="G32" s="131">
        <v>0</v>
      </c>
      <c r="H32" s="131">
        <v>71425.41</v>
      </c>
      <c r="I32" s="130">
        <v>1007212.28</v>
      </c>
      <c r="J32" s="130">
        <v>1669324.27</v>
      </c>
      <c r="L32" s="128">
        <v>0</v>
      </c>
      <c r="M32" s="128">
        <v>313799</v>
      </c>
      <c r="P32" s="128">
        <v>0</v>
      </c>
      <c r="S32" s="130">
        <v>-8843704.0099999998</v>
      </c>
      <c r="T32" s="130">
        <v>11903501.289999999</v>
      </c>
      <c r="U32" s="129">
        <v>3331912.4</v>
      </c>
      <c r="W32" s="129">
        <v>2023.56</v>
      </c>
      <c r="AA32" s="129">
        <v>62400</v>
      </c>
      <c r="AB32" s="230">
        <v>907143</v>
      </c>
      <c r="AC32" s="230">
        <v>10976</v>
      </c>
      <c r="AE32" s="230">
        <v>1532517.23</v>
      </c>
      <c r="AF32" s="230">
        <v>1223968</v>
      </c>
    </row>
    <row r="33" spans="1:34">
      <c r="A33" s="286" t="s">
        <v>479</v>
      </c>
      <c r="B33" s="286" t="s">
        <v>509</v>
      </c>
      <c r="C33" s="286">
        <v>5358</v>
      </c>
      <c r="D33" s="286" t="s">
        <v>521</v>
      </c>
      <c r="E33" s="130" t="s">
        <v>521</v>
      </c>
      <c r="F33" s="131">
        <v>86783.33</v>
      </c>
      <c r="G33" s="131">
        <v>0</v>
      </c>
      <c r="H33" s="131">
        <v>19297.02</v>
      </c>
      <c r="I33" s="130">
        <v>1971809.7</v>
      </c>
      <c r="J33" s="130">
        <v>57289</v>
      </c>
      <c r="L33" s="128">
        <v>4500</v>
      </c>
      <c r="M33" s="128">
        <v>44975</v>
      </c>
      <c r="O33" s="128">
        <v>46350</v>
      </c>
      <c r="P33" s="128">
        <v>250</v>
      </c>
      <c r="S33" s="130">
        <v>-2112643.35</v>
      </c>
      <c r="T33" s="130">
        <v>4127803.68</v>
      </c>
      <c r="U33" s="129">
        <v>2711907.59</v>
      </c>
      <c r="V33" s="129">
        <v>230805</v>
      </c>
      <c r="W33" s="129">
        <v>212.53</v>
      </c>
      <c r="Y33" s="129">
        <v>736420</v>
      </c>
      <c r="AB33" s="230">
        <v>1647822.5</v>
      </c>
      <c r="AD33" s="230">
        <v>23433</v>
      </c>
      <c r="AE33" s="230">
        <v>992591.46</v>
      </c>
      <c r="AF33" s="230">
        <v>991554.44</v>
      </c>
    </row>
    <row r="34" spans="1:34">
      <c r="A34" s="286" t="s">
        <v>479</v>
      </c>
      <c r="B34" s="286" t="s">
        <v>509</v>
      </c>
      <c r="C34" s="286">
        <v>1450</v>
      </c>
      <c r="D34" s="286" t="s">
        <v>522</v>
      </c>
      <c r="E34" s="130" t="s">
        <v>522</v>
      </c>
      <c r="F34" s="131">
        <v>32698.28</v>
      </c>
      <c r="G34" s="131">
        <v>185961</v>
      </c>
      <c r="H34" s="131">
        <v>97872.01</v>
      </c>
      <c r="I34" s="130">
        <v>845199.18</v>
      </c>
      <c r="J34" s="130">
        <v>220737.89</v>
      </c>
      <c r="M34" s="128">
        <v>49151.28</v>
      </c>
      <c r="P34" s="128">
        <v>2518</v>
      </c>
      <c r="S34" s="130">
        <v>-297790</v>
      </c>
      <c r="T34" s="130">
        <v>1873318.11</v>
      </c>
      <c r="U34" s="129">
        <v>1856030.65</v>
      </c>
      <c r="V34" s="129">
        <v>1</v>
      </c>
      <c r="W34" s="129">
        <v>724.52</v>
      </c>
      <c r="Y34" s="129">
        <v>835170</v>
      </c>
      <c r="AB34" s="230">
        <v>1742466.34</v>
      </c>
      <c r="AC34" s="230">
        <v>7450</v>
      </c>
      <c r="AE34" s="230">
        <v>1083038.8400000001</v>
      </c>
      <c r="AF34" s="230">
        <v>103700.02</v>
      </c>
    </row>
    <row r="35" spans="1:34">
      <c r="A35" s="286" t="s">
        <v>479</v>
      </c>
      <c r="B35" s="286" t="s">
        <v>509</v>
      </c>
      <c r="C35" s="286">
        <v>1590</v>
      </c>
      <c r="D35" s="286" t="s">
        <v>523</v>
      </c>
      <c r="E35" s="130" t="s">
        <v>523</v>
      </c>
      <c r="F35" s="131">
        <v>20407.830000000002</v>
      </c>
      <c r="G35" s="131">
        <v>0</v>
      </c>
      <c r="H35" s="131">
        <v>42483.05</v>
      </c>
      <c r="I35" s="130">
        <v>873578.63</v>
      </c>
      <c r="J35" s="130">
        <v>447779.95</v>
      </c>
      <c r="K35" s="130">
        <v>1</v>
      </c>
      <c r="P35" s="128">
        <v>0</v>
      </c>
      <c r="S35" s="130">
        <v>-980588.84</v>
      </c>
      <c r="T35" s="130">
        <v>2563303.2200000002</v>
      </c>
      <c r="U35" s="129">
        <v>1041587.79</v>
      </c>
      <c r="W35" s="129">
        <v>387.84</v>
      </c>
      <c r="Y35" s="129">
        <v>487385</v>
      </c>
      <c r="AB35" s="230">
        <v>785130</v>
      </c>
      <c r="AC35" s="230">
        <v>1960</v>
      </c>
      <c r="AD35" s="230">
        <v>33680</v>
      </c>
      <c r="AE35" s="230">
        <v>647587.72</v>
      </c>
      <c r="AF35" s="230">
        <v>259466.83</v>
      </c>
    </row>
    <row r="36" spans="1:34">
      <c r="A36" s="286" t="s">
        <v>482</v>
      </c>
      <c r="B36" s="286" t="s">
        <v>525</v>
      </c>
      <c r="C36" s="286">
        <v>6255</v>
      </c>
      <c r="D36" s="286" t="s">
        <v>527</v>
      </c>
      <c r="E36" s="130" t="s">
        <v>527</v>
      </c>
      <c r="F36" s="131">
        <v>1399587.66</v>
      </c>
      <c r="G36" s="131">
        <v>169087</v>
      </c>
      <c r="H36" s="131">
        <v>39290.629999999997</v>
      </c>
      <c r="I36" s="130">
        <v>953848.86</v>
      </c>
      <c r="J36" s="130">
        <v>238379</v>
      </c>
      <c r="M36" s="128">
        <v>10336.52</v>
      </c>
      <c r="O36" s="128">
        <v>258920</v>
      </c>
      <c r="P36" s="128">
        <v>11722</v>
      </c>
      <c r="S36" s="130">
        <v>-849472.35</v>
      </c>
      <c r="T36" s="130">
        <v>3551030.77</v>
      </c>
      <c r="U36" s="129">
        <v>1661421.96</v>
      </c>
      <c r="W36" s="129">
        <v>2355.5500000000002</v>
      </c>
      <c r="X36" s="129">
        <v>447</v>
      </c>
      <c r="Y36" s="129">
        <v>2169368.7999999998</v>
      </c>
      <c r="AA36" s="129">
        <v>58200</v>
      </c>
      <c r="AB36" s="230">
        <v>2908190.8</v>
      </c>
      <c r="AC36" s="230">
        <v>7737</v>
      </c>
      <c r="AD36" s="230">
        <v>23974</v>
      </c>
      <c r="AE36" s="230">
        <v>874713.87</v>
      </c>
      <c r="AF36" s="230">
        <v>259521.43</v>
      </c>
    </row>
    <row r="37" spans="1:34">
      <c r="A37" s="286" t="s">
        <v>482</v>
      </c>
      <c r="B37" s="286" t="s">
        <v>525</v>
      </c>
      <c r="C37" s="286">
        <v>4295</v>
      </c>
      <c r="D37" s="286" t="s">
        <v>528</v>
      </c>
      <c r="E37" s="130" t="s">
        <v>528</v>
      </c>
      <c r="F37" s="131">
        <v>818458.44</v>
      </c>
      <c r="G37" s="131">
        <v>154934.35</v>
      </c>
      <c r="H37" s="131">
        <v>80794.7</v>
      </c>
      <c r="I37" s="130">
        <v>605526.47</v>
      </c>
      <c r="J37" s="130">
        <v>544413.39</v>
      </c>
      <c r="M37" s="128">
        <v>52057.41</v>
      </c>
      <c r="O37" s="128">
        <v>398992</v>
      </c>
      <c r="P37" s="128">
        <v>7257.51</v>
      </c>
      <c r="S37" s="130">
        <v>-120501.75999999999</v>
      </c>
      <c r="T37" s="130">
        <v>1930924.79</v>
      </c>
      <c r="U37" s="129">
        <v>1421783.57</v>
      </c>
      <c r="W37" s="129">
        <v>915.26</v>
      </c>
      <c r="X37" s="129">
        <v>860</v>
      </c>
      <c r="Y37" s="129">
        <v>565120.5</v>
      </c>
      <c r="AB37" s="230">
        <v>1032216.5</v>
      </c>
      <c r="AC37" s="230">
        <v>32896</v>
      </c>
      <c r="AE37" s="230">
        <v>748429.68</v>
      </c>
      <c r="AF37" s="230">
        <v>239739.75</v>
      </c>
    </row>
    <row r="38" spans="1:34">
      <c r="A38" s="286" t="s">
        <v>482</v>
      </c>
      <c r="B38" s="286" t="s">
        <v>525</v>
      </c>
      <c r="C38" s="286">
        <v>5791</v>
      </c>
      <c r="D38" s="286" t="s">
        <v>529</v>
      </c>
      <c r="E38" s="130" t="s">
        <v>529</v>
      </c>
      <c r="F38" s="131">
        <v>316262.2</v>
      </c>
      <c r="G38" s="131">
        <v>17078</v>
      </c>
      <c r="H38" s="131">
        <v>22395.29</v>
      </c>
      <c r="I38" s="130">
        <v>340717.35</v>
      </c>
      <c r="J38" s="130">
        <v>534485.69999999995</v>
      </c>
      <c r="M38" s="128">
        <v>16113.56</v>
      </c>
      <c r="O38" s="128">
        <v>282034</v>
      </c>
      <c r="P38" s="128">
        <v>12067</v>
      </c>
      <c r="S38" s="130">
        <v>-1232689.4099999999</v>
      </c>
      <c r="T38" s="130">
        <v>2854572.07</v>
      </c>
      <c r="U38" s="129">
        <v>1710721.43</v>
      </c>
      <c r="W38" s="129">
        <v>426.4</v>
      </c>
      <c r="X38" s="129">
        <v>2440</v>
      </c>
      <c r="Y38" s="129">
        <v>269955</v>
      </c>
      <c r="AA38" s="129">
        <v>56400</v>
      </c>
      <c r="AB38" s="230">
        <v>1268997</v>
      </c>
      <c r="AC38" s="230">
        <v>95636</v>
      </c>
      <c r="AD38" s="230">
        <v>10560</v>
      </c>
      <c r="AE38" s="230">
        <v>852951.11</v>
      </c>
      <c r="AF38" s="230">
        <v>494957.4</v>
      </c>
      <c r="AH38" s="230">
        <v>18000</v>
      </c>
    </row>
    <row r="39" spans="1:34">
      <c r="A39" s="286" t="s">
        <v>482</v>
      </c>
      <c r="B39" s="286" t="s">
        <v>525</v>
      </c>
      <c r="C39" s="286">
        <v>2483</v>
      </c>
      <c r="D39" s="286" t="s">
        <v>530</v>
      </c>
      <c r="E39" s="130" t="s">
        <v>530</v>
      </c>
      <c r="F39" s="131">
        <v>616210.78</v>
      </c>
      <c r="G39" s="131">
        <v>25512.15</v>
      </c>
      <c r="H39" s="131">
        <v>20871.22</v>
      </c>
      <c r="I39" s="130">
        <v>691543.59</v>
      </c>
      <c r="J39" s="130">
        <v>196100.47</v>
      </c>
      <c r="M39" s="128">
        <v>2274.85</v>
      </c>
      <c r="O39" s="128">
        <v>264511</v>
      </c>
      <c r="P39" s="128">
        <v>82560</v>
      </c>
      <c r="S39" s="130">
        <v>131744.31</v>
      </c>
      <c r="T39" s="130">
        <v>1440362.48</v>
      </c>
      <c r="U39" s="129">
        <v>780112.13</v>
      </c>
      <c r="W39" s="129">
        <v>762.86</v>
      </c>
      <c r="X39" s="129">
        <v>520</v>
      </c>
      <c r="Y39" s="129">
        <v>615297.69999999995</v>
      </c>
      <c r="AA39" s="129">
        <v>167100</v>
      </c>
      <c r="AB39" s="230">
        <v>985070.7</v>
      </c>
      <c r="AC39" s="230">
        <v>19948</v>
      </c>
      <c r="AE39" s="230">
        <v>634501.35</v>
      </c>
      <c r="AF39" s="230">
        <v>295483.07</v>
      </c>
      <c r="AG39" s="230">
        <v>4</v>
      </c>
    </row>
    <row r="40" spans="1:34">
      <c r="A40" s="286" t="s">
        <v>482</v>
      </c>
      <c r="B40" s="286" t="s">
        <v>525</v>
      </c>
      <c r="C40" s="286">
        <v>2151</v>
      </c>
      <c r="D40" s="286" t="s">
        <v>531</v>
      </c>
      <c r="E40" s="130" t="s">
        <v>531</v>
      </c>
      <c r="F40" s="131">
        <v>474262.33</v>
      </c>
      <c r="G40" s="131">
        <v>7086</v>
      </c>
      <c r="H40" s="131">
        <v>34055.97</v>
      </c>
      <c r="I40" s="130">
        <v>128369.84</v>
      </c>
      <c r="J40" s="130">
        <v>293912.36</v>
      </c>
      <c r="M40" s="128">
        <v>11560</v>
      </c>
      <c r="O40" s="128">
        <v>203117</v>
      </c>
      <c r="P40" s="128">
        <v>0</v>
      </c>
      <c r="S40" s="130">
        <v>343123.4</v>
      </c>
      <c r="T40" s="130">
        <v>455164.99</v>
      </c>
      <c r="U40" s="129">
        <v>1113096.21</v>
      </c>
      <c r="W40" s="129">
        <v>719.01</v>
      </c>
      <c r="X40" s="129">
        <v>1885</v>
      </c>
      <c r="Y40" s="129">
        <v>818650.2</v>
      </c>
      <c r="AA40" s="129">
        <v>119000</v>
      </c>
      <c r="AB40" s="230">
        <v>1538868.2</v>
      </c>
      <c r="AC40" s="230">
        <v>18316</v>
      </c>
      <c r="AE40" s="230">
        <v>550267.09</v>
      </c>
      <c r="AF40" s="230">
        <v>21166.02</v>
      </c>
      <c r="AG40" s="230">
        <v>12</v>
      </c>
    </row>
    <row r="41" spans="1:34">
      <c r="A41" s="286" t="s">
        <v>482</v>
      </c>
      <c r="B41" s="286" t="s">
        <v>525</v>
      </c>
      <c r="C41" s="286">
        <v>2636</v>
      </c>
      <c r="D41" s="286" t="s">
        <v>532</v>
      </c>
      <c r="E41" s="130" t="s">
        <v>532</v>
      </c>
      <c r="F41" s="131">
        <v>413587.7</v>
      </c>
      <c r="G41" s="131">
        <v>23072</v>
      </c>
      <c r="H41" s="131">
        <v>26401.23</v>
      </c>
      <c r="I41" s="130">
        <v>476652.89</v>
      </c>
      <c r="J41" s="130">
        <v>251054.97</v>
      </c>
      <c r="M41" s="128">
        <v>10319</v>
      </c>
      <c r="O41" s="128">
        <v>141633</v>
      </c>
      <c r="P41" s="128">
        <v>8276.49</v>
      </c>
      <c r="S41" s="130">
        <v>-819293.59</v>
      </c>
      <c r="T41" s="130">
        <v>1976836.89</v>
      </c>
      <c r="U41" s="129">
        <v>1261980.72</v>
      </c>
      <c r="W41" s="129">
        <v>639</v>
      </c>
      <c r="X41" s="129">
        <v>2084</v>
      </c>
      <c r="Y41" s="129">
        <v>743423.25</v>
      </c>
      <c r="AA41" s="129">
        <v>7000</v>
      </c>
      <c r="AB41" s="230">
        <v>1187048.6599999999</v>
      </c>
      <c r="AD41" s="230">
        <v>41096</v>
      </c>
      <c r="AE41" s="230">
        <v>715111</v>
      </c>
      <c r="AF41" s="230">
        <v>198874.31</v>
      </c>
    </row>
    <row r="42" spans="1:34">
      <c r="A42" s="286" t="s">
        <v>482</v>
      </c>
      <c r="B42" s="286" t="s">
        <v>525</v>
      </c>
      <c r="C42" s="286">
        <v>4545</v>
      </c>
      <c r="D42" s="286" t="s">
        <v>533</v>
      </c>
      <c r="E42" s="130" t="s">
        <v>533</v>
      </c>
      <c r="F42" s="131">
        <v>1132273.32</v>
      </c>
      <c r="G42" s="131">
        <v>34687</v>
      </c>
      <c r="H42" s="131">
        <v>96693.11</v>
      </c>
      <c r="I42" s="130">
        <v>609252.39</v>
      </c>
      <c r="J42" s="130">
        <v>431654.34</v>
      </c>
      <c r="M42" s="128">
        <v>15573.18</v>
      </c>
      <c r="O42" s="128">
        <v>396694.6</v>
      </c>
      <c r="P42" s="128">
        <v>7879.83</v>
      </c>
      <c r="S42" s="130">
        <v>980693.73</v>
      </c>
      <c r="T42" s="130">
        <v>1732965.71</v>
      </c>
      <c r="U42" s="129">
        <v>1803552.99</v>
      </c>
      <c r="V42" s="129">
        <v>4300</v>
      </c>
      <c r="W42" s="129">
        <v>2346.5700000000002</v>
      </c>
      <c r="X42" s="129">
        <v>1368</v>
      </c>
      <c r="Y42" s="129">
        <v>551345.80000000005</v>
      </c>
      <c r="AA42" s="129">
        <v>17400</v>
      </c>
      <c r="AB42" s="230">
        <v>1523116.8</v>
      </c>
      <c r="AC42" s="230">
        <v>65518</v>
      </c>
      <c r="AD42" s="230">
        <v>37286</v>
      </c>
      <c r="AE42" s="230">
        <v>1189788.72</v>
      </c>
      <c r="AF42" s="230">
        <v>393850.73</v>
      </c>
    </row>
    <row r="43" spans="1:34">
      <c r="A43" s="286" t="s">
        <v>482</v>
      </c>
      <c r="B43" s="286" t="s">
        <v>525</v>
      </c>
      <c r="C43" s="286">
        <v>2870</v>
      </c>
      <c r="D43" s="286" t="s">
        <v>534</v>
      </c>
      <c r="E43" s="130" t="s">
        <v>534</v>
      </c>
      <c r="F43" s="131">
        <v>768878.84</v>
      </c>
      <c r="G43" s="131">
        <v>22087</v>
      </c>
      <c r="H43" s="131">
        <v>73669.2</v>
      </c>
      <c r="I43" s="130">
        <v>776644.35</v>
      </c>
      <c r="J43" s="130">
        <v>354557.91</v>
      </c>
      <c r="M43" s="128">
        <v>12163.5</v>
      </c>
      <c r="O43" s="128">
        <v>20100</v>
      </c>
      <c r="P43" s="128">
        <v>2249</v>
      </c>
      <c r="S43" s="130">
        <v>79550.259999999995</v>
      </c>
      <c r="T43" s="130">
        <v>2083523.09</v>
      </c>
      <c r="U43" s="129">
        <v>1111355.99</v>
      </c>
      <c r="W43" s="129">
        <v>1516.12</v>
      </c>
      <c r="X43" s="129">
        <v>3510</v>
      </c>
      <c r="Y43" s="129">
        <v>588822.4</v>
      </c>
      <c r="AA43" s="129">
        <v>45000</v>
      </c>
      <c r="AB43" s="230">
        <v>928674.4</v>
      </c>
      <c r="AC43" s="230">
        <v>55682</v>
      </c>
      <c r="AE43" s="230">
        <v>640856.47</v>
      </c>
      <c r="AF43" s="230">
        <v>326723.19</v>
      </c>
      <c r="AG43" s="230">
        <v>17</v>
      </c>
    </row>
    <row r="44" spans="1:34">
      <c r="A44" s="286" t="s">
        <v>482</v>
      </c>
      <c r="B44" s="286" t="s">
        <v>525</v>
      </c>
      <c r="C44" s="286">
        <v>3482</v>
      </c>
      <c r="D44" s="286" t="s">
        <v>535</v>
      </c>
      <c r="E44" s="130" t="s">
        <v>535</v>
      </c>
      <c r="F44" s="131">
        <v>607624.4</v>
      </c>
      <c r="G44" s="131">
        <v>0</v>
      </c>
      <c r="H44" s="131">
        <v>14827.38</v>
      </c>
      <c r="I44" s="130">
        <v>1246232.2</v>
      </c>
      <c r="J44" s="130">
        <v>242288.25</v>
      </c>
      <c r="M44" s="128">
        <v>15730.47</v>
      </c>
      <c r="P44" s="128">
        <v>16791</v>
      </c>
      <c r="S44" s="130">
        <v>2088637.73</v>
      </c>
      <c r="U44" s="129">
        <v>1502166.32</v>
      </c>
      <c r="W44" s="129">
        <v>973.71</v>
      </c>
      <c r="X44" s="129">
        <v>747</v>
      </c>
      <c r="Y44" s="129">
        <v>976972.5</v>
      </c>
      <c r="AB44" s="230">
        <v>1512669.5</v>
      </c>
      <c r="AD44" s="230">
        <v>26605</v>
      </c>
      <c r="AE44" s="230">
        <v>650340.16</v>
      </c>
      <c r="AF44" s="230">
        <v>276430.84000000003</v>
      </c>
      <c r="AG44" s="230">
        <v>1</v>
      </c>
      <c r="AH44" s="230">
        <v>25000</v>
      </c>
    </row>
    <row r="45" spans="1:34">
      <c r="A45" s="286" t="s">
        <v>482</v>
      </c>
      <c r="B45" s="286" t="s">
        <v>525</v>
      </c>
      <c r="C45" s="286">
        <v>4225</v>
      </c>
      <c r="D45" s="286" t="s">
        <v>536</v>
      </c>
      <c r="E45" s="130" t="s">
        <v>536</v>
      </c>
      <c r="F45" s="131">
        <v>221791.98</v>
      </c>
      <c r="G45" s="131">
        <v>120448</v>
      </c>
      <c r="H45" s="131">
        <v>43028.08</v>
      </c>
      <c r="I45" s="130">
        <v>744503.81</v>
      </c>
      <c r="J45" s="130">
        <v>513118.57</v>
      </c>
      <c r="M45" s="128">
        <v>29470.29</v>
      </c>
      <c r="P45" s="128">
        <v>4545.7299999999996</v>
      </c>
      <c r="S45" s="130">
        <v>276905.84999999998</v>
      </c>
      <c r="T45" s="130">
        <v>1500565.11</v>
      </c>
      <c r="U45" s="129">
        <v>1645117.77</v>
      </c>
      <c r="W45" s="129">
        <v>210.33</v>
      </c>
      <c r="X45" s="129">
        <v>3835</v>
      </c>
      <c r="Y45" s="129">
        <v>933469</v>
      </c>
      <c r="AA45" s="129">
        <v>61800</v>
      </c>
      <c r="AB45" s="230">
        <v>1665631</v>
      </c>
      <c r="AC45" s="230">
        <v>26345</v>
      </c>
      <c r="AE45" s="230">
        <v>763044.34</v>
      </c>
      <c r="AF45" s="230">
        <v>357990.3</v>
      </c>
      <c r="AG45" s="230">
        <v>18</v>
      </c>
    </row>
    <row r="46" spans="1:34">
      <c r="A46" s="286" t="s">
        <v>482</v>
      </c>
      <c r="B46" s="286" t="s">
        <v>525</v>
      </c>
      <c r="C46" s="286">
        <v>3058</v>
      </c>
      <c r="D46" s="286" t="s">
        <v>538</v>
      </c>
      <c r="E46" s="130" t="s">
        <v>538</v>
      </c>
      <c r="F46" s="131">
        <v>391687.75</v>
      </c>
      <c r="G46" s="131">
        <v>15974</v>
      </c>
      <c r="H46" s="131">
        <v>10046.4</v>
      </c>
      <c r="I46" s="130">
        <v>46532.84</v>
      </c>
      <c r="J46" s="130">
        <v>386274.56</v>
      </c>
      <c r="K46" s="130">
        <v>1</v>
      </c>
      <c r="M46" s="128">
        <v>18485.439999999999</v>
      </c>
      <c r="O46" s="128">
        <v>199820</v>
      </c>
      <c r="P46" s="128">
        <v>121785</v>
      </c>
      <c r="S46" s="130">
        <v>-1501690.85</v>
      </c>
      <c r="T46" s="130">
        <v>2280594.58</v>
      </c>
      <c r="U46" s="129">
        <v>902334.66</v>
      </c>
      <c r="W46" s="129">
        <v>569.84</v>
      </c>
      <c r="X46" s="129">
        <v>757</v>
      </c>
      <c r="Y46" s="129">
        <v>1113842.3600000001</v>
      </c>
      <c r="AA46" s="129">
        <v>54000</v>
      </c>
      <c r="AB46" s="230">
        <v>1491725.36</v>
      </c>
      <c r="AC46" s="230">
        <v>22250</v>
      </c>
      <c r="AD46" s="230">
        <v>8447.75</v>
      </c>
      <c r="AE46" s="230">
        <v>692459.18</v>
      </c>
      <c r="AF46" s="230">
        <v>125099.19</v>
      </c>
    </row>
    <row r="47" spans="1:34">
      <c r="A47" s="286" t="s">
        <v>484</v>
      </c>
      <c r="B47" s="286" t="s">
        <v>540</v>
      </c>
      <c r="C47" s="286">
        <v>2820</v>
      </c>
      <c r="D47" s="286" t="s">
        <v>542</v>
      </c>
      <c r="E47" s="130" t="s">
        <v>542</v>
      </c>
      <c r="F47" s="131">
        <v>278395.75</v>
      </c>
      <c r="G47" s="131">
        <v>297</v>
      </c>
      <c r="H47" s="131">
        <v>29904.81</v>
      </c>
      <c r="I47" s="130">
        <v>5548493.2800000003</v>
      </c>
      <c r="J47" s="130">
        <v>1277598.24</v>
      </c>
      <c r="L47" s="128">
        <v>17370</v>
      </c>
      <c r="M47" s="128">
        <v>74130.45</v>
      </c>
      <c r="P47" s="128">
        <v>128854.08</v>
      </c>
      <c r="R47" s="130">
        <v>-1171647.55</v>
      </c>
      <c r="S47" s="130">
        <v>6725037.0599999996</v>
      </c>
      <c r="T47" s="130">
        <v>2114009</v>
      </c>
      <c r="U47" s="129">
        <v>1035033.31</v>
      </c>
      <c r="W47" s="129">
        <v>845.69</v>
      </c>
      <c r="AB47" s="230">
        <v>469754</v>
      </c>
      <c r="AD47" s="230">
        <v>37057</v>
      </c>
      <c r="AE47" s="230">
        <v>791572.14</v>
      </c>
      <c r="AF47" s="230">
        <v>490559.82</v>
      </c>
    </row>
    <row r="48" spans="1:34">
      <c r="A48" s="286" t="s">
        <v>484</v>
      </c>
      <c r="B48" s="286" t="s">
        <v>540</v>
      </c>
      <c r="C48" s="286">
        <v>3895</v>
      </c>
      <c r="D48" s="286" t="s">
        <v>543</v>
      </c>
      <c r="E48" s="130" t="s">
        <v>543</v>
      </c>
      <c r="F48" s="131">
        <v>546548.73</v>
      </c>
      <c r="G48" s="131">
        <v>49370</v>
      </c>
      <c r="H48" s="131">
        <v>9804.14</v>
      </c>
      <c r="I48" s="130">
        <v>3010296.57</v>
      </c>
      <c r="J48" s="130">
        <v>679138.13</v>
      </c>
      <c r="L48" s="128">
        <v>79073.5</v>
      </c>
      <c r="M48" s="128">
        <v>45870</v>
      </c>
      <c r="O48" s="128">
        <v>407950</v>
      </c>
      <c r="P48" s="128">
        <v>1628</v>
      </c>
      <c r="S48" s="130">
        <v>4802252.25</v>
      </c>
      <c r="T48" s="130">
        <v>1646714.98</v>
      </c>
      <c r="U48" s="129">
        <v>1120073.71</v>
      </c>
      <c r="W48" s="129">
        <v>911.44</v>
      </c>
      <c r="AB48" s="230">
        <v>401008.04</v>
      </c>
      <c r="AC48" s="230">
        <v>10376</v>
      </c>
      <c r="AD48" s="230">
        <v>34646</v>
      </c>
      <c r="AE48" s="230">
        <v>914830.12</v>
      </c>
      <c r="AF48" s="230">
        <v>2448456.15</v>
      </c>
    </row>
    <row r="49" spans="1:34">
      <c r="A49" s="286" t="s">
        <v>484</v>
      </c>
      <c r="B49" s="286" t="s">
        <v>540</v>
      </c>
      <c r="C49" s="286">
        <v>2041</v>
      </c>
      <c r="D49" s="286" t="s">
        <v>544</v>
      </c>
      <c r="E49" s="130" t="s">
        <v>544</v>
      </c>
      <c r="F49" s="131">
        <v>1126948.97</v>
      </c>
      <c r="G49" s="131">
        <v>0</v>
      </c>
      <c r="H49" s="131">
        <v>13764.91</v>
      </c>
      <c r="I49" s="130">
        <v>1029637.99</v>
      </c>
      <c r="J49" s="130">
        <v>1784715.04</v>
      </c>
      <c r="K49" s="130">
        <v>73999</v>
      </c>
      <c r="L49" s="128">
        <v>227160</v>
      </c>
      <c r="M49" s="128">
        <v>23265.22</v>
      </c>
      <c r="O49" s="128">
        <v>127000</v>
      </c>
      <c r="P49" s="128">
        <v>4107.3</v>
      </c>
      <c r="S49" s="130">
        <v>5769846.9699999997</v>
      </c>
      <c r="T49" s="130">
        <v>2273364.33</v>
      </c>
      <c r="U49" s="129">
        <v>1170131.07</v>
      </c>
      <c r="W49" s="129">
        <v>1926.62</v>
      </c>
      <c r="AB49" s="230">
        <v>348074</v>
      </c>
      <c r="AD49" s="230">
        <v>32322</v>
      </c>
      <c r="AE49" s="230">
        <v>1024652.98</v>
      </c>
      <c r="AF49" s="230">
        <v>4162686.62</v>
      </c>
    </row>
    <row r="50" spans="1:34">
      <c r="A50" s="286" t="s">
        <v>486</v>
      </c>
      <c r="B50" s="286" t="s">
        <v>546</v>
      </c>
      <c r="C50" s="286">
        <v>2880</v>
      </c>
      <c r="D50" s="286" t="s">
        <v>548</v>
      </c>
      <c r="E50" s="130" t="s">
        <v>548</v>
      </c>
      <c r="F50" s="131">
        <v>973567.44</v>
      </c>
      <c r="G50" s="131">
        <v>1064</v>
      </c>
      <c r="H50" s="131">
        <v>6000.21</v>
      </c>
      <c r="I50" s="130">
        <v>393523.12</v>
      </c>
      <c r="J50" s="130">
        <v>577829.43000000005</v>
      </c>
      <c r="L50" s="128">
        <v>0</v>
      </c>
      <c r="M50" s="128">
        <v>55200</v>
      </c>
      <c r="P50" s="128">
        <v>1785</v>
      </c>
      <c r="S50" s="130">
        <v>1443810.75</v>
      </c>
      <c r="U50" s="129">
        <v>2186020.94</v>
      </c>
      <c r="W50" s="129">
        <v>994.04</v>
      </c>
      <c r="Y50" s="129">
        <v>1214466</v>
      </c>
      <c r="AB50" s="230">
        <v>1659058.69</v>
      </c>
      <c r="AD50" s="230">
        <v>49127</v>
      </c>
      <c r="AE50" s="230">
        <v>852628.25</v>
      </c>
      <c r="AF50" s="230">
        <v>389478.59</v>
      </c>
    </row>
    <row r="51" spans="1:34">
      <c r="A51" s="286" t="s">
        <v>486</v>
      </c>
      <c r="B51" s="286" t="s">
        <v>546</v>
      </c>
      <c r="C51" s="286">
        <v>9821</v>
      </c>
      <c r="D51" s="286" t="s">
        <v>549</v>
      </c>
      <c r="E51" s="130" t="s">
        <v>549</v>
      </c>
      <c r="F51" s="131">
        <v>1445581.99</v>
      </c>
      <c r="G51" s="131">
        <v>82000</v>
      </c>
      <c r="H51" s="131">
        <v>83860.649999999994</v>
      </c>
      <c r="I51" s="130">
        <v>1030581.85</v>
      </c>
      <c r="J51" s="130">
        <v>348456.24</v>
      </c>
      <c r="L51" s="128">
        <v>0</v>
      </c>
      <c r="M51" s="128">
        <v>18756.23</v>
      </c>
      <c r="P51" s="128">
        <v>7937.28</v>
      </c>
      <c r="S51" s="130">
        <v>637739.34</v>
      </c>
      <c r="T51" s="130">
        <v>2281491.52</v>
      </c>
      <c r="U51" s="129">
        <v>3117379.97</v>
      </c>
      <c r="W51" s="129">
        <v>2859.67</v>
      </c>
      <c r="Y51" s="129">
        <v>1693757.1</v>
      </c>
      <c r="AB51" s="230">
        <v>3014650.02</v>
      </c>
      <c r="AC51" s="230">
        <v>34220</v>
      </c>
      <c r="AD51" s="230">
        <v>44116</v>
      </c>
      <c r="AE51" s="230">
        <v>1451950.72</v>
      </c>
      <c r="AF51" s="230">
        <v>224503.64</v>
      </c>
    </row>
    <row r="52" spans="1:34">
      <c r="A52" s="286" t="s">
        <v>486</v>
      </c>
      <c r="B52" s="286" t="s">
        <v>546</v>
      </c>
      <c r="C52" s="286">
        <v>4858</v>
      </c>
      <c r="D52" s="286" t="s">
        <v>550</v>
      </c>
      <c r="E52" s="130" t="s">
        <v>550</v>
      </c>
      <c r="F52" s="131">
        <v>657082.04</v>
      </c>
      <c r="G52" s="131">
        <v>31800</v>
      </c>
      <c r="H52" s="131">
        <v>28823.62</v>
      </c>
      <c r="I52" s="130">
        <v>427959.76</v>
      </c>
      <c r="J52" s="130">
        <v>391345.35</v>
      </c>
      <c r="L52" s="128">
        <v>0</v>
      </c>
      <c r="M52" s="128">
        <v>0</v>
      </c>
      <c r="P52" s="128">
        <v>5814.13</v>
      </c>
      <c r="S52" s="130">
        <v>-1303352.08</v>
      </c>
      <c r="T52" s="130">
        <v>2647377.69</v>
      </c>
      <c r="U52" s="129">
        <v>2810461.23</v>
      </c>
      <c r="W52" s="129">
        <v>836.26</v>
      </c>
      <c r="Y52" s="129">
        <v>1022599.88</v>
      </c>
      <c r="AB52" s="230">
        <v>1820551.88</v>
      </c>
      <c r="AC52" s="230">
        <v>25939</v>
      </c>
      <c r="AD52" s="230">
        <v>32244</v>
      </c>
      <c r="AE52" s="230">
        <v>1604423.35</v>
      </c>
      <c r="AF52" s="230">
        <v>163568.10999999999</v>
      </c>
    </row>
    <row r="53" spans="1:34">
      <c r="A53" s="286" t="s">
        <v>486</v>
      </c>
      <c r="B53" s="286" t="s">
        <v>546</v>
      </c>
      <c r="C53" s="286">
        <v>5652</v>
      </c>
      <c r="D53" s="286" t="s">
        <v>551</v>
      </c>
      <c r="E53" s="130" t="s">
        <v>551</v>
      </c>
      <c r="F53" s="131">
        <v>549853.91</v>
      </c>
      <c r="G53" s="131">
        <v>0</v>
      </c>
      <c r="H53" s="131">
        <v>7759.14</v>
      </c>
      <c r="I53" s="130">
        <v>558719.66</v>
      </c>
      <c r="J53" s="130">
        <v>217923.83</v>
      </c>
      <c r="L53" s="128">
        <v>0</v>
      </c>
      <c r="M53" s="128">
        <v>20400</v>
      </c>
      <c r="O53" s="128">
        <v>200040</v>
      </c>
      <c r="P53" s="128">
        <v>1352.54</v>
      </c>
      <c r="S53" s="130">
        <v>-3257954.68</v>
      </c>
      <c r="T53" s="130">
        <v>4706462.17</v>
      </c>
      <c r="U53" s="129">
        <v>1161531.1499999999</v>
      </c>
      <c r="V53" s="129">
        <v>334000</v>
      </c>
      <c r="W53" s="129">
        <v>841.15</v>
      </c>
      <c r="Y53" s="129">
        <v>1651991.8</v>
      </c>
      <c r="AB53" s="230">
        <v>2059145.8</v>
      </c>
      <c r="AC53" s="230">
        <v>130196</v>
      </c>
      <c r="AE53" s="230">
        <v>990116.81</v>
      </c>
      <c r="AF53" s="230">
        <v>304948.98</v>
      </c>
    </row>
    <row r="54" spans="1:34">
      <c r="A54" s="286" t="s">
        <v>488</v>
      </c>
      <c r="B54" s="286" t="s">
        <v>553</v>
      </c>
      <c r="C54" s="286">
        <v>2823</v>
      </c>
      <c r="D54" s="286" t="s">
        <v>555</v>
      </c>
      <c r="E54" s="130" t="s">
        <v>555</v>
      </c>
      <c r="F54" s="131">
        <v>218628.8</v>
      </c>
      <c r="G54" s="131">
        <v>50472</v>
      </c>
      <c r="H54" s="131">
        <v>45953.55</v>
      </c>
      <c r="I54" s="130">
        <v>1167212.1499999999</v>
      </c>
      <c r="J54" s="130">
        <v>268357.23</v>
      </c>
      <c r="K54" s="130">
        <v>0</v>
      </c>
      <c r="P54" s="128">
        <v>2185</v>
      </c>
      <c r="S54" s="130">
        <v>771954.47</v>
      </c>
      <c r="T54" s="130">
        <v>954921.7</v>
      </c>
      <c r="U54" s="129">
        <v>1476091.9</v>
      </c>
      <c r="W54" s="129">
        <v>499.74</v>
      </c>
      <c r="Y54" s="129">
        <v>1279650</v>
      </c>
      <c r="AA54" s="129">
        <v>375516.62</v>
      </c>
      <c r="AB54" s="230">
        <v>1897629</v>
      </c>
      <c r="AC54" s="230">
        <v>31532</v>
      </c>
      <c r="AE54" s="230">
        <v>978702.7</v>
      </c>
      <c r="AF54" s="230">
        <v>202332</v>
      </c>
    </row>
    <row r="55" spans="1:34">
      <c r="A55" s="286" t="s">
        <v>488</v>
      </c>
      <c r="B55" s="286" t="s">
        <v>553</v>
      </c>
      <c r="C55" s="286">
        <v>4818</v>
      </c>
      <c r="D55" s="286" t="s">
        <v>556</v>
      </c>
      <c r="E55" s="130" t="s">
        <v>556</v>
      </c>
      <c r="F55" s="131">
        <v>2065795.18</v>
      </c>
      <c r="G55" s="131">
        <v>66760</v>
      </c>
      <c r="H55" s="131">
        <v>14623.61</v>
      </c>
      <c r="I55" s="130">
        <v>895951.27</v>
      </c>
      <c r="J55" s="130">
        <v>330558.68</v>
      </c>
      <c r="M55" s="128">
        <v>15721.03</v>
      </c>
      <c r="P55" s="128">
        <v>3408</v>
      </c>
      <c r="S55" s="130">
        <v>514884.19</v>
      </c>
      <c r="T55" s="130">
        <v>2528782.23</v>
      </c>
      <c r="U55" s="129">
        <v>3985242.94</v>
      </c>
      <c r="V55" s="129">
        <v>428830</v>
      </c>
      <c r="W55" s="129">
        <v>2914.32</v>
      </c>
      <c r="Y55" s="129">
        <v>1011890</v>
      </c>
      <c r="AA55" s="129">
        <v>196312</v>
      </c>
      <c r="AB55" s="230">
        <v>2038619</v>
      </c>
      <c r="AC55" s="230">
        <v>57281</v>
      </c>
      <c r="AE55" s="230">
        <v>3011981.26</v>
      </c>
      <c r="AF55" s="230">
        <v>206414.71</v>
      </c>
    </row>
    <row r="56" spans="1:34">
      <c r="A56" s="286" t="s">
        <v>488</v>
      </c>
      <c r="B56" s="286" t="s">
        <v>553</v>
      </c>
      <c r="C56" s="286">
        <v>2500</v>
      </c>
      <c r="D56" s="286" t="s">
        <v>557</v>
      </c>
      <c r="E56" s="130" t="s">
        <v>557</v>
      </c>
      <c r="F56" s="131">
        <v>255028.57</v>
      </c>
      <c r="G56" s="131">
        <v>34598</v>
      </c>
      <c r="H56" s="131">
        <v>18349.330000000002</v>
      </c>
      <c r="I56" s="130">
        <v>1210977.26</v>
      </c>
      <c r="J56" s="130">
        <v>83270.570000000007</v>
      </c>
      <c r="P56" s="128">
        <v>-1049</v>
      </c>
      <c r="S56" s="130">
        <v>-731350.21</v>
      </c>
      <c r="T56" s="130">
        <v>2500517.9700000002</v>
      </c>
      <c r="U56" s="129">
        <v>860720.87</v>
      </c>
      <c r="V56" s="129">
        <v>201240</v>
      </c>
      <c r="W56" s="129">
        <v>448.39</v>
      </c>
      <c r="Y56" s="129">
        <v>976561</v>
      </c>
      <c r="AA56" s="129">
        <v>27700</v>
      </c>
      <c r="AB56" s="230">
        <v>1294007</v>
      </c>
      <c r="AC56" s="230">
        <v>25074</v>
      </c>
      <c r="AE56" s="230">
        <v>732601.48</v>
      </c>
      <c r="AF56" s="230">
        <v>180756.81</v>
      </c>
      <c r="AH56" s="230">
        <v>126</v>
      </c>
    </row>
    <row r="57" spans="1:34">
      <c r="A57" s="286" t="s">
        <v>488</v>
      </c>
      <c r="B57" s="286" t="s">
        <v>553</v>
      </c>
      <c r="C57" s="286">
        <v>4429</v>
      </c>
      <c r="D57" s="286" t="s">
        <v>558</v>
      </c>
      <c r="E57" s="130" t="s">
        <v>558</v>
      </c>
      <c r="F57" s="131">
        <v>272436.34999999998</v>
      </c>
      <c r="G57" s="131">
        <v>48400</v>
      </c>
      <c r="H57" s="131">
        <v>33290.53</v>
      </c>
      <c r="I57" s="130">
        <v>413236.07</v>
      </c>
      <c r="J57" s="130">
        <v>479307.72</v>
      </c>
      <c r="P57" s="128">
        <v>2339</v>
      </c>
      <c r="R57" s="130">
        <v>-517294.1</v>
      </c>
      <c r="S57" s="130">
        <v>41969.26</v>
      </c>
      <c r="T57" s="130">
        <v>1946573.94</v>
      </c>
      <c r="U57" s="129">
        <v>1496076.74</v>
      </c>
      <c r="V57" s="129">
        <v>65000</v>
      </c>
      <c r="W57" s="129">
        <v>523.77</v>
      </c>
      <c r="Y57" s="129">
        <v>894540</v>
      </c>
      <c r="AA57" s="129">
        <v>136393</v>
      </c>
      <c r="AB57" s="230">
        <v>1594568</v>
      </c>
      <c r="AC57" s="230">
        <v>34712</v>
      </c>
      <c r="AD57" s="230">
        <v>5442</v>
      </c>
      <c r="AE57" s="230">
        <v>858391.2</v>
      </c>
      <c r="AF57" s="230">
        <v>263237.74</v>
      </c>
      <c r="AH57" s="230">
        <v>63100</v>
      </c>
    </row>
    <row r="58" spans="1:34">
      <c r="A58" s="286" t="s">
        <v>488</v>
      </c>
      <c r="B58" s="286" t="s">
        <v>553</v>
      </c>
      <c r="C58" s="286">
        <v>3247</v>
      </c>
      <c r="D58" s="286" t="s">
        <v>559</v>
      </c>
      <c r="E58" s="130" t="s">
        <v>559</v>
      </c>
      <c r="F58" s="131">
        <v>494898.21</v>
      </c>
      <c r="G58" s="131">
        <v>15660</v>
      </c>
      <c r="H58" s="131">
        <v>14978.65</v>
      </c>
      <c r="I58" s="130">
        <v>179796.3</v>
      </c>
      <c r="J58" s="130">
        <v>158570.79</v>
      </c>
      <c r="P58" s="128">
        <v>419</v>
      </c>
      <c r="R58" s="130">
        <v>-275194.3</v>
      </c>
      <c r="S58" s="130">
        <v>83694.36</v>
      </c>
      <c r="T58" s="130">
        <v>980950.37</v>
      </c>
      <c r="U58" s="129">
        <v>656995.4</v>
      </c>
      <c r="V58" s="129">
        <v>98300</v>
      </c>
      <c r="W58" s="129">
        <v>762.99</v>
      </c>
      <c r="Y58" s="129">
        <v>1062460</v>
      </c>
      <c r="AA58" s="129">
        <v>147270</v>
      </c>
      <c r="AB58" s="230">
        <v>1247195</v>
      </c>
      <c r="AC58" s="230">
        <v>14632</v>
      </c>
      <c r="AE58" s="230">
        <v>497348.6</v>
      </c>
      <c r="AF58" s="230">
        <v>79715.27</v>
      </c>
      <c r="AH58" s="230">
        <v>52863</v>
      </c>
    </row>
    <row r="59" spans="1:34">
      <c r="A59" s="287" t="s">
        <v>488</v>
      </c>
      <c r="B59" s="287" t="s">
        <v>553</v>
      </c>
      <c r="C59" s="287">
        <v>1126</v>
      </c>
      <c r="D59" s="287" t="s">
        <v>560</v>
      </c>
      <c r="E59" s="130" t="s">
        <v>560</v>
      </c>
      <c r="F59" s="131">
        <v>140213.03</v>
      </c>
      <c r="G59" s="131">
        <v>72814</v>
      </c>
      <c r="H59" s="131">
        <v>21131.119999999999</v>
      </c>
      <c r="I59" s="130">
        <v>1248930.02</v>
      </c>
      <c r="J59" s="130">
        <v>-150921.03</v>
      </c>
      <c r="P59" s="128">
        <v>292.8</v>
      </c>
      <c r="S59" s="130">
        <v>-313994.77</v>
      </c>
      <c r="T59" s="130">
        <v>1692734.22</v>
      </c>
      <c r="U59" s="129">
        <v>685155.89</v>
      </c>
      <c r="W59" s="129">
        <v>276.58999999999997</v>
      </c>
      <c r="Y59" s="129">
        <v>982361.61</v>
      </c>
      <c r="AA59" s="129">
        <v>117000</v>
      </c>
      <c r="AB59" s="230">
        <v>1134534.6100000001</v>
      </c>
      <c r="AC59" s="230">
        <v>33682.120000000003</v>
      </c>
      <c r="AE59" s="230">
        <v>494936.55</v>
      </c>
      <c r="AF59" s="230">
        <v>168505.92</v>
      </c>
    </row>
    <row r="60" spans="1:34">
      <c r="A60" s="286" t="s">
        <v>490</v>
      </c>
      <c r="B60" s="286" t="s">
        <v>562</v>
      </c>
      <c r="C60" s="286">
        <v>3728</v>
      </c>
      <c r="D60" s="286" t="s">
        <v>564</v>
      </c>
      <c r="E60" s="130" t="s">
        <v>564</v>
      </c>
      <c r="F60" s="131">
        <v>162688.01999999999</v>
      </c>
      <c r="G60" s="131">
        <v>0</v>
      </c>
      <c r="H60" s="131">
        <v>8000</v>
      </c>
      <c r="I60" s="130">
        <v>864460.86</v>
      </c>
      <c r="J60" s="130">
        <v>10552.62</v>
      </c>
      <c r="L60" s="128">
        <v>49591</v>
      </c>
      <c r="M60" s="128">
        <v>319831.32</v>
      </c>
      <c r="P60" s="128">
        <v>0</v>
      </c>
      <c r="S60" s="130">
        <v>3293568.9</v>
      </c>
      <c r="T60" s="130">
        <v>-2210713.7999999998</v>
      </c>
      <c r="U60" s="129">
        <v>754483.91</v>
      </c>
      <c r="W60" s="129">
        <v>620.09</v>
      </c>
      <c r="Y60" s="129">
        <v>345284.5</v>
      </c>
      <c r="AA60" s="129">
        <v>577118</v>
      </c>
      <c r="AB60" s="230">
        <v>1193430.5</v>
      </c>
      <c r="AD60" s="230">
        <v>32334</v>
      </c>
      <c r="AE60" s="230">
        <v>683747.71</v>
      </c>
      <c r="AF60" s="230">
        <v>174570.21</v>
      </c>
    </row>
    <row r="61" spans="1:34">
      <c r="A61" s="286" t="s">
        <v>490</v>
      </c>
      <c r="B61" s="286" t="s">
        <v>562</v>
      </c>
      <c r="C61" s="286">
        <v>3543</v>
      </c>
      <c r="D61" s="286" t="s">
        <v>565</v>
      </c>
      <c r="E61" s="130" t="s">
        <v>565</v>
      </c>
      <c r="F61" s="131">
        <v>375365.73</v>
      </c>
      <c r="G61" s="131">
        <v>88986</v>
      </c>
      <c r="H61" s="131">
        <v>121212.54</v>
      </c>
      <c r="I61" s="130">
        <v>827085.51</v>
      </c>
      <c r="J61" s="130">
        <v>229683.08</v>
      </c>
      <c r="M61" s="128">
        <v>13000</v>
      </c>
      <c r="O61" s="128">
        <v>61061</v>
      </c>
      <c r="P61" s="128">
        <v>9966</v>
      </c>
      <c r="S61" s="130">
        <v>223628.05</v>
      </c>
      <c r="T61" s="130">
        <v>1549076.07</v>
      </c>
      <c r="U61" s="129">
        <v>1682141.23</v>
      </c>
      <c r="W61" s="129">
        <v>1069.08</v>
      </c>
      <c r="Y61" s="129">
        <v>834482.72</v>
      </c>
      <c r="AB61" s="230">
        <v>1442146.72</v>
      </c>
      <c r="AD61" s="230">
        <v>23289</v>
      </c>
      <c r="AE61" s="230">
        <v>992299.29</v>
      </c>
      <c r="AF61" s="230">
        <v>274356.28000000003</v>
      </c>
    </row>
    <row r="62" spans="1:34">
      <c r="A62" s="286" t="s">
        <v>490</v>
      </c>
      <c r="B62" s="286" t="s">
        <v>562</v>
      </c>
      <c r="C62" s="286">
        <v>6330</v>
      </c>
      <c r="D62" s="286" t="s">
        <v>566</v>
      </c>
      <c r="E62" s="130" t="s">
        <v>566</v>
      </c>
      <c r="F62" s="131">
        <v>62289.11</v>
      </c>
      <c r="G62" s="131">
        <v>1069627</v>
      </c>
      <c r="H62" s="131">
        <v>177903.64</v>
      </c>
      <c r="I62" s="130">
        <v>169115.3</v>
      </c>
      <c r="J62" s="130">
        <v>13386.05</v>
      </c>
      <c r="M62" s="128">
        <v>15400</v>
      </c>
      <c r="O62" s="128">
        <v>0</v>
      </c>
      <c r="P62" s="128">
        <v>1084427.68</v>
      </c>
      <c r="S62" s="130">
        <v>-2775899.69</v>
      </c>
      <c r="T62" s="130">
        <v>3406179.86</v>
      </c>
      <c r="U62" s="129">
        <v>1517534.34</v>
      </c>
      <c r="W62" s="129">
        <v>5953.18</v>
      </c>
      <c r="Y62" s="129">
        <v>1434326.3</v>
      </c>
      <c r="AB62" s="230">
        <v>1950625.3</v>
      </c>
      <c r="AD62" s="230">
        <v>8324</v>
      </c>
      <c r="AE62" s="230">
        <v>965562.29</v>
      </c>
      <c r="AF62" s="230">
        <v>271088.98</v>
      </c>
    </row>
    <row r="63" spans="1:34">
      <c r="A63" s="286" t="s">
        <v>490</v>
      </c>
      <c r="B63" s="286" t="s">
        <v>562</v>
      </c>
      <c r="C63" s="286">
        <v>3421</v>
      </c>
      <c r="D63" s="286" t="s">
        <v>567</v>
      </c>
      <c r="E63" s="130" t="s">
        <v>567</v>
      </c>
      <c r="F63" s="131">
        <v>202611.24</v>
      </c>
      <c r="G63" s="131">
        <v>0</v>
      </c>
      <c r="H63" s="131">
        <v>31386.35</v>
      </c>
      <c r="I63" s="130">
        <v>333146.61</v>
      </c>
      <c r="J63" s="130">
        <v>88471.5</v>
      </c>
      <c r="L63" s="128">
        <v>73309</v>
      </c>
      <c r="M63" s="128">
        <v>115523.45</v>
      </c>
      <c r="O63" s="128">
        <v>86553</v>
      </c>
      <c r="P63" s="128">
        <v>0</v>
      </c>
      <c r="S63" s="130">
        <v>-1069487.45</v>
      </c>
      <c r="T63" s="130">
        <v>1679166.57</v>
      </c>
      <c r="U63" s="129">
        <v>1411564.49</v>
      </c>
      <c r="W63" s="129">
        <v>456.64</v>
      </c>
      <c r="Y63" s="129">
        <v>156330.5</v>
      </c>
      <c r="AB63" s="230">
        <v>768234.5</v>
      </c>
      <c r="AD63" s="230">
        <v>24748</v>
      </c>
      <c r="AE63" s="230">
        <v>834735.92</v>
      </c>
      <c r="AF63" s="230">
        <v>170082.08</v>
      </c>
    </row>
    <row r="64" spans="1:34">
      <c r="A64" s="286" t="s">
        <v>490</v>
      </c>
      <c r="B64" s="286" t="s">
        <v>562</v>
      </c>
      <c r="C64" s="286">
        <v>3591</v>
      </c>
      <c r="D64" s="286" t="s">
        <v>568</v>
      </c>
      <c r="E64" s="130" t="s">
        <v>568</v>
      </c>
      <c r="F64" s="131">
        <v>54812.27</v>
      </c>
      <c r="G64" s="131">
        <v>0</v>
      </c>
      <c r="H64" s="131">
        <v>31143.96</v>
      </c>
      <c r="I64" s="130">
        <v>624842.32999999996</v>
      </c>
      <c r="J64" s="130">
        <v>109824.28</v>
      </c>
      <c r="M64" s="128">
        <v>39345.14</v>
      </c>
      <c r="O64" s="128">
        <v>18300</v>
      </c>
      <c r="P64" s="128">
        <v>13520</v>
      </c>
      <c r="S64" s="130">
        <v>-417721.64</v>
      </c>
      <c r="T64" s="130">
        <v>1290095.46</v>
      </c>
      <c r="U64" s="129">
        <v>1170049.7</v>
      </c>
      <c r="W64" s="129">
        <v>354.6</v>
      </c>
      <c r="Y64" s="129">
        <v>345589</v>
      </c>
      <c r="AB64" s="230">
        <v>855492</v>
      </c>
      <c r="AD64" s="230">
        <v>26532</v>
      </c>
      <c r="AE64" s="230">
        <v>610712.53</v>
      </c>
      <c r="AF64" s="230">
        <v>146172.89000000001</v>
      </c>
    </row>
    <row r="65" spans="1:34">
      <c r="A65" s="286" t="s">
        <v>490</v>
      </c>
      <c r="B65" s="286" t="s">
        <v>562</v>
      </c>
      <c r="C65" s="286">
        <v>4772</v>
      </c>
      <c r="D65" s="286" t="s">
        <v>569</v>
      </c>
      <c r="E65" s="130" t="s">
        <v>569</v>
      </c>
      <c r="F65" s="131">
        <v>458854.07</v>
      </c>
      <c r="G65" s="131">
        <v>0</v>
      </c>
      <c r="H65" s="131">
        <v>54041.93</v>
      </c>
      <c r="I65" s="130">
        <v>270376.46999999997</v>
      </c>
      <c r="J65" s="130">
        <v>107902.85</v>
      </c>
      <c r="L65" s="128">
        <v>6973</v>
      </c>
      <c r="M65" s="128">
        <v>319355</v>
      </c>
      <c r="O65" s="128">
        <v>270489</v>
      </c>
      <c r="P65" s="128">
        <v>4975</v>
      </c>
      <c r="S65" s="130">
        <v>-1521793.54</v>
      </c>
      <c r="T65" s="130">
        <v>2056145.55</v>
      </c>
      <c r="U65" s="129">
        <v>1488405.45</v>
      </c>
      <c r="W65" s="129">
        <v>640.84</v>
      </c>
      <c r="Y65" s="129">
        <v>1217805</v>
      </c>
      <c r="AA65" s="129">
        <v>78624</v>
      </c>
      <c r="AB65" s="230">
        <v>1954654</v>
      </c>
      <c r="AC65" s="230">
        <v>6624</v>
      </c>
      <c r="AD65" s="230">
        <v>22179</v>
      </c>
      <c r="AE65" s="230">
        <v>763182.26</v>
      </c>
      <c r="AF65" s="230">
        <v>283804.71999999997</v>
      </c>
    </row>
    <row r="66" spans="1:34">
      <c r="A66" s="286" t="s">
        <v>492</v>
      </c>
      <c r="B66" s="286" t="s">
        <v>571</v>
      </c>
      <c r="C66" s="286">
        <v>5834</v>
      </c>
      <c r="D66" s="286" t="s">
        <v>573</v>
      </c>
      <c r="E66" s="130" t="s">
        <v>573</v>
      </c>
      <c r="F66" s="131">
        <v>600914.23</v>
      </c>
      <c r="G66" s="131">
        <v>63212</v>
      </c>
      <c r="H66" s="131">
        <v>95413.38</v>
      </c>
      <c r="I66" s="130">
        <v>966230.22</v>
      </c>
      <c r="J66" s="130">
        <v>544687.82999999996</v>
      </c>
      <c r="L66" s="128">
        <v>9000</v>
      </c>
      <c r="M66" s="128">
        <v>14700.43</v>
      </c>
      <c r="P66" s="128">
        <v>2609</v>
      </c>
      <c r="S66" s="130">
        <v>-509472.74</v>
      </c>
      <c r="T66" s="130">
        <v>2912713.08</v>
      </c>
      <c r="U66" s="129">
        <v>1931929.4</v>
      </c>
      <c r="V66" s="129">
        <v>639890</v>
      </c>
      <c r="AA66" s="129">
        <v>1784.73</v>
      </c>
      <c r="AB66" s="230">
        <v>926343</v>
      </c>
      <c r="AC66" s="230">
        <v>5700</v>
      </c>
      <c r="AD66" s="230">
        <v>30848</v>
      </c>
      <c r="AE66" s="230">
        <v>1436660.42</v>
      </c>
      <c r="AF66" s="230">
        <v>293144.82</v>
      </c>
      <c r="AH66" s="230">
        <v>40000</v>
      </c>
    </row>
    <row r="67" spans="1:34">
      <c r="A67" s="286" t="s">
        <v>492</v>
      </c>
      <c r="B67" s="286" t="s">
        <v>571</v>
      </c>
      <c r="C67" s="286">
        <v>4475</v>
      </c>
      <c r="D67" s="286" t="s">
        <v>574</v>
      </c>
      <c r="E67" s="130" t="s">
        <v>574</v>
      </c>
      <c r="F67" s="131">
        <v>313278.23</v>
      </c>
      <c r="G67" s="131">
        <v>0</v>
      </c>
      <c r="H67" s="131">
        <v>75055.06</v>
      </c>
      <c r="I67" s="130">
        <v>589996.52</v>
      </c>
      <c r="J67" s="130">
        <v>438785.37</v>
      </c>
      <c r="L67" s="128">
        <v>67118.47</v>
      </c>
      <c r="M67" s="128">
        <v>170229.9</v>
      </c>
      <c r="O67" s="128">
        <v>1090</v>
      </c>
      <c r="P67" s="128">
        <v>12902</v>
      </c>
      <c r="S67" s="130">
        <v>-79176.19</v>
      </c>
      <c r="T67" s="130">
        <v>1364480.05</v>
      </c>
      <c r="U67" s="129">
        <v>1320279.27</v>
      </c>
      <c r="V67" s="129">
        <v>30450</v>
      </c>
      <c r="W67" s="129">
        <v>950.32</v>
      </c>
      <c r="Z67" s="129">
        <v>480</v>
      </c>
      <c r="AA67" s="129">
        <v>234000</v>
      </c>
      <c r="AB67" s="230">
        <v>589202</v>
      </c>
      <c r="AC67" s="230">
        <v>42117</v>
      </c>
      <c r="AD67" s="230">
        <v>6120</v>
      </c>
      <c r="AE67" s="230">
        <v>855935.61</v>
      </c>
      <c r="AF67" s="230">
        <v>212314.03</v>
      </c>
    </row>
    <row r="68" spans="1:34">
      <c r="A68" s="286" t="s">
        <v>492</v>
      </c>
      <c r="B68" s="286" t="s">
        <v>571</v>
      </c>
      <c r="C68" s="286">
        <v>1990</v>
      </c>
      <c r="D68" s="286" t="s">
        <v>575</v>
      </c>
      <c r="E68" s="130" t="s">
        <v>575</v>
      </c>
      <c r="F68" s="131">
        <v>20570.580000000002</v>
      </c>
      <c r="G68" s="131">
        <v>0</v>
      </c>
      <c r="H68" s="131">
        <v>13662.86</v>
      </c>
      <c r="I68" s="130">
        <v>939549.62</v>
      </c>
      <c r="J68" s="130">
        <v>267528.3</v>
      </c>
      <c r="L68" s="128">
        <v>16290</v>
      </c>
      <c r="M68" s="128">
        <v>36156.39</v>
      </c>
      <c r="S68" s="130">
        <v>-775766.25</v>
      </c>
      <c r="T68" s="130">
        <v>2067672.51</v>
      </c>
      <c r="U68" s="129">
        <v>1073448.99</v>
      </c>
      <c r="V68" s="129">
        <v>67000</v>
      </c>
      <c r="W68" s="129">
        <v>214.86</v>
      </c>
      <c r="AB68" s="230">
        <v>346718</v>
      </c>
      <c r="AC68" s="230">
        <v>21754</v>
      </c>
      <c r="AD68" s="230">
        <v>5940</v>
      </c>
      <c r="AE68" s="230">
        <v>631434.85</v>
      </c>
      <c r="AF68" s="230">
        <v>237858.29</v>
      </c>
    </row>
    <row r="69" spans="1:34">
      <c r="A69" s="286" t="s">
        <v>492</v>
      </c>
      <c r="B69" s="286" t="s">
        <v>571</v>
      </c>
      <c r="C69" s="286">
        <v>5043</v>
      </c>
      <c r="D69" s="286" t="s">
        <v>576</v>
      </c>
      <c r="E69" s="130" t="s">
        <v>576</v>
      </c>
      <c r="F69" s="131">
        <v>189982.64</v>
      </c>
      <c r="G69" s="131">
        <v>0</v>
      </c>
      <c r="H69" s="131">
        <v>4082.97</v>
      </c>
      <c r="I69" s="130">
        <v>946507.32</v>
      </c>
      <c r="J69" s="130">
        <v>557020.25</v>
      </c>
      <c r="L69" s="128">
        <v>0</v>
      </c>
      <c r="M69" s="128">
        <v>15963.13</v>
      </c>
      <c r="P69" s="128">
        <v>2015</v>
      </c>
      <c r="R69" s="130">
        <v>-421575.71</v>
      </c>
      <c r="T69" s="130">
        <v>2226508.67</v>
      </c>
      <c r="U69" s="129">
        <v>1480861.47</v>
      </c>
      <c r="V69" s="129">
        <v>20000</v>
      </c>
      <c r="W69" s="129">
        <v>380.78</v>
      </c>
      <c r="AA69" s="129">
        <v>423553</v>
      </c>
      <c r="AB69" s="230">
        <v>689606.5</v>
      </c>
      <c r="AD69" s="230">
        <v>28547</v>
      </c>
      <c r="AE69" s="230">
        <v>1073771.05</v>
      </c>
      <c r="AF69" s="230">
        <v>258188.61</v>
      </c>
    </row>
    <row r="70" spans="1:34">
      <c r="A70" s="286" t="s">
        <v>492</v>
      </c>
      <c r="B70" s="286" t="s">
        <v>571</v>
      </c>
      <c r="C70" s="286">
        <v>5442</v>
      </c>
      <c r="D70" s="286" t="s">
        <v>577</v>
      </c>
      <c r="E70" s="130" t="s">
        <v>577</v>
      </c>
      <c r="F70" s="131">
        <v>409016.76</v>
      </c>
      <c r="G70" s="131">
        <v>100000</v>
      </c>
      <c r="H70" s="131">
        <v>85273.24</v>
      </c>
      <c r="I70" s="130">
        <v>655119.48</v>
      </c>
      <c r="J70" s="130">
        <v>496003.13</v>
      </c>
      <c r="L70" s="128">
        <v>11500</v>
      </c>
      <c r="M70" s="128">
        <v>12956.96</v>
      </c>
      <c r="O70" s="128">
        <v>244650</v>
      </c>
      <c r="P70" s="128">
        <v>1754</v>
      </c>
      <c r="S70" s="130">
        <v>-237671.79</v>
      </c>
      <c r="T70" s="130">
        <v>2114406.96</v>
      </c>
      <c r="U70" s="129">
        <v>1410754.59</v>
      </c>
      <c r="W70" s="129">
        <v>1598.68</v>
      </c>
      <c r="AB70" s="230">
        <v>625870</v>
      </c>
      <c r="AC70" s="230">
        <v>19812</v>
      </c>
      <c r="AD70" s="230">
        <v>33820</v>
      </c>
      <c r="AE70" s="230">
        <v>847857.02</v>
      </c>
      <c r="AF70" s="230">
        <v>287177.77</v>
      </c>
    </row>
    <row r="74" spans="1:34">
      <c r="A74" s="130"/>
      <c r="B74" s="130"/>
      <c r="C74" s="130"/>
      <c r="D74" s="130"/>
    </row>
    <row r="75" spans="1:34">
      <c r="A75" s="130"/>
      <c r="B75" s="130"/>
      <c r="C75" s="130"/>
      <c r="D75" s="130"/>
    </row>
    <row r="76" spans="1:34">
      <c r="A76" s="130"/>
      <c r="B76" s="130"/>
      <c r="C76" s="130"/>
      <c r="D76" s="130"/>
    </row>
    <row r="77" spans="1:34">
      <c r="A77" s="130"/>
      <c r="B77" s="130"/>
      <c r="C77" s="130"/>
      <c r="D77" s="130"/>
    </row>
    <row r="78" spans="1:34">
      <c r="A78" s="130"/>
      <c r="B78" s="130"/>
      <c r="C78" s="130"/>
      <c r="D78" s="130"/>
    </row>
    <row r="79" spans="1:34">
      <c r="A79" s="130"/>
      <c r="B79" s="130"/>
      <c r="C79" s="130"/>
      <c r="D79" s="130"/>
    </row>
    <row r="80" spans="1:34">
      <c r="A80" s="130"/>
      <c r="B80" s="130"/>
      <c r="C80" s="130"/>
      <c r="D80" s="130"/>
    </row>
    <row r="81" spans="1:4">
      <c r="A81" s="130"/>
      <c r="B81" s="130"/>
      <c r="C81" s="130"/>
      <c r="D81" s="130"/>
    </row>
    <row r="82" spans="1:4">
      <c r="A82" s="130"/>
      <c r="B82" s="130"/>
      <c r="C82" s="130"/>
      <c r="D82" s="130"/>
    </row>
    <row r="83" spans="1:4">
      <c r="A83" s="130"/>
      <c r="B83" s="130"/>
      <c r="C83" s="130"/>
      <c r="D83" s="1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</sheetPr>
  <dimension ref="A1:AN150"/>
  <sheetViews>
    <sheetView workbookViewId="0">
      <pane xSplit="5" ySplit="2" topLeftCell="AI3" activePane="bottomRight" state="frozen"/>
      <selection pane="topRight" activeCell="F1" sqref="F1"/>
      <selection pane="bottomLeft" activeCell="A3" sqref="A3"/>
      <selection pane="bottomRight" activeCell="AM10" sqref="AM10"/>
    </sheetView>
  </sheetViews>
  <sheetFormatPr defaultRowHeight="14.25"/>
  <cols>
    <col min="2" max="2" width="12.5" customWidth="1"/>
    <col min="3" max="3" width="6.75" customWidth="1"/>
    <col min="4" max="4" width="23.75" customWidth="1"/>
    <col min="5" max="5" width="22.875" customWidth="1"/>
    <col min="6" max="6" width="14.125" style="131" bestFit="1" customWidth="1"/>
    <col min="7" max="7" width="27" style="131" customWidth="1"/>
    <col min="8" max="8" width="23.375" style="131" customWidth="1"/>
    <col min="9" max="9" width="14.625" style="130" customWidth="1"/>
    <col min="10" max="10" width="14.125" style="130" bestFit="1" customWidth="1"/>
    <col min="11" max="11" width="21.5" style="130" customWidth="1"/>
    <col min="12" max="12" width="19.625" style="128" customWidth="1"/>
    <col min="13" max="13" width="14.625" style="128" customWidth="1"/>
    <col min="14" max="14" width="13.375" style="128" bestFit="1" customWidth="1"/>
    <col min="15" max="15" width="25.375" style="128" customWidth="1"/>
    <col min="16" max="16" width="25.75" style="128" customWidth="1"/>
    <col min="17" max="17" width="18.75" style="130" customWidth="1"/>
    <col min="18" max="18" width="27.75" style="130" customWidth="1"/>
    <col min="19" max="19" width="13.5" style="130" bestFit="1" customWidth="1"/>
    <col min="20" max="20" width="27" style="130" customWidth="1"/>
    <col min="21" max="21" width="25.375" style="129" customWidth="1"/>
    <col min="22" max="22" width="22.125" style="129" customWidth="1"/>
    <col min="23" max="23" width="15.25" style="129" bestFit="1" customWidth="1"/>
    <col min="24" max="24" width="14.25" style="129" bestFit="1" customWidth="1"/>
    <col min="25" max="25" width="26.125" style="129" customWidth="1"/>
    <col min="26" max="26" width="21.875" style="129" customWidth="1"/>
    <col min="27" max="27" width="15.375" style="129" bestFit="1" customWidth="1"/>
    <col min="28" max="28" width="14.75" style="230" bestFit="1" customWidth="1"/>
    <col min="29" max="29" width="14.5" style="230" bestFit="1" customWidth="1"/>
    <col min="30" max="30" width="17" style="230" customWidth="1"/>
    <col min="31" max="31" width="24.125" style="230" customWidth="1"/>
    <col min="32" max="32" width="15" style="230" bestFit="1" customWidth="1"/>
    <col min="33" max="33" width="13.75" style="230" bestFit="1" customWidth="1"/>
    <col min="34" max="34" width="23.625" style="230" bestFit="1" customWidth="1"/>
    <col min="35" max="35" width="19" style="252" bestFit="1" customWidth="1"/>
    <col min="36" max="36" width="15.5" style="97" bestFit="1" customWidth="1"/>
    <col min="37" max="37" width="15" style="53" bestFit="1" customWidth="1"/>
    <col min="38" max="38" width="15.375" style="51" bestFit="1" customWidth="1"/>
    <col min="39" max="39" width="15.125" style="100" bestFit="1" customWidth="1"/>
    <col min="40" max="40" width="18.375" style="53" bestFit="1" customWidth="1"/>
  </cols>
  <sheetData>
    <row r="1" spans="1:40">
      <c r="E1" t="s">
        <v>1410</v>
      </c>
      <c r="F1" s="131" t="s">
        <v>1798</v>
      </c>
      <c r="G1" s="131" t="s">
        <v>1800</v>
      </c>
      <c r="H1" s="131" t="s">
        <v>1802</v>
      </c>
      <c r="I1" s="130" t="s">
        <v>1806</v>
      </c>
      <c r="J1" s="130" t="s">
        <v>1808</v>
      </c>
      <c r="K1" s="130" t="s">
        <v>1847</v>
      </c>
      <c r="L1" s="128" t="s">
        <v>1810</v>
      </c>
      <c r="M1" s="128" t="s">
        <v>1812</v>
      </c>
      <c r="N1" s="128" t="s">
        <v>1849</v>
      </c>
      <c r="O1" s="128" t="s">
        <v>1814</v>
      </c>
      <c r="P1" s="128" t="s">
        <v>1816</v>
      </c>
      <c r="Q1" s="130" t="s">
        <v>1818</v>
      </c>
      <c r="R1" s="130" t="s">
        <v>1795</v>
      </c>
      <c r="S1" s="130" t="s">
        <v>1820</v>
      </c>
      <c r="T1" s="130" t="s">
        <v>1822</v>
      </c>
      <c r="U1" s="129" t="s">
        <v>1823</v>
      </c>
      <c r="V1" s="129" t="s">
        <v>1825</v>
      </c>
      <c r="W1" s="129" t="s">
        <v>1827</v>
      </c>
      <c r="X1" s="129" t="s">
        <v>1851</v>
      </c>
      <c r="Y1" s="129" t="s">
        <v>1829</v>
      </c>
      <c r="Z1" s="129" t="s">
        <v>1853</v>
      </c>
      <c r="AA1" s="129" t="s">
        <v>1831</v>
      </c>
      <c r="AB1" s="230" t="s">
        <v>1833</v>
      </c>
      <c r="AC1" s="230" t="s">
        <v>1835</v>
      </c>
      <c r="AD1" s="230" t="s">
        <v>1837</v>
      </c>
      <c r="AE1" s="230" t="s">
        <v>1839</v>
      </c>
      <c r="AF1" s="230" t="s">
        <v>1841</v>
      </c>
      <c r="AG1" s="230" t="s">
        <v>1843</v>
      </c>
      <c r="AH1" s="230" t="s">
        <v>1845</v>
      </c>
      <c r="AI1" s="251" t="s">
        <v>89</v>
      </c>
      <c r="AJ1" s="41" t="s">
        <v>90</v>
      </c>
      <c r="AK1" s="34" t="s">
        <v>91</v>
      </c>
      <c r="AL1" s="42" t="s">
        <v>92</v>
      </c>
      <c r="AM1" s="98" t="s">
        <v>93</v>
      </c>
      <c r="AN1" s="232" t="s">
        <v>94</v>
      </c>
    </row>
    <row r="2" spans="1:40">
      <c r="E2" t="s">
        <v>1411</v>
      </c>
      <c r="F2" s="131" t="s">
        <v>1799</v>
      </c>
      <c r="G2" s="131" t="s">
        <v>1801</v>
      </c>
      <c r="H2" s="131" t="s">
        <v>1803</v>
      </c>
      <c r="I2" s="130" t="s">
        <v>1807</v>
      </c>
      <c r="J2" s="130" t="s">
        <v>1809</v>
      </c>
      <c r="K2" s="130" t="s">
        <v>1848</v>
      </c>
      <c r="L2" s="128" t="s">
        <v>1811</v>
      </c>
      <c r="M2" s="128" t="s">
        <v>1813</v>
      </c>
      <c r="N2" s="128" t="s">
        <v>1850</v>
      </c>
      <c r="O2" s="128" t="s">
        <v>1815</v>
      </c>
      <c r="P2" s="128" t="s">
        <v>1817</v>
      </c>
      <c r="Q2" s="130" t="s">
        <v>1819</v>
      </c>
      <c r="R2" s="130" t="s">
        <v>1796</v>
      </c>
      <c r="S2" s="130" t="s">
        <v>1821</v>
      </c>
      <c r="T2" s="130" t="s">
        <v>1797</v>
      </c>
      <c r="U2" s="129" t="s">
        <v>1824</v>
      </c>
      <c r="V2" s="129" t="s">
        <v>1826</v>
      </c>
      <c r="W2" s="129" t="s">
        <v>1828</v>
      </c>
      <c r="X2" s="129" t="s">
        <v>1852</v>
      </c>
      <c r="Y2" s="129" t="s">
        <v>1830</v>
      </c>
      <c r="Z2" s="129" t="s">
        <v>1854</v>
      </c>
      <c r="AA2" s="129" t="s">
        <v>1832</v>
      </c>
      <c r="AB2" s="230" t="s">
        <v>1834</v>
      </c>
      <c r="AC2" s="230" t="s">
        <v>1836</v>
      </c>
      <c r="AD2" s="230" t="s">
        <v>1838</v>
      </c>
      <c r="AE2" s="230" t="s">
        <v>1840</v>
      </c>
      <c r="AF2" s="230" t="s">
        <v>1842</v>
      </c>
      <c r="AG2" s="230" t="s">
        <v>1844</v>
      </c>
      <c r="AH2" s="230" t="s">
        <v>1846</v>
      </c>
    </row>
    <row r="3" spans="1:40">
      <c r="E3" t="s">
        <v>1412</v>
      </c>
      <c r="F3" s="131">
        <v>32687895.98</v>
      </c>
      <c r="G3" s="131">
        <v>5701161.7999999998</v>
      </c>
      <c r="H3" s="131">
        <v>3827899.91</v>
      </c>
      <c r="I3" s="130">
        <v>72523381.620000005</v>
      </c>
      <c r="J3" s="130">
        <v>27283484.640000001</v>
      </c>
      <c r="K3" s="130">
        <v>74001</v>
      </c>
      <c r="L3" s="128">
        <v>665275.97</v>
      </c>
      <c r="M3" s="128">
        <v>3533770.23</v>
      </c>
      <c r="N3" s="128">
        <v>6750.33</v>
      </c>
      <c r="O3" s="128">
        <v>9451882.9399999995</v>
      </c>
      <c r="P3" s="128">
        <v>2676712.81</v>
      </c>
      <c r="Q3" s="130">
        <v>383449.85</v>
      </c>
      <c r="R3" s="130">
        <v>-2123315.41</v>
      </c>
      <c r="S3" s="130">
        <v>-1986531.48</v>
      </c>
      <c r="T3" s="130">
        <v>144616808.91</v>
      </c>
      <c r="U3" s="129">
        <v>105880171.43000001</v>
      </c>
      <c r="V3" s="129">
        <v>2174816</v>
      </c>
      <c r="W3" s="129">
        <v>64075.09</v>
      </c>
      <c r="X3" s="129">
        <v>18453</v>
      </c>
      <c r="Y3" s="129">
        <v>51242026.100000001</v>
      </c>
      <c r="Z3" s="129">
        <v>480</v>
      </c>
      <c r="AA3" s="129">
        <v>9121585.0800000001</v>
      </c>
      <c r="AB3" s="230">
        <v>92711164.579999998</v>
      </c>
      <c r="AC3" s="230">
        <v>1458359.24</v>
      </c>
      <c r="AD3" s="230">
        <v>1137095.95</v>
      </c>
      <c r="AE3" s="230">
        <v>63421915.259999998</v>
      </c>
      <c r="AF3" s="230">
        <v>24220593.379999999</v>
      </c>
      <c r="AG3" s="230">
        <v>52</v>
      </c>
      <c r="AH3" s="230">
        <v>679405.49</v>
      </c>
      <c r="AI3" s="230">
        <f>SUM(AI4:AI70)</f>
        <v>42200485.729999982</v>
      </c>
      <c r="AJ3" s="230">
        <f t="shared" ref="AJ3:AN3" si="0">SUM(AJ4:AJ70)</f>
        <v>18810912.280000001</v>
      </c>
      <c r="AK3" s="230">
        <f t="shared" si="0"/>
        <v>23389573.450000003</v>
      </c>
      <c r="AL3" s="230">
        <f t="shared" si="0"/>
        <v>165445905.36999997</v>
      </c>
      <c r="AM3" s="230">
        <f t="shared" si="0"/>
        <v>182959092.76999992</v>
      </c>
      <c r="AN3" s="230">
        <f t="shared" si="0"/>
        <v>-17513187.400000002</v>
      </c>
    </row>
    <row r="4" spans="1:40">
      <c r="E4" t="s">
        <v>1581</v>
      </c>
      <c r="F4" s="131">
        <v>700457.41</v>
      </c>
      <c r="I4" s="130">
        <v>3174606.29</v>
      </c>
      <c r="J4" s="130">
        <v>-116760.69</v>
      </c>
      <c r="P4" s="128">
        <v>665328.69999999995</v>
      </c>
      <c r="S4" s="130">
        <v>3350507.99</v>
      </c>
      <c r="T4" s="130">
        <v>13498.58</v>
      </c>
      <c r="Y4" s="129">
        <v>1217610</v>
      </c>
      <c r="AB4" s="230">
        <v>1217610</v>
      </c>
      <c r="AF4" s="230">
        <v>271032.26</v>
      </c>
      <c r="AI4" s="252">
        <f>SUM(F4:H4)</f>
        <v>700457.41</v>
      </c>
      <c r="AJ4" s="96">
        <f>SUM(L4:P4)</f>
        <v>665328.69999999995</v>
      </c>
      <c r="AK4" s="53">
        <f>AI4-AJ4</f>
        <v>35128.710000000079</v>
      </c>
      <c r="AL4" s="50">
        <f>SUM(U4:AA4)</f>
        <v>1217610</v>
      </c>
      <c r="AM4" s="99">
        <f>SUM(AB4:AH4)</f>
        <v>1488642.26</v>
      </c>
      <c r="AN4" s="53">
        <f>AL4-AM4</f>
        <v>-271032.26</v>
      </c>
    </row>
    <row r="5" spans="1:40">
      <c r="E5" t="s">
        <v>1582</v>
      </c>
      <c r="F5" s="131">
        <v>402232.08</v>
      </c>
      <c r="I5" s="130">
        <v>2421281</v>
      </c>
      <c r="J5" s="130">
        <v>6</v>
      </c>
      <c r="N5" s="128">
        <v>10</v>
      </c>
      <c r="P5" s="128">
        <v>-203809</v>
      </c>
      <c r="S5" s="130">
        <v>-2586082.02</v>
      </c>
      <c r="T5" s="130">
        <v>5133149</v>
      </c>
      <c r="Y5" s="129">
        <v>554540</v>
      </c>
      <c r="AA5" s="129">
        <v>1157560.8</v>
      </c>
      <c r="AB5" s="230">
        <v>554540</v>
      </c>
      <c r="AC5" s="230">
        <v>16772</v>
      </c>
      <c r="AD5" s="230">
        <v>95618.8</v>
      </c>
      <c r="AE5" s="230">
        <v>355919</v>
      </c>
      <c r="AF5" s="230">
        <v>208999.9</v>
      </c>
      <c r="AI5" s="252">
        <f t="shared" ref="AI5:AI68" si="1">SUM(F5:H5)</f>
        <v>402232.08</v>
      </c>
      <c r="AJ5" s="96">
        <f t="shared" ref="AJ5:AJ68" si="2">SUM(L5:P5)</f>
        <v>-203799</v>
      </c>
      <c r="AK5" s="53">
        <f t="shared" ref="AK5:AK68" si="3">AI5-AJ5</f>
        <v>606031.08000000007</v>
      </c>
      <c r="AL5" s="50">
        <f t="shared" ref="AL5:AL68" si="4">SUM(U5:AA5)</f>
        <v>1712100.8</v>
      </c>
      <c r="AM5" s="99">
        <f t="shared" ref="AM5:AM68" si="5">SUM(AB5:AH5)</f>
        <v>1231849.7</v>
      </c>
      <c r="AN5" s="53">
        <f t="shared" ref="AN5:AN68" si="6">AL5-AM5</f>
        <v>480251.10000000009</v>
      </c>
    </row>
    <row r="6" spans="1:40">
      <c r="E6" t="s">
        <v>1583</v>
      </c>
      <c r="F6" s="131">
        <v>70615.61</v>
      </c>
      <c r="I6" s="130">
        <v>3871239.8</v>
      </c>
      <c r="J6" s="130">
        <v>24203.07</v>
      </c>
      <c r="P6" s="128">
        <v>40430</v>
      </c>
      <c r="S6" s="130">
        <v>3266457.54</v>
      </c>
      <c r="T6" s="130">
        <v>840540.25</v>
      </c>
      <c r="U6" s="129">
        <v>127990</v>
      </c>
      <c r="Y6" s="129">
        <v>986910</v>
      </c>
      <c r="AA6" s="129">
        <v>1049402.77</v>
      </c>
      <c r="AB6" s="230">
        <v>1633380</v>
      </c>
      <c r="AC6" s="230">
        <v>30106.82</v>
      </c>
      <c r="AE6" s="230">
        <v>193121.9</v>
      </c>
      <c r="AF6" s="230">
        <v>182349.31</v>
      </c>
      <c r="AH6" s="230">
        <v>306714.05</v>
      </c>
      <c r="AI6" s="252">
        <f t="shared" si="1"/>
        <v>70615.61</v>
      </c>
      <c r="AJ6" s="96">
        <f t="shared" si="2"/>
        <v>40430</v>
      </c>
      <c r="AK6" s="53">
        <f t="shared" si="3"/>
        <v>30185.61</v>
      </c>
      <c r="AL6" s="50">
        <f t="shared" si="4"/>
        <v>2164302.77</v>
      </c>
      <c r="AM6" s="99">
        <f t="shared" si="5"/>
        <v>2345672.08</v>
      </c>
      <c r="AN6" s="53">
        <f t="shared" si="6"/>
        <v>-181369.31000000006</v>
      </c>
    </row>
    <row r="7" spans="1:40">
      <c r="E7" t="s">
        <v>1584</v>
      </c>
      <c r="F7" s="131">
        <v>16000</v>
      </c>
      <c r="H7" s="131">
        <v>1550</v>
      </c>
      <c r="I7" s="130">
        <v>466461.34</v>
      </c>
      <c r="J7" s="130">
        <v>2</v>
      </c>
      <c r="P7" s="128">
        <v>96940</v>
      </c>
      <c r="S7" s="130">
        <v>597551.12</v>
      </c>
      <c r="V7" s="129">
        <v>0</v>
      </c>
      <c r="Y7" s="129">
        <v>1621812</v>
      </c>
      <c r="AA7" s="129">
        <v>222010</v>
      </c>
      <c r="AB7" s="230">
        <v>1621812</v>
      </c>
      <c r="AE7" s="230">
        <v>66410</v>
      </c>
      <c r="AF7" s="230">
        <v>136477.78</v>
      </c>
      <c r="AH7" s="230">
        <v>229600</v>
      </c>
      <c r="AI7" s="252">
        <f t="shared" si="1"/>
        <v>17550</v>
      </c>
      <c r="AJ7" s="96">
        <f t="shared" si="2"/>
        <v>96940</v>
      </c>
      <c r="AK7" s="53">
        <f t="shared" si="3"/>
        <v>-79390</v>
      </c>
      <c r="AL7" s="50">
        <f t="shared" si="4"/>
        <v>1843822</v>
      </c>
      <c r="AM7" s="99">
        <f t="shared" si="5"/>
        <v>2054299.78</v>
      </c>
      <c r="AN7" s="53">
        <f t="shared" si="6"/>
        <v>-210477.78000000003</v>
      </c>
    </row>
    <row r="8" spans="1:40">
      <c r="E8" t="s">
        <v>1585</v>
      </c>
      <c r="F8" s="131">
        <v>151340.32999999999</v>
      </c>
      <c r="I8" s="130">
        <v>719054.05</v>
      </c>
      <c r="J8" s="130">
        <v>3</v>
      </c>
      <c r="N8" s="128">
        <v>6740.33</v>
      </c>
      <c r="P8" s="128">
        <v>95369.16</v>
      </c>
      <c r="S8" s="130">
        <v>-1276154.98</v>
      </c>
      <c r="T8" s="130">
        <v>2129382.7599999998</v>
      </c>
      <c r="Y8" s="129">
        <v>738190</v>
      </c>
      <c r="AA8" s="129">
        <v>389123.97</v>
      </c>
      <c r="AB8" s="230">
        <v>889033</v>
      </c>
      <c r="AC8" s="230">
        <v>23170.7</v>
      </c>
      <c r="AE8" s="230">
        <v>198410.27</v>
      </c>
      <c r="AF8" s="230">
        <v>101639.89</v>
      </c>
      <c r="AI8" s="252">
        <f t="shared" si="1"/>
        <v>151340.32999999999</v>
      </c>
      <c r="AJ8" s="96">
        <f t="shared" si="2"/>
        <v>102109.49</v>
      </c>
      <c r="AK8" s="53">
        <f t="shared" si="3"/>
        <v>49230.839999999982</v>
      </c>
      <c r="AL8" s="50">
        <f t="shared" si="4"/>
        <v>1127313.97</v>
      </c>
      <c r="AM8" s="99">
        <f t="shared" si="5"/>
        <v>1212253.8599999999</v>
      </c>
      <c r="AN8" s="53">
        <f t="shared" si="6"/>
        <v>-84939.889999999898</v>
      </c>
    </row>
    <row r="9" spans="1:40">
      <c r="E9" t="s">
        <v>1586</v>
      </c>
      <c r="F9" s="131">
        <v>117140</v>
      </c>
      <c r="I9" s="130">
        <v>184288.16</v>
      </c>
      <c r="J9" s="130">
        <v>8</v>
      </c>
      <c r="P9" s="128">
        <v>-46820</v>
      </c>
      <c r="S9" s="130">
        <v>241686.16</v>
      </c>
      <c r="AA9" s="129">
        <v>155769</v>
      </c>
      <c r="AB9" s="230">
        <v>5330</v>
      </c>
      <c r="AD9" s="230">
        <v>65269</v>
      </c>
      <c r="AE9" s="230">
        <v>89000</v>
      </c>
      <c r="AH9" s="230">
        <v>-110400</v>
      </c>
      <c r="AI9" s="252">
        <f t="shared" si="1"/>
        <v>117140</v>
      </c>
      <c r="AJ9" s="96">
        <f t="shared" si="2"/>
        <v>-46820</v>
      </c>
      <c r="AK9" s="53">
        <f t="shared" si="3"/>
        <v>163960</v>
      </c>
      <c r="AL9" s="50">
        <f t="shared" si="4"/>
        <v>155769</v>
      </c>
      <c r="AM9" s="99">
        <f t="shared" si="5"/>
        <v>49199</v>
      </c>
      <c r="AN9" s="53">
        <f t="shared" si="6"/>
        <v>106570</v>
      </c>
    </row>
    <row r="10" spans="1:40">
      <c r="A10" t="s">
        <v>474</v>
      </c>
      <c r="B10" t="s">
        <v>476</v>
      </c>
      <c r="C10">
        <v>9017</v>
      </c>
      <c r="D10" t="s">
        <v>481</v>
      </c>
      <c r="E10" t="s">
        <v>481</v>
      </c>
      <c r="F10" s="131">
        <v>835676.23</v>
      </c>
      <c r="G10" s="131">
        <v>120474</v>
      </c>
      <c r="H10" s="131">
        <v>67838.36</v>
      </c>
      <c r="I10" s="130">
        <v>368775.26</v>
      </c>
      <c r="J10" s="130">
        <v>417813.71</v>
      </c>
      <c r="L10" s="128">
        <v>0</v>
      </c>
      <c r="M10" s="128">
        <v>29631.31</v>
      </c>
      <c r="O10" s="128">
        <v>155000</v>
      </c>
      <c r="P10" s="128">
        <v>6493</v>
      </c>
      <c r="S10" s="130">
        <v>-1039606.41</v>
      </c>
      <c r="T10" s="130">
        <v>2551683.71</v>
      </c>
      <c r="U10" s="129">
        <v>2755905.53</v>
      </c>
      <c r="W10" s="129">
        <v>662.28</v>
      </c>
      <c r="Y10" s="129">
        <v>1516898.8</v>
      </c>
      <c r="AA10" s="129">
        <v>201645.74</v>
      </c>
      <c r="AB10" s="230">
        <v>2672573.54</v>
      </c>
      <c r="AE10" s="230">
        <v>1283374.17</v>
      </c>
      <c r="AF10" s="230">
        <v>408828.69</v>
      </c>
      <c r="AH10" s="230">
        <v>2960</v>
      </c>
      <c r="AI10" s="252">
        <f t="shared" si="1"/>
        <v>1023988.59</v>
      </c>
      <c r="AJ10" s="96">
        <f t="shared" si="2"/>
        <v>191124.31</v>
      </c>
      <c r="AK10" s="53">
        <f t="shared" si="3"/>
        <v>832864.28</v>
      </c>
      <c r="AL10" s="50">
        <f t="shared" si="4"/>
        <v>4475112.3499999996</v>
      </c>
      <c r="AM10" s="99">
        <f t="shared" si="5"/>
        <v>4367736.4000000004</v>
      </c>
      <c r="AN10" s="53">
        <f t="shared" si="6"/>
        <v>107375.94999999925</v>
      </c>
    </row>
    <row r="11" spans="1:40">
      <c r="A11" t="s">
        <v>474</v>
      </c>
      <c r="B11" t="s">
        <v>476</v>
      </c>
      <c r="C11">
        <v>4386</v>
      </c>
      <c r="D11" t="s">
        <v>483</v>
      </c>
      <c r="E11" t="s">
        <v>483</v>
      </c>
      <c r="F11" s="131">
        <v>584378.18000000005</v>
      </c>
      <c r="G11" s="131">
        <v>126795</v>
      </c>
      <c r="H11" s="131">
        <v>417032.93</v>
      </c>
      <c r="I11" s="130">
        <v>1305088.97</v>
      </c>
      <c r="J11" s="130">
        <v>839275.66</v>
      </c>
      <c r="L11" s="128">
        <v>6358</v>
      </c>
      <c r="M11" s="128">
        <v>26530.36</v>
      </c>
      <c r="O11" s="128">
        <v>165846.1</v>
      </c>
      <c r="P11" s="128">
        <v>8145.58</v>
      </c>
      <c r="S11" s="130">
        <v>931533.73</v>
      </c>
      <c r="T11" s="130">
        <v>2241809.08</v>
      </c>
      <c r="U11" s="129">
        <v>2077272.74</v>
      </c>
      <c r="Y11" s="129">
        <v>435593</v>
      </c>
      <c r="AB11" s="230">
        <v>1403596.93</v>
      </c>
      <c r="AC11" s="230">
        <v>9376</v>
      </c>
      <c r="AE11" s="230">
        <v>765138.23</v>
      </c>
      <c r="AF11" s="230">
        <v>442406.69</v>
      </c>
      <c r="AI11" s="252">
        <f t="shared" si="1"/>
        <v>1128206.1100000001</v>
      </c>
      <c r="AJ11" s="96">
        <f t="shared" si="2"/>
        <v>206880.04</v>
      </c>
      <c r="AK11" s="53">
        <f t="shared" si="3"/>
        <v>921326.07000000007</v>
      </c>
      <c r="AL11" s="50">
        <f t="shared" si="4"/>
        <v>2512865.7400000002</v>
      </c>
      <c r="AM11" s="99">
        <f t="shared" si="5"/>
        <v>2620517.85</v>
      </c>
      <c r="AN11" s="53">
        <f t="shared" si="6"/>
        <v>-107652.10999999987</v>
      </c>
    </row>
    <row r="12" spans="1:40">
      <c r="A12" t="s">
        <v>474</v>
      </c>
      <c r="B12" t="s">
        <v>476</v>
      </c>
      <c r="C12">
        <v>3088</v>
      </c>
      <c r="D12" t="s">
        <v>485</v>
      </c>
      <c r="E12" t="s">
        <v>485</v>
      </c>
      <c r="F12" s="131">
        <v>2025995.75</v>
      </c>
      <c r="G12" s="131">
        <v>166950</v>
      </c>
      <c r="H12" s="131">
        <v>80231.149999999994</v>
      </c>
      <c r="I12" s="130">
        <v>873518.4</v>
      </c>
      <c r="J12" s="130">
        <v>431333.92</v>
      </c>
      <c r="L12" s="128">
        <v>0</v>
      </c>
      <c r="M12" s="128">
        <v>59130</v>
      </c>
      <c r="O12" s="128">
        <v>0</v>
      </c>
      <c r="P12" s="128">
        <v>407.48</v>
      </c>
      <c r="S12" s="130">
        <v>836361.19</v>
      </c>
      <c r="T12" s="130">
        <v>1390481.55</v>
      </c>
      <c r="U12" s="129">
        <v>5167338.3</v>
      </c>
      <c r="W12" s="129">
        <v>1707.68</v>
      </c>
      <c r="Y12" s="129">
        <v>306090</v>
      </c>
      <c r="AA12" s="129">
        <v>16250</v>
      </c>
      <c r="AB12" s="230">
        <v>1379523.31</v>
      </c>
      <c r="AC12" s="230">
        <v>112608.6</v>
      </c>
      <c r="AD12" s="230">
        <v>9824</v>
      </c>
      <c r="AE12" s="230">
        <v>2508105.16</v>
      </c>
      <c r="AF12" s="230">
        <v>189675.91</v>
      </c>
      <c r="AI12" s="252">
        <f t="shared" si="1"/>
        <v>2273176.9</v>
      </c>
      <c r="AJ12" s="96">
        <f t="shared" si="2"/>
        <v>59537.48</v>
      </c>
      <c r="AK12" s="53">
        <f t="shared" si="3"/>
        <v>2213639.42</v>
      </c>
      <c r="AL12" s="50">
        <f t="shared" si="4"/>
        <v>5491385.9799999995</v>
      </c>
      <c r="AM12" s="99">
        <f t="shared" si="5"/>
        <v>4199736.9800000004</v>
      </c>
      <c r="AN12" s="53">
        <f t="shared" si="6"/>
        <v>1291648.9999999991</v>
      </c>
    </row>
    <row r="13" spans="1:40">
      <c r="A13" t="s">
        <v>474</v>
      </c>
      <c r="B13" t="s">
        <v>476</v>
      </c>
      <c r="C13">
        <v>2345</v>
      </c>
      <c r="D13" t="s">
        <v>487</v>
      </c>
      <c r="E13" t="s">
        <v>487</v>
      </c>
      <c r="F13" s="131">
        <v>1073727.6000000001</v>
      </c>
      <c r="G13" s="131">
        <v>29872</v>
      </c>
      <c r="H13" s="131">
        <v>67162.45</v>
      </c>
      <c r="I13" s="130">
        <v>626813.82999999996</v>
      </c>
      <c r="J13" s="130">
        <v>951310.35</v>
      </c>
      <c r="L13" s="128">
        <v>0</v>
      </c>
      <c r="M13" s="128">
        <v>182585</v>
      </c>
      <c r="O13" s="128">
        <v>150770</v>
      </c>
      <c r="P13" s="128">
        <v>12577</v>
      </c>
      <c r="R13" s="130">
        <v>142718.01999999999</v>
      </c>
      <c r="S13" s="130">
        <v>129013.34</v>
      </c>
      <c r="T13" s="130">
        <v>1997230.39</v>
      </c>
      <c r="U13" s="129">
        <v>2854873.2</v>
      </c>
      <c r="W13" s="129">
        <v>1540.92</v>
      </c>
      <c r="Y13" s="129">
        <v>951438.28</v>
      </c>
      <c r="AB13" s="230">
        <v>1603151.28</v>
      </c>
      <c r="AC13" s="230">
        <v>9740</v>
      </c>
      <c r="AD13" s="230">
        <v>22024</v>
      </c>
      <c r="AE13" s="230">
        <v>1658169.83</v>
      </c>
      <c r="AF13" s="230">
        <v>380774.81</v>
      </c>
      <c r="AI13" s="252">
        <f t="shared" si="1"/>
        <v>1170762.05</v>
      </c>
      <c r="AJ13" s="96">
        <f t="shared" si="2"/>
        <v>345932</v>
      </c>
      <c r="AK13" s="53">
        <f t="shared" si="3"/>
        <v>824830.05</v>
      </c>
      <c r="AL13" s="50">
        <f t="shared" si="4"/>
        <v>3807852.4000000004</v>
      </c>
      <c r="AM13" s="99">
        <f t="shared" si="5"/>
        <v>3673859.9200000004</v>
      </c>
      <c r="AN13" s="53">
        <f t="shared" si="6"/>
        <v>133992.47999999998</v>
      </c>
    </row>
    <row r="14" spans="1:40" s="95" customFormat="1">
      <c r="A14" s="95" t="s">
        <v>474</v>
      </c>
      <c r="B14" s="95" t="s">
        <v>476</v>
      </c>
      <c r="C14" s="95">
        <v>6935</v>
      </c>
      <c r="D14" s="95" t="s">
        <v>489</v>
      </c>
      <c r="E14" s="95" t="s">
        <v>489</v>
      </c>
      <c r="F14" s="131">
        <v>671567.33</v>
      </c>
      <c r="G14" s="131">
        <v>43120</v>
      </c>
      <c r="H14" s="131">
        <v>233626.87</v>
      </c>
      <c r="I14" s="130">
        <v>1979361.23</v>
      </c>
      <c r="J14" s="130">
        <v>475494.32</v>
      </c>
      <c r="K14" s="130"/>
      <c r="L14" s="128">
        <v>20000</v>
      </c>
      <c r="M14" s="128">
        <v>209007.01</v>
      </c>
      <c r="N14" s="128"/>
      <c r="O14" s="128">
        <v>477615</v>
      </c>
      <c r="P14" s="128">
        <v>7931.31</v>
      </c>
      <c r="Q14" s="130">
        <v>383449.85</v>
      </c>
      <c r="R14" s="130"/>
      <c r="S14" s="130">
        <v>114427.51</v>
      </c>
      <c r="T14" s="130">
        <v>2502473.91</v>
      </c>
      <c r="U14" s="129">
        <v>2344710.16</v>
      </c>
      <c r="V14" s="129"/>
      <c r="W14" s="129">
        <v>839.5</v>
      </c>
      <c r="X14" s="129"/>
      <c r="Y14" s="129">
        <v>413260</v>
      </c>
      <c r="Z14" s="129"/>
      <c r="AA14" s="129"/>
      <c r="AB14" s="230">
        <v>1596183.62</v>
      </c>
      <c r="AC14" s="230">
        <v>13776</v>
      </c>
      <c r="AD14" s="230">
        <v>4500</v>
      </c>
      <c r="AE14" s="230">
        <v>1080559.25</v>
      </c>
      <c r="AF14" s="230">
        <v>375525.63</v>
      </c>
      <c r="AG14" s="230"/>
      <c r="AH14" s="230"/>
      <c r="AI14" s="252">
        <f t="shared" si="1"/>
        <v>948314.2</v>
      </c>
      <c r="AJ14" s="96">
        <f t="shared" si="2"/>
        <v>714553.32000000007</v>
      </c>
      <c r="AK14" s="53">
        <f t="shared" si="3"/>
        <v>233760.87999999989</v>
      </c>
      <c r="AL14" s="50">
        <f t="shared" si="4"/>
        <v>2758809.66</v>
      </c>
      <c r="AM14" s="99">
        <f t="shared" si="5"/>
        <v>3070544.5</v>
      </c>
      <c r="AN14" s="53">
        <f t="shared" si="6"/>
        <v>-311734.83999999985</v>
      </c>
    </row>
    <row r="15" spans="1:40">
      <c r="A15" t="s">
        <v>474</v>
      </c>
      <c r="B15" t="s">
        <v>476</v>
      </c>
      <c r="C15">
        <v>5524</v>
      </c>
      <c r="D15" t="s">
        <v>491</v>
      </c>
      <c r="E15" t="s">
        <v>491</v>
      </c>
      <c r="F15" s="131">
        <v>307035.65999999997</v>
      </c>
      <c r="G15" s="131">
        <v>1131865</v>
      </c>
      <c r="H15" s="131">
        <v>142186.65</v>
      </c>
      <c r="I15" s="130">
        <v>751920.11</v>
      </c>
      <c r="J15" s="130">
        <v>729557.67</v>
      </c>
      <c r="L15" s="128">
        <v>16826</v>
      </c>
      <c r="M15" s="128">
        <v>952750.66</v>
      </c>
      <c r="O15" s="128">
        <v>622480</v>
      </c>
      <c r="P15" s="128">
        <v>36593.46</v>
      </c>
      <c r="S15" s="130">
        <v>-596145.53</v>
      </c>
      <c r="T15" s="130">
        <v>2525004.41</v>
      </c>
      <c r="U15" s="129">
        <v>1705984.19</v>
      </c>
      <c r="W15" s="129">
        <v>762.13</v>
      </c>
      <c r="Y15" s="129">
        <v>1001620</v>
      </c>
      <c r="AA15" s="129">
        <v>30000</v>
      </c>
      <c r="AB15" s="230">
        <v>1530957.93</v>
      </c>
      <c r="AE15" s="230">
        <v>1296098.48</v>
      </c>
      <c r="AF15" s="230">
        <v>406253.82</v>
      </c>
      <c r="AI15" s="252">
        <f t="shared" si="1"/>
        <v>1581087.3099999998</v>
      </c>
      <c r="AJ15" s="96">
        <f t="shared" si="2"/>
        <v>1628650.12</v>
      </c>
      <c r="AK15" s="53">
        <f t="shared" si="3"/>
        <v>-47562.810000000289</v>
      </c>
      <c r="AL15" s="50">
        <f t="shared" si="4"/>
        <v>2738366.32</v>
      </c>
      <c r="AM15" s="99">
        <f t="shared" si="5"/>
        <v>3233310.23</v>
      </c>
      <c r="AN15" s="53">
        <f t="shared" si="6"/>
        <v>-494943.91000000015</v>
      </c>
    </row>
    <row r="16" spans="1:40">
      <c r="A16" t="s">
        <v>474</v>
      </c>
      <c r="B16" t="s">
        <v>476</v>
      </c>
      <c r="C16">
        <v>5657</v>
      </c>
      <c r="D16" t="s">
        <v>493</v>
      </c>
      <c r="E16" t="s">
        <v>493</v>
      </c>
      <c r="F16" s="131">
        <v>335277.61</v>
      </c>
      <c r="G16" s="131">
        <v>306113</v>
      </c>
      <c r="H16" s="131">
        <v>134730.04999999999</v>
      </c>
      <c r="I16" s="130">
        <v>545368.88</v>
      </c>
      <c r="J16" s="130">
        <v>606907.61</v>
      </c>
      <c r="L16" s="128">
        <v>0</v>
      </c>
      <c r="M16" s="128">
        <v>11700</v>
      </c>
      <c r="O16" s="128">
        <v>224486</v>
      </c>
      <c r="P16" s="128">
        <v>1127</v>
      </c>
      <c r="S16" s="130">
        <v>-3034178.51</v>
      </c>
      <c r="T16" s="130">
        <v>4613167.97</v>
      </c>
      <c r="U16" s="129">
        <v>2300957.4500000002</v>
      </c>
      <c r="W16" s="129">
        <v>496.77</v>
      </c>
      <c r="Y16" s="129">
        <v>664750.4</v>
      </c>
      <c r="AA16" s="129">
        <v>21787.5</v>
      </c>
      <c r="AB16" s="230">
        <v>1179350.3999999999</v>
      </c>
      <c r="AE16" s="230">
        <v>1490374.69</v>
      </c>
      <c r="AF16" s="230">
        <v>196729.9</v>
      </c>
      <c r="AH16" s="230">
        <v>9442.44</v>
      </c>
      <c r="AI16" s="252">
        <f t="shared" si="1"/>
        <v>776120.65999999992</v>
      </c>
      <c r="AJ16" s="96">
        <f t="shared" si="2"/>
        <v>237313</v>
      </c>
      <c r="AK16" s="53">
        <f t="shared" si="3"/>
        <v>538807.65999999992</v>
      </c>
      <c r="AL16" s="50">
        <f t="shared" si="4"/>
        <v>2987992.12</v>
      </c>
      <c r="AM16" s="99">
        <f t="shared" si="5"/>
        <v>2875897.4299999997</v>
      </c>
      <c r="AN16" s="53">
        <f t="shared" si="6"/>
        <v>112094.69000000041</v>
      </c>
    </row>
    <row r="17" spans="1:40">
      <c r="A17" t="s">
        <v>474</v>
      </c>
      <c r="B17" t="s">
        <v>476</v>
      </c>
      <c r="C17">
        <v>4057</v>
      </c>
      <c r="D17" t="s">
        <v>495</v>
      </c>
      <c r="E17" t="s">
        <v>495</v>
      </c>
      <c r="F17" s="131">
        <v>351216.75</v>
      </c>
      <c r="G17" s="131">
        <v>21689.3</v>
      </c>
      <c r="H17" s="131">
        <v>114573.32</v>
      </c>
      <c r="I17" s="130">
        <v>1788339.57</v>
      </c>
      <c r="J17" s="130">
        <v>334375.76</v>
      </c>
      <c r="L17" s="128">
        <v>0</v>
      </c>
      <c r="M17" s="128">
        <v>33463.74</v>
      </c>
      <c r="O17" s="128">
        <v>513910</v>
      </c>
      <c r="P17" s="128">
        <v>4185.75</v>
      </c>
      <c r="S17" s="130">
        <v>-389584.3</v>
      </c>
      <c r="T17" s="130">
        <v>2841083.43</v>
      </c>
      <c r="U17" s="129">
        <v>1682449.12</v>
      </c>
      <c r="W17" s="129">
        <v>608.67999999999995</v>
      </c>
      <c r="Y17" s="129">
        <v>618860</v>
      </c>
      <c r="AB17" s="230">
        <v>1702697.93</v>
      </c>
      <c r="AD17" s="230">
        <v>7880</v>
      </c>
      <c r="AE17" s="230">
        <v>842591.35</v>
      </c>
      <c r="AF17" s="230">
        <v>141612.44</v>
      </c>
      <c r="AI17" s="252">
        <f t="shared" si="1"/>
        <v>487479.37</v>
      </c>
      <c r="AJ17" s="96">
        <f t="shared" si="2"/>
        <v>551559.49</v>
      </c>
      <c r="AK17" s="53">
        <f t="shared" si="3"/>
        <v>-64080.119999999995</v>
      </c>
      <c r="AL17" s="50">
        <f t="shared" si="4"/>
        <v>2301917.7999999998</v>
      </c>
      <c r="AM17" s="99">
        <f t="shared" si="5"/>
        <v>2694781.7199999997</v>
      </c>
      <c r="AN17" s="53">
        <f t="shared" si="6"/>
        <v>-392863.91999999993</v>
      </c>
    </row>
    <row r="18" spans="1:40">
      <c r="A18" t="s">
        <v>474</v>
      </c>
      <c r="B18" t="s">
        <v>476</v>
      </c>
      <c r="C18">
        <v>2737</v>
      </c>
      <c r="D18" t="s">
        <v>497</v>
      </c>
      <c r="E18" t="s">
        <v>497</v>
      </c>
      <c r="F18" s="131">
        <v>241953.15</v>
      </c>
      <c r="G18" s="131">
        <v>0</v>
      </c>
      <c r="H18" s="131">
        <v>106827.79</v>
      </c>
      <c r="I18" s="130">
        <v>3001297.9</v>
      </c>
      <c r="J18" s="130">
        <v>353487.25</v>
      </c>
      <c r="L18" s="128">
        <v>16530</v>
      </c>
      <c r="M18" s="128">
        <v>20255</v>
      </c>
      <c r="P18" s="128">
        <v>2449.5300000000002</v>
      </c>
      <c r="S18" s="130">
        <v>3179005.01</v>
      </c>
      <c r="T18" s="130">
        <v>675062.61</v>
      </c>
      <c r="U18" s="129">
        <v>1369741.57</v>
      </c>
      <c r="W18" s="129">
        <v>390.7</v>
      </c>
      <c r="Y18" s="129">
        <v>657059.4</v>
      </c>
      <c r="AA18" s="129">
        <v>85702.62</v>
      </c>
      <c r="AB18" s="230">
        <v>1214744.3999999999</v>
      </c>
      <c r="AD18" s="230">
        <v>11516</v>
      </c>
      <c r="AE18" s="230">
        <v>788179.43</v>
      </c>
      <c r="AF18" s="230">
        <v>288190.52</v>
      </c>
      <c r="AI18" s="252">
        <f t="shared" si="1"/>
        <v>348780.94</v>
      </c>
      <c r="AJ18" s="96">
        <f t="shared" si="2"/>
        <v>39234.53</v>
      </c>
      <c r="AK18" s="53">
        <f t="shared" si="3"/>
        <v>309546.41000000003</v>
      </c>
      <c r="AL18" s="50">
        <f t="shared" si="4"/>
        <v>2112894.29</v>
      </c>
      <c r="AM18" s="99">
        <f t="shared" si="5"/>
        <v>2302630.35</v>
      </c>
      <c r="AN18" s="53">
        <f t="shared" si="6"/>
        <v>-189736.06000000006</v>
      </c>
    </row>
    <row r="19" spans="1:40">
      <c r="A19" t="s">
        <v>474</v>
      </c>
      <c r="B19" t="s">
        <v>476</v>
      </c>
      <c r="C19">
        <v>4167</v>
      </c>
      <c r="D19" t="s">
        <v>499</v>
      </c>
      <c r="E19" t="s">
        <v>499</v>
      </c>
      <c r="F19" s="131">
        <v>387301.73</v>
      </c>
      <c r="G19" s="131">
        <v>20072</v>
      </c>
      <c r="H19" s="131">
        <v>85850.15</v>
      </c>
      <c r="I19" s="130">
        <v>513431.67</v>
      </c>
      <c r="J19" s="130">
        <v>423818.89</v>
      </c>
      <c r="M19" s="128">
        <v>-9545</v>
      </c>
      <c r="O19" s="128">
        <v>258600</v>
      </c>
      <c r="P19" s="128">
        <v>9527.25</v>
      </c>
      <c r="S19" s="130">
        <v>73844.77</v>
      </c>
      <c r="T19" s="130">
        <v>1767990.24</v>
      </c>
      <c r="U19" s="129">
        <v>1639600.21</v>
      </c>
      <c r="Y19" s="129">
        <v>663150</v>
      </c>
      <c r="AB19" s="230">
        <v>1208826</v>
      </c>
      <c r="AC19" s="230">
        <v>61665</v>
      </c>
      <c r="AD19" s="230">
        <v>3704</v>
      </c>
      <c r="AE19" s="230">
        <v>1583152.85</v>
      </c>
      <c r="AF19" s="230">
        <v>115345.18</v>
      </c>
      <c r="AI19" s="252">
        <f t="shared" si="1"/>
        <v>493223.88</v>
      </c>
      <c r="AJ19" s="96">
        <f t="shared" si="2"/>
        <v>258582.25</v>
      </c>
      <c r="AK19" s="53">
        <f t="shared" si="3"/>
        <v>234641.63</v>
      </c>
      <c r="AL19" s="50">
        <f t="shared" si="4"/>
        <v>2302750.21</v>
      </c>
      <c r="AM19" s="99">
        <f t="shared" si="5"/>
        <v>2972693.0300000003</v>
      </c>
      <c r="AN19" s="53">
        <f t="shared" si="6"/>
        <v>-669942.8200000003</v>
      </c>
    </row>
    <row r="20" spans="1:40">
      <c r="A20" t="s">
        <v>474</v>
      </c>
      <c r="B20" t="s">
        <v>476</v>
      </c>
      <c r="C20">
        <v>7036</v>
      </c>
      <c r="D20" t="s">
        <v>501</v>
      </c>
      <c r="E20" t="s">
        <v>501</v>
      </c>
      <c r="F20" s="131">
        <v>776232.6</v>
      </c>
      <c r="G20" s="131">
        <v>41391</v>
      </c>
      <c r="H20" s="131">
        <v>42826.86</v>
      </c>
      <c r="I20" s="130">
        <v>372502.82</v>
      </c>
      <c r="J20" s="130">
        <v>826465.68</v>
      </c>
      <c r="L20" s="128">
        <v>39700</v>
      </c>
      <c r="M20" s="128">
        <v>12210</v>
      </c>
      <c r="O20" s="128">
        <v>358760</v>
      </c>
      <c r="P20" s="128">
        <v>5422.8</v>
      </c>
      <c r="S20" s="130">
        <v>861242.46</v>
      </c>
      <c r="T20" s="130">
        <v>938360.62</v>
      </c>
      <c r="U20" s="129">
        <v>2801644.81</v>
      </c>
      <c r="W20" s="129">
        <v>818.31</v>
      </c>
      <c r="Y20" s="129">
        <v>1907352.3</v>
      </c>
      <c r="AB20" s="230">
        <v>2887544.3</v>
      </c>
      <c r="AC20" s="230">
        <v>38136</v>
      </c>
      <c r="AD20" s="230">
        <v>14360</v>
      </c>
      <c r="AE20" s="230">
        <v>1801584.51</v>
      </c>
      <c r="AF20" s="230">
        <v>124467.53</v>
      </c>
      <c r="AI20" s="252">
        <f t="shared" si="1"/>
        <v>860450.46</v>
      </c>
      <c r="AJ20" s="96">
        <f t="shared" si="2"/>
        <v>416092.8</v>
      </c>
      <c r="AK20" s="53">
        <f t="shared" si="3"/>
        <v>444357.66</v>
      </c>
      <c r="AL20" s="50">
        <f t="shared" si="4"/>
        <v>4709815.42</v>
      </c>
      <c r="AM20" s="99">
        <f t="shared" si="5"/>
        <v>4866092.34</v>
      </c>
      <c r="AN20" s="53">
        <f t="shared" si="6"/>
        <v>-156276.91999999993</v>
      </c>
    </row>
    <row r="21" spans="1:40">
      <c r="A21" t="s">
        <v>474</v>
      </c>
      <c r="B21" t="s">
        <v>476</v>
      </c>
      <c r="C21">
        <v>4248</v>
      </c>
      <c r="D21" t="s">
        <v>503</v>
      </c>
      <c r="E21" t="s">
        <v>503</v>
      </c>
      <c r="F21" s="131">
        <v>331193.69</v>
      </c>
      <c r="G21" s="131">
        <v>14040</v>
      </c>
      <c r="H21" s="131">
        <v>296908.23</v>
      </c>
      <c r="I21" s="130">
        <v>125869.83</v>
      </c>
      <c r="J21" s="130">
        <v>309294.26</v>
      </c>
      <c r="M21" s="128">
        <v>9750</v>
      </c>
      <c r="O21" s="128">
        <v>111200</v>
      </c>
      <c r="P21" s="128">
        <v>130.47999999999999</v>
      </c>
      <c r="S21" s="130">
        <v>77226.47</v>
      </c>
      <c r="T21" s="130">
        <v>909939.73</v>
      </c>
      <c r="U21" s="129">
        <v>1728327.55</v>
      </c>
      <c r="V21" s="129">
        <v>55000</v>
      </c>
      <c r="W21" s="129">
        <v>859.31</v>
      </c>
      <c r="Y21" s="129">
        <v>624990</v>
      </c>
      <c r="AB21" s="230">
        <v>1330512</v>
      </c>
      <c r="AC21" s="230">
        <v>66444</v>
      </c>
      <c r="AE21" s="230">
        <v>821637.84</v>
      </c>
      <c r="AF21" s="230">
        <v>221523.69</v>
      </c>
      <c r="AI21" s="252">
        <f t="shared" si="1"/>
        <v>642141.91999999993</v>
      </c>
      <c r="AJ21" s="96">
        <f t="shared" si="2"/>
        <v>121080.48</v>
      </c>
      <c r="AK21" s="53">
        <f t="shared" si="3"/>
        <v>521061.43999999994</v>
      </c>
      <c r="AL21" s="50">
        <f t="shared" si="4"/>
        <v>2409176.8600000003</v>
      </c>
      <c r="AM21" s="99">
        <f t="shared" si="5"/>
        <v>2440117.5299999998</v>
      </c>
      <c r="AN21" s="53">
        <f t="shared" si="6"/>
        <v>-30940.66999999946</v>
      </c>
    </row>
    <row r="22" spans="1:40">
      <c r="A22" t="s">
        <v>474</v>
      </c>
      <c r="B22" t="s">
        <v>476</v>
      </c>
      <c r="C22">
        <v>4016</v>
      </c>
      <c r="D22" t="s">
        <v>505</v>
      </c>
      <c r="E22" t="s">
        <v>505</v>
      </c>
      <c r="F22" s="131">
        <v>1282908.3799999999</v>
      </c>
      <c r="G22" s="131">
        <v>489720</v>
      </c>
      <c r="H22" s="131">
        <v>64142.68</v>
      </c>
      <c r="I22" s="130">
        <v>1244031.47</v>
      </c>
      <c r="J22" s="130">
        <v>279365.73</v>
      </c>
      <c r="M22" s="128">
        <v>65055</v>
      </c>
      <c r="O22" s="128">
        <v>325000</v>
      </c>
      <c r="P22" s="128">
        <v>4896.12</v>
      </c>
      <c r="S22" s="130">
        <v>581396.13</v>
      </c>
      <c r="T22" s="130">
        <v>1741975.93</v>
      </c>
      <c r="U22" s="129">
        <v>1904293.02</v>
      </c>
      <c r="Y22" s="129">
        <v>720880</v>
      </c>
      <c r="AB22" s="230">
        <v>1289099.1200000001</v>
      </c>
      <c r="AC22" s="230">
        <v>7880</v>
      </c>
      <c r="AD22" s="230">
        <v>9032</v>
      </c>
      <c r="AE22" s="230">
        <v>500733.4</v>
      </c>
      <c r="AF22" s="230">
        <v>176583.42</v>
      </c>
      <c r="AI22" s="252">
        <f t="shared" si="1"/>
        <v>1836771.0599999998</v>
      </c>
      <c r="AJ22" s="96">
        <f t="shared" si="2"/>
        <v>394951.12</v>
      </c>
      <c r="AK22" s="53">
        <f t="shared" si="3"/>
        <v>1441819.94</v>
      </c>
      <c r="AL22" s="50">
        <f t="shared" si="4"/>
        <v>2625173.02</v>
      </c>
      <c r="AM22" s="99">
        <f t="shared" si="5"/>
        <v>1983327.94</v>
      </c>
      <c r="AN22" s="53">
        <f t="shared" si="6"/>
        <v>641845.08000000007</v>
      </c>
    </row>
    <row r="23" spans="1:40">
      <c r="A23" t="s">
        <v>474</v>
      </c>
      <c r="B23" t="s">
        <v>476</v>
      </c>
      <c r="C23">
        <v>1202</v>
      </c>
      <c r="D23" t="s">
        <v>507</v>
      </c>
      <c r="E23" t="s">
        <v>507</v>
      </c>
      <c r="F23" s="131">
        <v>210463.77</v>
      </c>
      <c r="G23" s="131">
        <v>-73354</v>
      </c>
      <c r="H23" s="131">
        <v>122065.68</v>
      </c>
      <c r="I23" s="130">
        <v>2204608.89</v>
      </c>
      <c r="J23" s="130">
        <v>490013.35</v>
      </c>
      <c r="L23" s="128">
        <v>0</v>
      </c>
      <c r="M23" s="128">
        <v>17325</v>
      </c>
      <c r="O23" s="128">
        <v>20000</v>
      </c>
      <c r="P23" s="128">
        <v>9390.65</v>
      </c>
      <c r="R23" s="130">
        <v>996911.28</v>
      </c>
      <c r="S23" s="130">
        <v>136470.68</v>
      </c>
      <c r="T23" s="130">
        <v>2083742</v>
      </c>
      <c r="U23" s="129">
        <v>1551120.03</v>
      </c>
      <c r="W23" s="129">
        <v>1070.27</v>
      </c>
      <c r="Y23" s="129">
        <v>310410</v>
      </c>
      <c r="AB23" s="230">
        <v>895860</v>
      </c>
      <c r="AC23" s="230">
        <v>9900</v>
      </c>
      <c r="AD23" s="230">
        <v>2400</v>
      </c>
      <c r="AE23" s="230">
        <v>1005112.95</v>
      </c>
      <c r="AF23" s="230">
        <v>217369.27</v>
      </c>
      <c r="AH23" s="230">
        <v>42000</v>
      </c>
      <c r="AI23" s="252">
        <f t="shared" si="1"/>
        <v>259175.44999999998</v>
      </c>
      <c r="AJ23" s="96">
        <f t="shared" si="2"/>
        <v>46715.65</v>
      </c>
      <c r="AK23" s="53">
        <f t="shared" si="3"/>
        <v>212459.8</v>
      </c>
      <c r="AL23" s="50">
        <f t="shared" si="4"/>
        <v>1862600.3</v>
      </c>
      <c r="AM23" s="99">
        <f t="shared" si="5"/>
        <v>2172642.2199999997</v>
      </c>
      <c r="AN23" s="53">
        <f t="shared" si="6"/>
        <v>-310041.91999999969</v>
      </c>
    </row>
    <row r="24" spans="1:40">
      <c r="A24" t="s">
        <v>479</v>
      </c>
      <c r="B24" t="s">
        <v>509</v>
      </c>
      <c r="C24">
        <v>6244</v>
      </c>
      <c r="D24" t="s">
        <v>512</v>
      </c>
      <c r="E24" t="s">
        <v>512</v>
      </c>
      <c r="F24" s="131">
        <v>477491.63</v>
      </c>
      <c r="G24" s="131">
        <v>7232</v>
      </c>
      <c r="H24" s="131">
        <v>30900.76</v>
      </c>
      <c r="I24" s="130">
        <v>91634.71</v>
      </c>
      <c r="J24" s="130">
        <v>937197.44</v>
      </c>
      <c r="O24" s="128">
        <v>653976</v>
      </c>
      <c r="P24" s="128">
        <v>2644293</v>
      </c>
      <c r="S24" s="130">
        <v>-3180170.74</v>
      </c>
      <c r="T24" s="130">
        <v>3255627.81</v>
      </c>
      <c r="U24" s="129">
        <v>2090206.77</v>
      </c>
      <c r="W24" s="129">
        <v>5398.59</v>
      </c>
      <c r="Y24" s="129">
        <v>1206480</v>
      </c>
      <c r="AA24" s="129">
        <v>16500</v>
      </c>
      <c r="AB24" s="230">
        <v>2274471</v>
      </c>
      <c r="AC24" s="230">
        <v>9640</v>
      </c>
      <c r="AD24" s="230">
        <v>54987.4</v>
      </c>
      <c r="AE24" s="230">
        <v>2424672.46</v>
      </c>
      <c r="AF24" s="230">
        <v>384084.03</v>
      </c>
      <c r="AI24" s="252">
        <f t="shared" si="1"/>
        <v>515624.39</v>
      </c>
      <c r="AJ24" s="96">
        <f t="shared" si="2"/>
        <v>3298269</v>
      </c>
      <c r="AK24" s="53">
        <f t="shared" si="3"/>
        <v>-2782644.61</v>
      </c>
      <c r="AL24" s="50">
        <f t="shared" si="4"/>
        <v>3318585.3600000003</v>
      </c>
      <c r="AM24" s="99">
        <f t="shared" si="5"/>
        <v>5147854.8899999997</v>
      </c>
      <c r="AN24" s="53">
        <f t="shared" si="6"/>
        <v>-1829269.5299999993</v>
      </c>
    </row>
    <row r="25" spans="1:40">
      <c r="A25" t="s">
        <v>479</v>
      </c>
      <c r="B25" t="s">
        <v>509</v>
      </c>
      <c r="C25">
        <v>4760</v>
      </c>
      <c r="D25" t="s">
        <v>513</v>
      </c>
      <c r="E25" t="s">
        <v>513</v>
      </c>
      <c r="F25" s="131">
        <v>284997.99</v>
      </c>
      <c r="G25" s="131">
        <v>79080</v>
      </c>
      <c r="H25" s="131">
        <v>9592.41</v>
      </c>
      <c r="I25" s="130">
        <v>1392108.39</v>
      </c>
      <c r="J25" s="130">
        <v>376272.58</v>
      </c>
      <c r="P25" s="128">
        <v>300</v>
      </c>
      <c r="R25" s="130">
        <v>469407.11</v>
      </c>
      <c r="T25" s="130">
        <v>1812784.26</v>
      </c>
      <c r="U25" s="129">
        <v>1457807.89</v>
      </c>
      <c r="W25" s="129">
        <v>733.56</v>
      </c>
      <c r="Y25" s="129">
        <v>1701957</v>
      </c>
      <c r="AA25" s="129">
        <v>33000</v>
      </c>
      <c r="AB25" s="230">
        <v>2353827</v>
      </c>
      <c r="AD25" s="230">
        <v>50778</v>
      </c>
      <c r="AE25" s="230">
        <v>677967.06</v>
      </c>
      <c r="AF25" s="230">
        <v>251366.39</v>
      </c>
      <c r="AI25" s="252">
        <f t="shared" si="1"/>
        <v>373670.39999999997</v>
      </c>
      <c r="AJ25" s="96">
        <f t="shared" si="2"/>
        <v>300</v>
      </c>
      <c r="AK25" s="53">
        <f t="shared" si="3"/>
        <v>373370.39999999997</v>
      </c>
      <c r="AL25" s="50">
        <f t="shared" si="4"/>
        <v>3193498.45</v>
      </c>
      <c r="AM25" s="99">
        <f t="shared" si="5"/>
        <v>3333938.45</v>
      </c>
      <c r="AN25" s="53">
        <f t="shared" si="6"/>
        <v>-140440</v>
      </c>
    </row>
    <row r="26" spans="1:40">
      <c r="A26" t="s">
        <v>479</v>
      </c>
      <c r="B26" t="s">
        <v>509</v>
      </c>
      <c r="C26">
        <v>3665</v>
      </c>
      <c r="D26" t="s">
        <v>514</v>
      </c>
      <c r="E26" t="s">
        <v>514</v>
      </c>
      <c r="F26" s="131">
        <v>2023.07</v>
      </c>
      <c r="G26" s="131">
        <v>137105</v>
      </c>
      <c r="H26" s="131">
        <v>2704.25</v>
      </c>
      <c r="I26" s="130">
        <v>71393.36</v>
      </c>
      <c r="J26" s="130">
        <v>146803.51</v>
      </c>
      <c r="L26" s="128">
        <v>-21780</v>
      </c>
      <c r="M26" s="128">
        <v>-53990</v>
      </c>
      <c r="P26" s="128">
        <v>-18993</v>
      </c>
      <c r="S26" s="130">
        <v>-1177089.0900000001</v>
      </c>
      <c r="T26" s="130">
        <v>1839928.23</v>
      </c>
      <c r="U26" s="129">
        <v>1425453.65</v>
      </c>
      <c r="W26" s="129">
        <v>542.09</v>
      </c>
      <c r="AB26" s="230">
        <v>437682</v>
      </c>
      <c r="AC26" s="230">
        <v>9808</v>
      </c>
      <c r="AE26" s="230">
        <v>1106808.28</v>
      </c>
      <c r="AF26" s="230">
        <v>79744.41</v>
      </c>
      <c r="AI26" s="252">
        <f t="shared" si="1"/>
        <v>141832.32000000001</v>
      </c>
      <c r="AJ26" s="96">
        <f t="shared" si="2"/>
        <v>-94763</v>
      </c>
      <c r="AK26" s="53">
        <f t="shared" si="3"/>
        <v>236595.32</v>
      </c>
      <c r="AL26" s="50">
        <f t="shared" si="4"/>
        <v>1425995.74</v>
      </c>
      <c r="AM26" s="99">
        <f t="shared" si="5"/>
        <v>1634042.69</v>
      </c>
      <c r="AN26" s="53">
        <f t="shared" si="6"/>
        <v>-208046.94999999995</v>
      </c>
    </row>
    <row r="27" spans="1:40">
      <c r="A27" t="s">
        <v>479</v>
      </c>
      <c r="B27" t="s">
        <v>509</v>
      </c>
      <c r="C27">
        <v>4355</v>
      </c>
      <c r="D27" t="s">
        <v>515</v>
      </c>
      <c r="E27" t="s">
        <v>515</v>
      </c>
      <c r="F27" s="131">
        <v>438048.73</v>
      </c>
      <c r="G27" s="131">
        <v>300137</v>
      </c>
      <c r="H27" s="131">
        <v>1206.8399999999999</v>
      </c>
      <c r="I27" s="130">
        <v>2518881.5099999998</v>
      </c>
      <c r="J27" s="130">
        <v>225050.97</v>
      </c>
      <c r="L27" s="128">
        <v>23103</v>
      </c>
      <c r="O27" s="128">
        <v>53300</v>
      </c>
      <c r="P27" s="128">
        <v>170580</v>
      </c>
      <c r="R27" s="130">
        <v>-1346640.16</v>
      </c>
      <c r="S27" s="130">
        <v>1462476.95</v>
      </c>
      <c r="T27" s="130">
        <v>3263098.4</v>
      </c>
      <c r="U27" s="129">
        <v>1649267.04</v>
      </c>
      <c r="W27" s="129">
        <v>750.1</v>
      </c>
      <c r="Y27" s="129">
        <v>1396136</v>
      </c>
      <c r="AA27" s="129">
        <v>146400</v>
      </c>
      <c r="AB27" s="230">
        <v>2318277.5</v>
      </c>
      <c r="AC27" s="230">
        <v>11512</v>
      </c>
      <c r="AE27" s="230">
        <v>819087.62</v>
      </c>
      <c r="AF27" s="230">
        <v>186269.16</v>
      </c>
      <c r="AI27" s="252">
        <f t="shared" si="1"/>
        <v>739392.57</v>
      </c>
      <c r="AJ27" s="96">
        <f t="shared" si="2"/>
        <v>246983</v>
      </c>
      <c r="AK27" s="53">
        <f t="shared" si="3"/>
        <v>492409.56999999995</v>
      </c>
      <c r="AL27" s="50">
        <f t="shared" si="4"/>
        <v>3192553.14</v>
      </c>
      <c r="AM27" s="99">
        <f t="shared" si="5"/>
        <v>3335146.2800000003</v>
      </c>
      <c r="AN27" s="53">
        <f t="shared" si="6"/>
        <v>-142593.14000000013</v>
      </c>
    </row>
    <row r="28" spans="1:40">
      <c r="A28" t="s">
        <v>479</v>
      </c>
      <c r="B28" t="s">
        <v>509</v>
      </c>
      <c r="C28">
        <v>2703</v>
      </c>
      <c r="D28" t="s">
        <v>516</v>
      </c>
      <c r="E28" t="s">
        <v>516</v>
      </c>
      <c r="F28" s="131">
        <v>134722.03</v>
      </c>
      <c r="G28" s="131">
        <v>66990</v>
      </c>
      <c r="H28" s="131">
        <v>65827.009999999995</v>
      </c>
      <c r="I28" s="130">
        <v>2764701.44</v>
      </c>
      <c r="J28" s="130">
        <v>809116.04</v>
      </c>
      <c r="P28" s="128">
        <v>15306</v>
      </c>
      <c r="S28" s="130">
        <v>1315301.81</v>
      </c>
      <c r="T28" s="130">
        <v>3122820.6</v>
      </c>
      <c r="U28" s="129">
        <v>1357312.93</v>
      </c>
      <c r="W28" s="129">
        <v>1966.2</v>
      </c>
      <c r="Y28" s="129">
        <v>250030</v>
      </c>
      <c r="AB28" s="230">
        <v>779706</v>
      </c>
      <c r="AC28" s="230">
        <v>1672</v>
      </c>
      <c r="AE28" s="230">
        <v>1048333.39</v>
      </c>
      <c r="AF28" s="230">
        <v>391669.63</v>
      </c>
      <c r="AI28" s="252">
        <f t="shared" si="1"/>
        <v>267539.03999999998</v>
      </c>
      <c r="AJ28" s="96">
        <f t="shared" si="2"/>
        <v>15306</v>
      </c>
      <c r="AK28" s="53">
        <f t="shared" si="3"/>
        <v>252233.03999999998</v>
      </c>
      <c r="AL28" s="50">
        <f t="shared" si="4"/>
        <v>1609309.13</v>
      </c>
      <c r="AM28" s="99">
        <f t="shared" si="5"/>
        <v>2221381.02</v>
      </c>
      <c r="AN28" s="53">
        <f t="shared" si="6"/>
        <v>-612071.89000000013</v>
      </c>
    </row>
    <row r="29" spans="1:40">
      <c r="A29" s="48" t="s">
        <v>479</v>
      </c>
      <c r="B29" s="48" t="s">
        <v>509</v>
      </c>
      <c r="C29" s="48">
        <v>3283</v>
      </c>
      <c r="D29" s="48" t="s">
        <v>517</v>
      </c>
      <c r="E29" t="s">
        <v>517</v>
      </c>
      <c r="F29" s="131">
        <v>203384.63</v>
      </c>
      <c r="G29" s="131">
        <v>12740</v>
      </c>
      <c r="H29" s="131">
        <v>13015.25</v>
      </c>
      <c r="I29" s="130">
        <v>1457609.1</v>
      </c>
      <c r="J29" s="130">
        <v>851978.77</v>
      </c>
      <c r="O29" s="128">
        <v>1068187</v>
      </c>
      <c r="P29" s="128">
        <v>922.17</v>
      </c>
      <c r="S29" s="130">
        <v>-663869.89</v>
      </c>
      <c r="T29" s="130">
        <v>2219243.12</v>
      </c>
      <c r="U29" s="129">
        <v>2308847.33</v>
      </c>
      <c r="W29" s="129">
        <v>567.38</v>
      </c>
      <c r="Y29" s="129">
        <v>1340460</v>
      </c>
      <c r="AA29" s="129">
        <v>12000</v>
      </c>
      <c r="AB29" s="230">
        <v>2350446</v>
      </c>
      <c r="AC29" s="230">
        <v>15432</v>
      </c>
      <c r="AD29" s="230">
        <v>30003</v>
      </c>
      <c r="AE29" s="230">
        <v>1037337.56</v>
      </c>
      <c r="AF29" s="230">
        <v>314410.8</v>
      </c>
      <c r="AI29" s="252">
        <f t="shared" si="1"/>
        <v>229139.88</v>
      </c>
      <c r="AJ29" s="96">
        <f t="shared" si="2"/>
        <v>1069109.17</v>
      </c>
      <c r="AK29" s="53">
        <f t="shared" si="3"/>
        <v>-839969.28999999992</v>
      </c>
      <c r="AL29" s="50">
        <f t="shared" si="4"/>
        <v>3661874.71</v>
      </c>
      <c r="AM29" s="99">
        <f t="shared" si="5"/>
        <v>3747629.36</v>
      </c>
      <c r="AN29" s="53">
        <f t="shared" si="6"/>
        <v>-85754.649999999907</v>
      </c>
    </row>
    <row r="30" spans="1:40">
      <c r="A30" t="s">
        <v>479</v>
      </c>
      <c r="B30" t="s">
        <v>509</v>
      </c>
      <c r="C30">
        <v>1804</v>
      </c>
      <c r="D30" t="s">
        <v>518</v>
      </c>
      <c r="E30" t="s">
        <v>518</v>
      </c>
      <c r="F30" s="131">
        <v>149025.95000000001</v>
      </c>
      <c r="G30" s="131">
        <v>0</v>
      </c>
      <c r="H30" s="131">
        <v>10591.63</v>
      </c>
      <c r="I30" s="130">
        <v>851475.36</v>
      </c>
      <c r="J30" s="130">
        <v>278671.21999999997</v>
      </c>
      <c r="L30" s="128">
        <v>-70000</v>
      </c>
      <c r="M30" s="128">
        <v>0</v>
      </c>
      <c r="O30" s="128">
        <v>85429</v>
      </c>
      <c r="P30" s="128">
        <v>0</v>
      </c>
      <c r="S30" s="130">
        <v>478786.24</v>
      </c>
      <c r="T30" s="130">
        <v>1260515.6599999999</v>
      </c>
      <c r="U30" s="129">
        <v>1201046.0900000001</v>
      </c>
      <c r="W30" s="129">
        <v>2229.9499999999998</v>
      </c>
      <c r="Y30" s="129">
        <v>261261</v>
      </c>
      <c r="AA30" s="129">
        <v>16500</v>
      </c>
      <c r="AB30" s="230">
        <v>869711</v>
      </c>
      <c r="AC30" s="230">
        <v>17774</v>
      </c>
      <c r="AD30" s="230">
        <v>12344</v>
      </c>
      <c r="AE30" s="230">
        <v>797774.07</v>
      </c>
      <c r="AF30" s="230">
        <v>248400.71</v>
      </c>
      <c r="AI30" s="252">
        <f t="shared" si="1"/>
        <v>159617.58000000002</v>
      </c>
      <c r="AJ30" s="96">
        <f t="shared" si="2"/>
        <v>15429</v>
      </c>
      <c r="AK30" s="53">
        <f t="shared" si="3"/>
        <v>144188.58000000002</v>
      </c>
      <c r="AL30" s="50">
        <f t="shared" si="4"/>
        <v>1481037.04</v>
      </c>
      <c r="AM30" s="99">
        <f t="shared" si="5"/>
        <v>1946003.7799999998</v>
      </c>
      <c r="AN30" s="53">
        <f t="shared" si="6"/>
        <v>-464966.73999999976</v>
      </c>
    </row>
    <row r="31" spans="1:40">
      <c r="A31" t="s">
        <v>479</v>
      </c>
      <c r="B31" t="s">
        <v>509</v>
      </c>
      <c r="C31">
        <v>2904</v>
      </c>
      <c r="D31" t="s">
        <v>519</v>
      </c>
      <c r="E31" t="s">
        <v>519</v>
      </c>
      <c r="F31" s="131">
        <v>585773.39</v>
      </c>
      <c r="G31" s="131">
        <v>108144</v>
      </c>
      <c r="H31" s="131">
        <v>-2062.31</v>
      </c>
      <c r="I31" s="130">
        <v>688242.22</v>
      </c>
      <c r="J31" s="130">
        <v>591050.46</v>
      </c>
      <c r="L31" s="128">
        <v>72654</v>
      </c>
      <c r="M31" s="128">
        <v>40098</v>
      </c>
      <c r="O31" s="128">
        <v>578019.24</v>
      </c>
      <c r="P31" s="128">
        <v>14965</v>
      </c>
      <c r="S31" s="130">
        <v>-1976389.48</v>
      </c>
      <c r="T31" s="130">
        <v>3147649.56</v>
      </c>
      <c r="U31" s="129">
        <v>1520571.71</v>
      </c>
      <c r="W31" s="129">
        <v>467.83</v>
      </c>
      <c r="Y31" s="129">
        <v>1193610</v>
      </c>
      <c r="AB31" s="230">
        <v>1601010</v>
      </c>
      <c r="AC31" s="230">
        <v>134581</v>
      </c>
      <c r="AE31" s="230">
        <v>647800.77</v>
      </c>
      <c r="AF31" s="230">
        <v>237106.33</v>
      </c>
      <c r="AI31" s="252">
        <f t="shared" si="1"/>
        <v>691855.08</v>
      </c>
      <c r="AJ31" s="96">
        <f t="shared" si="2"/>
        <v>705736.24</v>
      </c>
      <c r="AK31" s="53">
        <f t="shared" si="3"/>
        <v>-13881.160000000033</v>
      </c>
      <c r="AL31" s="50">
        <f t="shared" si="4"/>
        <v>2714649.54</v>
      </c>
      <c r="AM31" s="99">
        <f t="shared" si="5"/>
        <v>2620498.1</v>
      </c>
      <c r="AN31" s="53">
        <f t="shared" si="6"/>
        <v>94151.439999999944</v>
      </c>
    </row>
    <row r="32" spans="1:40">
      <c r="A32" t="s">
        <v>479</v>
      </c>
      <c r="B32" t="s">
        <v>509</v>
      </c>
      <c r="C32">
        <v>6953</v>
      </c>
      <c r="D32" t="s">
        <v>520</v>
      </c>
      <c r="E32" t="s">
        <v>520</v>
      </c>
      <c r="F32" s="131">
        <v>347366.05</v>
      </c>
      <c r="G32" s="131">
        <v>0</v>
      </c>
      <c r="H32" s="131">
        <v>71425.41</v>
      </c>
      <c r="I32" s="130">
        <v>1007212.28</v>
      </c>
      <c r="J32" s="130">
        <v>1669324.27</v>
      </c>
      <c r="L32" s="128">
        <v>0</v>
      </c>
      <c r="M32" s="128">
        <v>313799</v>
      </c>
      <c r="P32" s="128">
        <v>0</v>
      </c>
      <c r="S32" s="130">
        <v>-8843704.0099999998</v>
      </c>
      <c r="T32" s="130">
        <v>11903501.289999999</v>
      </c>
      <c r="U32" s="129">
        <v>3331912.4</v>
      </c>
      <c r="W32" s="129">
        <v>2023.56</v>
      </c>
      <c r="AA32" s="129">
        <v>62400</v>
      </c>
      <c r="AB32" s="230">
        <v>907143</v>
      </c>
      <c r="AC32" s="230">
        <v>10976</v>
      </c>
      <c r="AE32" s="230">
        <v>1532517.23</v>
      </c>
      <c r="AF32" s="230">
        <v>1223968</v>
      </c>
      <c r="AI32" s="252">
        <f t="shared" si="1"/>
        <v>418791.45999999996</v>
      </c>
      <c r="AJ32" s="96">
        <f t="shared" si="2"/>
        <v>313799</v>
      </c>
      <c r="AK32" s="53">
        <f t="shared" si="3"/>
        <v>104992.45999999996</v>
      </c>
      <c r="AL32" s="50">
        <f t="shared" si="4"/>
        <v>3396335.96</v>
      </c>
      <c r="AM32" s="99">
        <f t="shared" si="5"/>
        <v>3674604.23</v>
      </c>
      <c r="AN32" s="53">
        <f t="shared" si="6"/>
        <v>-278268.27</v>
      </c>
    </row>
    <row r="33" spans="1:40">
      <c r="A33" t="s">
        <v>479</v>
      </c>
      <c r="B33" t="s">
        <v>509</v>
      </c>
      <c r="C33">
        <v>5358</v>
      </c>
      <c r="D33" t="s">
        <v>521</v>
      </c>
      <c r="E33" t="s">
        <v>521</v>
      </c>
      <c r="F33" s="131">
        <v>86783.33</v>
      </c>
      <c r="G33" s="131">
        <v>0</v>
      </c>
      <c r="H33" s="131">
        <v>19297.02</v>
      </c>
      <c r="I33" s="130">
        <v>1971809.7</v>
      </c>
      <c r="J33" s="130">
        <v>57289</v>
      </c>
      <c r="L33" s="128">
        <v>4500</v>
      </c>
      <c r="M33" s="128">
        <v>44975</v>
      </c>
      <c r="O33" s="128">
        <v>46350</v>
      </c>
      <c r="P33" s="128">
        <v>250</v>
      </c>
      <c r="S33" s="130">
        <v>-2112643.35</v>
      </c>
      <c r="T33" s="130">
        <v>4127803.68</v>
      </c>
      <c r="U33" s="129">
        <v>2711907.59</v>
      </c>
      <c r="V33" s="129">
        <v>230805</v>
      </c>
      <c r="W33" s="129">
        <v>212.53</v>
      </c>
      <c r="Y33" s="129">
        <v>736420</v>
      </c>
      <c r="AB33" s="230">
        <v>1647822.5</v>
      </c>
      <c r="AD33" s="230">
        <v>23433</v>
      </c>
      <c r="AE33" s="230">
        <v>992591.46</v>
      </c>
      <c r="AF33" s="230">
        <v>991554.44</v>
      </c>
      <c r="AI33" s="252">
        <f t="shared" si="1"/>
        <v>106080.35</v>
      </c>
      <c r="AJ33" s="96">
        <f t="shared" si="2"/>
        <v>96075</v>
      </c>
      <c r="AK33" s="53">
        <f t="shared" si="3"/>
        <v>10005.350000000006</v>
      </c>
      <c r="AL33" s="50">
        <f t="shared" si="4"/>
        <v>3679345.1199999996</v>
      </c>
      <c r="AM33" s="99">
        <f t="shared" si="5"/>
        <v>3655401.4</v>
      </c>
      <c r="AN33" s="53">
        <f t="shared" si="6"/>
        <v>23943.719999999739</v>
      </c>
    </row>
    <row r="34" spans="1:40">
      <c r="A34" t="s">
        <v>479</v>
      </c>
      <c r="B34" t="s">
        <v>509</v>
      </c>
      <c r="C34">
        <v>1450</v>
      </c>
      <c r="D34" t="s">
        <v>522</v>
      </c>
      <c r="E34" t="s">
        <v>522</v>
      </c>
      <c r="F34" s="131">
        <v>32698.28</v>
      </c>
      <c r="G34" s="131">
        <v>185961</v>
      </c>
      <c r="H34" s="131">
        <v>97872.01</v>
      </c>
      <c r="I34" s="130">
        <v>845199.18</v>
      </c>
      <c r="J34" s="130">
        <v>220737.89</v>
      </c>
      <c r="M34" s="128">
        <v>49151.28</v>
      </c>
      <c r="P34" s="128">
        <v>2518</v>
      </c>
      <c r="S34" s="130">
        <v>-297790</v>
      </c>
      <c r="T34" s="130">
        <v>1873318.11</v>
      </c>
      <c r="U34" s="129">
        <v>1856030.65</v>
      </c>
      <c r="V34" s="129">
        <v>1</v>
      </c>
      <c r="W34" s="129">
        <v>724.52</v>
      </c>
      <c r="Y34" s="129">
        <v>835170</v>
      </c>
      <c r="AB34" s="230">
        <v>1742466.34</v>
      </c>
      <c r="AC34" s="230">
        <v>7450</v>
      </c>
      <c r="AE34" s="230">
        <v>1083038.8400000001</v>
      </c>
      <c r="AF34" s="230">
        <v>103700.02</v>
      </c>
      <c r="AI34" s="252">
        <f t="shared" si="1"/>
        <v>316531.28999999998</v>
      </c>
      <c r="AJ34" s="96">
        <f t="shared" si="2"/>
        <v>51669.279999999999</v>
      </c>
      <c r="AK34" s="53">
        <f t="shared" si="3"/>
        <v>264862.01</v>
      </c>
      <c r="AL34" s="50">
        <f t="shared" si="4"/>
        <v>2691926.17</v>
      </c>
      <c r="AM34" s="99">
        <f t="shared" si="5"/>
        <v>2936655.2</v>
      </c>
      <c r="AN34" s="53">
        <f t="shared" si="6"/>
        <v>-244729.03000000026</v>
      </c>
    </row>
    <row r="35" spans="1:40">
      <c r="A35" t="s">
        <v>479</v>
      </c>
      <c r="B35" t="s">
        <v>509</v>
      </c>
      <c r="C35">
        <v>1590</v>
      </c>
      <c r="D35" t="s">
        <v>523</v>
      </c>
      <c r="E35" t="s">
        <v>523</v>
      </c>
      <c r="F35" s="131">
        <v>20407.830000000002</v>
      </c>
      <c r="G35" s="131">
        <v>0</v>
      </c>
      <c r="H35" s="131">
        <v>42483.05</v>
      </c>
      <c r="I35" s="130">
        <v>873578.63</v>
      </c>
      <c r="J35" s="130">
        <v>447779.95</v>
      </c>
      <c r="K35" s="130">
        <v>1</v>
      </c>
      <c r="P35" s="128">
        <v>0</v>
      </c>
      <c r="S35" s="130">
        <v>-980588.84</v>
      </c>
      <c r="T35" s="130">
        <v>2563303.2200000002</v>
      </c>
      <c r="U35" s="129">
        <v>1041587.79</v>
      </c>
      <c r="W35" s="129">
        <v>387.84</v>
      </c>
      <c r="Y35" s="129">
        <v>487385</v>
      </c>
      <c r="AB35" s="230">
        <v>785130</v>
      </c>
      <c r="AC35" s="230">
        <v>1960</v>
      </c>
      <c r="AD35" s="230">
        <v>33680</v>
      </c>
      <c r="AE35" s="230">
        <v>647587.72</v>
      </c>
      <c r="AF35" s="230">
        <v>259466.83</v>
      </c>
      <c r="AI35" s="252">
        <f t="shared" si="1"/>
        <v>62890.880000000005</v>
      </c>
      <c r="AJ35" s="96">
        <f t="shared" si="2"/>
        <v>0</v>
      </c>
      <c r="AK35" s="53">
        <f t="shared" si="3"/>
        <v>62890.880000000005</v>
      </c>
      <c r="AL35" s="50">
        <f t="shared" si="4"/>
        <v>1529360.63</v>
      </c>
      <c r="AM35" s="99">
        <f t="shared" si="5"/>
        <v>1727824.55</v>
      </c>
      <c r="AN35" s="53">
        <f t="shared" si="6"/>
        <v>-198463.92000000016</v>
      </c>
    </row>
    <row r="36" spans="1:40">
      <c r="A36" t="s">
        <v>482</v>
      </c>
      <c r="B36" t="s">
        <v>525</v>
      </c>
      <c r="C36">
        <v>6255</v>
      </c>
      <c r="D36" t="s">
        <v>527</v>
      </c>
      <c r="E36" t="s">
        <v>527</v>
      </c>
      <c r="F36" s="131">
        <v>1399587.66</v>
      </c>
      <c r="G36" s="131">
        <v>169087</v>
      </c>
      <c r="H36" s="131">
        <v>39290.629999999997</v>
      </c>
      <c r="I36" s="130">
        <v>953848.86</v>
      </c>
      <c r="J36" s="130">
        <v>238379</v>
      </c>
      <c r="M36" s="128">
        <v>10336.52</v>
      </c>
      <c r="O36" s="128">
        <v>258920</v>
      </c>
      <c r="P36" s="128">
        <v>11722</v>
      </c>
      <c r="S36" s="130">
        <v>-849472.35</v>
      </c>
      <c r="T36" s="130">
        <v>3551030.77</v>
      </c>
      <c r="U36" s="129">
        <v>1661421.96</v>
      </c>
      <c r="W36" s="129">
        <v>2355.5500000000002</v>
      </c>
      <c r="X36" s="129">
        <v>447</v>
      </c>
      <c r="Y36" s="129">
        <v>2169368.7999999998</v>
      </c>
      <c r="AA36" s="129">
        <v>58200</v>
      </c>
      <c r="AB36" s="230">
        <v>2908190.8</v>
      </c>
      <c r="AC36" s="230">
        <v>7737</v>
      </c>
      <c r="AD36" s="230">
        <v>23974</v>
      </c>
      <c r="AE36" s="230">
        <v>874713.87</v>
      </c>
      <c r="AF36" s="230">
        <v>259521.43</v>
      </c>
      <c r="AI36" s="252">
        <f t="shared" si="1"/>
        <v>1607965.2899999998</v>
      </c>
      <c r="AJ36" s="96">
        <f t="shared" si="2"/>
        <v>280978.52</v>
      </c>
      <c r="AK36" s="53">
        <f t="shared" si="3"/>
        <v>1326986.7699999998</v>
      </c>
      <c r="AL36" s="50">
        <f t="shared" si="4"/>
        <v>3891793.3099999996</v>
      </c>
      <c r="AM36" s="99">
        <f t="shared" si="5"/>
        <v>4074137.1</v>
      </c>
      <c r="AN36" s="53">
        <f t="shared" si="6"/>
        <v>-182343.7900000005</v>
      </c>
    </row>
    <row r="37" spans="1:40">
      <c r="A37" s="48" t="s">
        <v>482</v>
      </c>
      <c r="B37" s="48" t="s">
        <v>525</v>
      </c>
      <c r="C37" s="48">
        <v>4295</v>
      </c>
      <c r="D37" s="48" t="s">
        <v>528</v>
      </c>
      <c r="E37" t="s">
        <v>528</v>
      </c>
      <c r="F37" s="131">
        <v>818458.44</v>
      </c>
      <c r="G37" s="131">
        <v>154934.35</v>
      </c>
      <c r="H37" s="131">
        <v>80794.7</v>
      </c>
      <c r="I37" s="130">
        <v>605526.47</v>
      </c>
      <c r="J37" s="130">
        <v>544413.39</v>
      </c>
      <c r="M37" s="128">
        <v>52057.41</v>
      </c>
      <c r="O37" s="128">
        <v>398992</v>
      </c>
      <c r="P37" s="128">
        <v>7257.51</v>
      </c>
      <c r="S37" s="130">
        <v>-120501.75999999999</v>
      </c>
      <c r="T37" s="130">
        <v>1930924.79</v>
      </c>
      <c r="U37" s="129">
        <v>1421783.57</v>
      </c>
      <c r="W37" s="129">
        <v>915.26</v>
      </c>
      <c r="X37" s="129">
        <v>860</v>
      </c>
      <c r="Y37" s="129">
        <v>565120.5</v>
      </c>
      <c r="AB37" s="230">
        <v>1032216.5</v>
      </c>
      <c r="AC37" s="230">
        <v>32896</v>
      </c>
      <c r="AE37" s="230">
        <v>748429.68</v>
      </c>
      <c r="AF37" s="230">
        <v>239739.75</v>
      </c>
      <c r="AI37" s="252">
        <f t="shared" si="1"/>
        <v>1054187.49</v>
      </c>
      <c r="AJ37" s="96">
        <f t="shared" si="2"/>
        <v>458306.92000000004</v>
      </c>
      <c r="AK37" s="53">
        <f t="shared" si="3"/>
        <v>595880.56999999995</v>
      </c>
      <c r="AL37" s="50">
        <f t="shared" si="4"/>
        <v>1988679.33</v>
      </c>
      <c r="AM37" s="99">
        <f t="shared" si="5"/>
        <v>2053281.9300000002</v>
      </c>
      <c r="AN37" s="53">
        <f t="shared" si="6"/>
        <v>-64602.600000000093</v>
      </c>
    </row>
    <row r="38" spans="1:40">
      <c r="A38" t="s">
        <v>482</v>
      </c>
      <c r="B38" t="s">
        <v>525</v>
      </c>
      <c r="C38">
        <v>5791</v>
      </c>
      <c r="D38" t="s">
        <v>529</v>
      </c>
      <c r="E38" t="s">
        <v>529</v>
      </c>
      <c r="F38" s="131">
        <v>316262.2</v>
      </c>
      <c r="G38" s="131">
        <v>17078</v>
      </c>
      <c r="H38" s="131">
        <v>22395.29</v>
      </c>
      <c r="I38" s="130">
        <v>340717.35</v>
      </c>
      <c r="J38" s="130">
        <v>534485.69999999995</v>
      </c>
      <c r="M38" s="128">
        <v>16113.56</v>
      </c>
      <c r="O38" s="128">
        <v>282034</v>
      </c>
      <c r="P38" s="128">
        <v>12067</v>
      </c>
      <c r="S38" s="130">
        <v>-1232689.4099999999</v>
      </c>
      <c r="T38" s="130">
        <v>2854572.07</v>
      </c>
      <c r="U38" s="129">
        <v>1710721.43</v>
      </c>
      <c r="W38" s="129">
        <v>426.4</v>
      </c>
      <c r="X38" s="129">
        <v>2440</v>
      </c>
      <c r="Y38" s="129">
        <v>269955</v>
      </c>
      <c r="AA38" s="129">
        <v>56400</v>
      </c>
      <c r="AB38" s="230">
        <v>1268997</v>
      </c>
      <c r="AC38" s="230">
        <v>95636</v>
      </c>
      <c r="AD38" s="230">
        <v>10560</v>
      </c>
      <c r="AE38" s="230">
        <v>852951.11</v>
      </c>
      <c r="AF38" s="230">
        <v>494957.4</v>
      </c>
      <c r="AH38" s="230">
        <v>18000</v>
      </c>
      <c r="AI38" s="252">
        <f t="shared" si="1"/>
        <v>355735.49</v>
      </c>
      <c r="AJ38" s="96">
        <f t="shared" si="2"/>
        <v>310214.56</v>
      </c>
      <c r="AK38" s="53">
        <f t="shared" si="3"/>
        <v>45520.929999999993</v>
      </c>
      <c r="AL38" s="50">
        <f t="shared" si="4"/>
        <v>2039942.8299999998</v>
      </c>
      <c r="AM38" s="99">
        <f t="shared" si="5"/>
        <v>2741101.51</v>
      </c>
      <c r="AN38" s="53">
        <f t="shared" si="6"/>
        <v>-701158.67999999993</v>
      </c>
    </row>
    <row r="39" spans="1:40">
      <c r="A39" t="s">
        <v>482</v>
      </c>
      <c r="B39" t="s">
        <v>525</v>
      </c>
      <c r="C39">
        <v>2483</v>
      </c>
      <c r="D39" t="s">
        <v>530</v>
      </c>
      <c r="E39" t="s">
        <v>530</v>
      </c>
      <c r="F39" s="131">
        <v>616210.78</v>
      </c>
      <c r="G39" s="131">
        <v>25512.15</v>
      </c>
      <c r="H39" s="131">
        <v>20871.22</v>
      </c>
      <c r="I39" s="130">
        <v>691543.59</v>
      </c>
      <c r="J39" s="130">
        <v>196100.47</v>
      </c>
      <c r="M39" s="128">
        <v>2274.85</v>
      </c>
      <c r="O39" s="128">
        <v>264511</v>
      </c>
      <c r="P39" s="128">
        <v>82560</v>
      </c>
      <c r="S39" s="130">
        <v>131744.31</v>
      </c>
      <c r="T39" s="130">
        <v>1440362.48</v>
      </c>
      <c r="U39" s="129">
        <v>780112.13</v>
      </c>
      <c r="W39" s="129">
        <v>762.86</v>
      </c>
      <c r="X39" s="129">
        <v>520</v>
      </c>
      <c r="Y39" s="129">
        <v>615297.69999999995</v>
      </c>
      <c r="AA39" s="129">
        <v>167100</v>
      </c>
      <c r="AB39" s="230">
        <v>985070.7</v>
      </c>
      <c r="AC39" s="230">
        <v>19948</v>
      </c>
      <c r="AE39" s="230">
        <v>634501.35</v>
      </c>
      <c r="AF39" s="230">
        <v>295483.07</v>
      </c>
      <c r="AG39" s="230">
        <v>4</v>
      </c>
      <c r="AI39" s="252">
        <f t="shared" si="1"/>
        <v>662594.15</v>
      </c>
      <c r="AJ39" s="96">
        <f t="shared" si="2"/>
        <v>349345.85</v>
      </c>
      <c r="AK39" s="53">
        <f t="shared" si="3"/>
        <v>313248.30000000005</v>
      </c>
      <c r="AL39" s="50">
        <f t="shared" si="4"/>
        <v>1563792.69</v>
      </c>
      <c r="AM39" s="99">
        <f t="shared" si="5"/>
        <v>1935007.1199999999</v>
      </c>
      <c r="AN39" s="53">
        <f t="shared" si="6"/>
        <v>-371214.42999999993</v>
      </c>
    </row>
    <row r="40" spans="1:40">
      <c r="A40" t="s">
        <v>482</v>
      </c>
      <c r="B40" t="s">
        <v>525</v>
      </c>
      <c r="C40">
        <v>2151</v>
      </c>
      <c r="D40" t="s">
        <v>531</v>
      </c>
      <c r="E40" t="s">
        <v>531</v>
      </c>
      <c r="F40" s="131">
        <v>474262.33</v>
      </c>
      <c r="G40" s="131">
        <v>7086</v>
      </c>
      <c r="H40" s="131">
        <v>34055.97</v>
      </c>
      <c r="I40" s="130">
        <v>128369.84</v>
      </c>
      <c r="J40" s="130">
        <v>293912.36</v>
      </c>
      <c r="M40" s="128">
        <v>11560</v>
      </c>
      <c r="O40" s="128">
        <v>203117</v>
      </c>
      <c r="P40" s="128">
        <v>0</v>
      </c>
      <c r="S40" s="130">
        <v>343123.4</v>
      </c>
      <c r="T40" s="130">
        <v>455164.99</v>
      </c>
      <c r="U40" s="129">
        <v>1113096.21</v>
      </c>
      <c r="W40" s="129">
        <v>719.01</v>
      </c>
      <c r="X40" s="129">
        <v>1885</v>
      </c>
      <c r="Y40" s="129">
        <v>818650.2</v>
      </c>
      <c r="AA40" s="129">
        <v>119000</v>
      </c>
      <c r="AB40" s="230">
        <v>1538868.2</v>
      </c>
      <c r="AC40" s="230">
        <v>18316</v>
      </c>
      <c r="AE40" s="230">
        <v>550267.09</v>
      </c>
      <c r="AF40" s="230">
        <v>21166.02</v>
      </c>
      <c r="AG40" s="230">
        <v>12</v>
      </c>
      <c r="AI40" s="252">
        <f t="shared" si="1"/>
        <v>515404.30000000005</v>
      </c>
      <c r="AJ40" s="96">
        <f t="shared" si="2"/>
        <v>214677</v>
      </c>
      <c r="AK40" s="53">
        <f t="shared" si="3"/>
        <v>300727.30000000005</v>
      </c>
      <c r="AL40" s="50">
        <f t="shared" si="4"/>
        <v>2053350.42</v>
      </c>
      <c r="AM40" s="99">
        <f t="shared" si="5"/>
        <v>2128629.31</v>
      </c>
      <c r="AN40" s="53">
        <f t="shared" si="6"/>
        <v>-75278.89000000013</v>
      </c>
    </row>
    <row r="41" spans="1:40">
      <c r="A41" t="s">
        <v>482</v>
      </c>
      <c r="B41" t="s">
        <v>525</v>
      </c>
      <c r="C41">
        <v>2636</v>
      </c>
      <c r="D41" t="s">
        <v>532</v>
      </c>
      <c r="E41" t="s">
        <v>532</v>
      </c>
      <c r="F41" s="131">
        <v>413587.7</v>
      </c>
      <c r="G41" s="131">
        <v>23072</v>
      </c>
      <c r="H41" s="131">
        <v>26401.23</v>
      </c>
      <c r="I41" s="130">
        <v>476652.89</v>
      </c>
      <c r="J41" s="130">
        <v>251054.97</v>
      </c>
      <c r="M41" s="128">
        <v>10319</v>
      </c>
      <c r="O41" s="128">
        <v>141633</v>
      </c>
      <c r="P41" s="128">
        <v>8276.49</v>
      </c>
      <c r="S41" s="130">
        <v>-819293.59</v>
      </c>
      <c r="T41" s="130">
        <v>1976836.89</v>
      </c>
      <c r="U41" s="129">
        <v>1261980.72</v>
      </c>
      <c r="W41" s="129">
        <v>639</v>
      </c>
      <c r="X41" s="129">
        <v>2084</v>
      </c>
      <c r="Y41" s="129">
        <v>743423.25</v>
      </c>
      <c r="AA41" s="129">
        <v>7000</v>
      </c>
      <c r="AB41" s="230">
        <v>1187048.6599999999</v>
      </c>
      <c r="AD41" s="230">
        <v>41096</v>
      </c>
      <c r="AE41" s="230">
        <v>715111</v>
      </c>
      <c r="AF41" s="230">
        <v>198874.31</v>
      </c>
      <c r="AI41" s="252">
        <f t="shared" si="1"/>
        <v>463060.93</v>
      </c>
      <c r="AJ41" s="96">
        <f t="shared" si="2"/>
        <v>160228.49</v>
      </c>
      <c r="AK41" s="53">
        <f t="shared" si="3"/>
        <v>302832.44</v>
      </c>
      <c r="AL41" s="50">
        <f t="shared" si="4"/>
        <v>2015126.97</v>
      </c>
      <c r="AM41" s="99">
        <f t="shared" si="5"/>
        <v>2142129.9699999997</v>
      </c>
      <c r="AN41" s="53">
        <f t="shared" si="6"/>
        <v>-127002.99999999977</v>
      </c>
    </row>
    <row r="42" spans="1:40">
      <c r="A42" t="s">
        <v>482</v>
      </c>
      <c r="B42" t="s">
        <v>525</v>
      </c>
      <c r="C42">
        <v>4545</v>
      </c>
      <c r="D42" t="s">
        <v>533</v>
      </c>
      <c r="E42" t="s">
        <v>533</v>
      </c>
      <c r="F42" s="131">
        <v>1132273.32</v>
      </c>
      <c r="G42" s="131">
        <v>34687</v>
      </c>
      <c r="H42" s="131">
        <v>96693.11</v>
      </c>
      <c r="I42" s="130">
        <v>609252.39</v>
      </c>
      <c r="J42" s="130">
        <v>431654.34</v>
      </c>
      <c r="M42" s="128">
        <v>15573.18</v>
      </c>
      <c r="O42" s="128">
        <v>396694.6</v>
      </c>
      <c r="P42" s="128">
        <v>7879.83</v>
      </c>
      <c r="S42" s="130">
        <v>980693.73</v>
      </c>
      <c r="T42" s="130">
        <v>1732965.71</v>
      </c>
      <c r="U42" s="129">
        <v>1803552.99</v>
      </c>
      <c r="V42" s="129">
        <v>4300</v>
      </c>
      <c r="W42" s="129">
        <v>2346.5700000000002</v>
      </c>
      <c r="X42" s="129">
        <v>1368</v>
      </c>
      <c r="Y42" s="129">
        <v>551345.80000000005</v>
      </c>
      <c r="AA42" s="129">
        <v>17400</v>
      </c>
      <c r="AB42" s="230">
        <v>1523116.8</v>
      </c>
      <c r="AC42" s="230">
        <v>65518</v>
      </c>
      <c r="AD42" s="230">
        <v>37286</v>
      </c>
      <c r="AE42" s="230">
        <v>1189788.72</v>
      </c>
      <c r="AF42" s="230">
        <v>393850.73</v>
      </c>
      <c r="AI42" s="252">
        <f t="shared" si="1"/>
        <v>1263653.4300000002</v>
      </c>
      <c r="AJ42" s="96">
        <f t="shared" si="2"/>
        <v>420147.61</v>
      </c>
      <c r="AK42" s="53">
        <f t="shared" si="3"/>
        <v>843505.82000000018</v>
      </c>
      <c r="AL42" s="50">
        <f t="shared" si="4"/>
        <v>2380313.3600000003</v>
      </c>
      <c r="AM42" s="99">
        <f t="shared" si="5"/>
        <v>3209560.25</v>
      </c>
      <c r="AN42" s="53">
        <f t="shared" si="6"/>
        <v>-829246.88999999966</v>
      </c>
    </row>
    <row r="43" spans="1:40">
      <c r="A43" t="s">
        <v>482</v>
      </c>
      <c r="B43" t="s">
        <v>525</v>
      </c>
      <c r="C43">
        <v>2870</v>
      </c>
      <c r="D43" t="s">
        <v>534</v>
      </c>
      <c r="E43" t="s">
        <v>534</v>
      </c>
      <c r="F43" s="131">
        <v>768878.84</v>
      </c>
      <c r="G43" s="131">
        <v>22087</v>
      </c>
      <c r="H43" s="131">
        <v>73669.2</v>
      </c>
      <c r="I43" s="130">
        <v>776644.35</v>
      </c>
      <c r="J43" s="130">
        <v>354557.91</v>
      </c>
      <c r="M43" s="128">
        <v>12163.5</v>
      </c>
      <c r="O43" s="128">
        <v>20100</v>
      </c>
      <c r="P43" s="128">
        <v>2249</v>
      </c>
      <c r="S43" s="130">
        <v>79550.259999999995</v>
      </c>
      <c r="T43" s="130">
        <v>2083523.09</v>
      </c>
      <c r="U43" s="129">
        <v>1111355.99</v>
      </c>
      <c r="W43" s="129">
        <v>1516.12</v>
      </c>
      <c r="X43" s="129">
        <v>3510</v>
      </c>
      <c r="Y43" s="129">
        <v>588822.4</v>
      </c>
      <c r="AA43" s="129">
        <v>45000</v>
      </c>
      <c r="AB43" s="230">
        <v>928674.4</v>
      </c>
      <c r="AC43" s="230">
        <v>55682</v>
      </c>
      <c r="AE43" s="230">
        <v>640856.47</v>
      </c>
      <c r="AF43" s="230">
        <v>326723.19</v>
      </c>
      <c r="AG43" s="230">
        <v>17</v>
      </c>
      <c r="AI43" s="252">
        <f t="shared" si="1"/>
        <v>864635.03999999992</v>
      </c>
      <c r="AJ43" s="96">
        <f t="shared" si="2"/>
        <v>34512.5</v>
      </c>
      <c r="AK43" s="53">
        <f t="shared" si="3"/>
        <v>830122.53999999992</v>
      </c>
      <c r="AL43" s="50">
        <f t="shared" si="4"/>
        <v>1750204.5100000002</v>
      </c>
      <c r="AM43" s="99">
        <f t="shared" si="5"/>
        <v>1951953.06</v>
      </c>
      <c r="AN43" s="53">
        <f t="shared" si="6"/>
        <v>-201748.54999999981</v>
      </c>
    </row>
    <row r="44" spans="1:40">
      <c r="A44" t="s">
        <v>482</v>
      </c>
      <c r="B44" t="s">
        <v>525</v>
      </c>
      <c r="C44">
        <v>3482</v>
      </c>
      <c r="D44" t="s">
        <v>535</v>
      </c>
      <c r="E44" t="s">
        <v>535</v>
      </c>
      <c r="F44" s="131">
        <v>607624.4</v>
      </c>
      <c r="G44" s="131">
        <v>0</v>
      </c>
      <c r="H44" s="131">
        <v>14827.38</v>
      </c>
      <c r="I44" s="130">
        <v>1246232.2</v>
      </c>
      <c r="J44" s="130">
        <v>242288.25</v>
      </c>
      <c r="M44" s="128">
        <v>15730.47</v>
      </c>
      <c r="P44" s="128">
        <v>16791</v>
      </c>
      <c r="S44" s="130">
        <v>2088637.73</v>
      </c>
      <c r="U44" s="129">
        <v>1502166.32</v>
      </c>
      <c r="W44" s="129">
        <v>973.71</v>
      </c>
      <c r="X44" s="129">
        <v>747</v>
      </c>
      <c r="Y44" s="129">
        <v>976972.5</v>
      </c>
      <c r="AB44" s="230">
        <v>1512669.5</v>
      </c>
      <c r="AD44" s="230">
        <v>26605</v>
      </c>
      <c r="AE44" s="230">
        <v>650340.16</v>
      </c>
      <c r="AF44" s="230">
        <v>276430.84000000003</v>
      </c>
      <c r="AG44" s="230">
        <v>1</v>
      </c>
      <c r="AH44" s="230">
        <v>25000</v>
      </c>
      <c r="AI44" s="252">
        <f t="shared" si="1"/>
        <v>622451.78</v>
      </c>
      <c r="AJ44" s="96">
        <f t="shared" si="2"/>
        <v>32521.47</v>
      </c>
      <c r="AK44" s="53">
        <f t="shared" si="3"/>
        <v>589930.31000000006</v>
      </c>
      <c r="AL44" s="50">
        <f t="shared" si="4"/>
        <v>2480859.5300000003</v>
      </c>
      <c r="AM44" s="99">
        <f t="shared" si="5"/>
        <v>2491046.5</v>
      </c>
      <c r="AN44" s="53">
        <f t="shared" si="6"/>
        <v>-10186.969999999739</v>
      </c>
    </row>
    <row r="45" spans="1:40">
      <c r="A45" t="s">
        <v>482</v>
      </c>
      <c r="B45" t="s">
        <v>525</v>
      </c>
      <c r="C45">
        <v>4225</v>
      </c>
      <c r="D45" t="s">
        <v>536</v>
      </c>
      <c r="E45" t="s">
        <v>536</v>
      </c>
      <c r="F45" s="131">
        <v>221791.98</v>
      </c>
      <c r="G45" s="131">
        <v>120448</v>
      </c>
      <c r="H45" s="131">
        <v>43028.08</v>
      </c>
      <c r="I45" s="130">
        <v>744503.81</v>
      </c>
      <c r="J45" s="130">
        <v>513118.57</v>
      </c>
      <c r="M45" s="128">
        <v>29470.29</v>
      </c>
      <c r="P45" s="128">
        <v>4545.7299999999996</v>
      </c>
      <c r="S45" s="130">
        <v>276905.84999999998</v>
      </c>
      <c r="T45" s="130">
        <v>1500565.11</v>
      </c>
      <c r="U45" s="129">
        <v>1645117.77</v>
      </c>
      <c r="W45" s="129">
        <v>210.33</v>
      </c>
      <c r="X45" s="129">
        <v>3835</v>
      </c>
      <c r="Y45" s="129">
        <v>933469</v>
      </c>
      <c r="AA45" s="129">
        <v>61800</v>
      </c>
      <c r="AB45" s="230">
        <v>1665631</v>
      </c>
      <c r="AC45" s="230">
        <v>26345</v>
      </c>
      <c r="AE45" s="230">
        <v>763044.34</v>
      </c>
      <c r="AF45" s="230">
        <v>357990.3</v>
      </c>
      <c r="AG45" s="230">
        <v>18</v>
      </c>
      <c r="AI45" s="252">
        <f t="shared" si="1"/>
        <v>385268.06</v>
      </c>
      <c r="AJ45" s="96">
        <f t="shared" si="2"/>
        <v>34016.020000000004</v>
      </c>
      <c r="AK45" s="53">
        <f t="shared" si="3"/>
        <v>351252.04</v>
      </c>
      <c r="AL45" s="50">
        <f t="shared" si="4"/>
        <v>2644432.1</v>
      </c>
      <c r="AM45" s="99">
        <f t="shared" si="5"/>
        <v>2813028.6399999997</v>
      </c>
      <c r="AN45" s="53">
        <f t="shared" si="6"/>
        <v>-168596.53999999957</v>
      </c>
    </row>
    <row r="46" spans="1:40">
      <c r="A46" t="s">
        <v>482</v>
      </c>
      <c r="B46" t="s">
        <v>525</v>
      </c>
      <c r="C46">
        <v>3058</v>
      </c>
      <c r="D46" t="s">
        <v>538</v>
      </c>
      <c r="E46" t="s">
        <v>538</v>
      </c>
      <c r="F46" s="131">
        <v>391687.75</v>
      </c>
      <c r="G46" s="131">
        <v>15974</v>
      </c>
      <c r="H46" s="131">
        <v>10046.4</v>
      </c>
      <c r="I46" s="130">
        <v>46532.84</v>
      </c>
      <c r="J46" s="130">
        <v>386274.56</v>
      </c>
      <c r="K46" s="130">
        <v>1</v>
      </c>
      <c r="M46" s="128">
        <v>18485.439999999999</v>
      </c>
      <c r="O46" s="128">
        <v>199820</v>
      </c>
      <c r="P46" s="128">
        <v>121785</v>
      </c>
      <c r="S46" s="130">
        <v>-1501690.85</v>
      </c>
      <c r="T46" s="130">
        <v>2280594.58</v>
      </c>
      <c r="U46" s="129">
        <v>902334.66</v>
      </c>
      <c r="W46" s="129">
        <v>569.84</v>
      </c>
      <c r="X46" s="129">
        <v>757</v>
      </c>
      <c r="Y46" s="129">
        <v>1113842.3600000001</v>
      </c>
      <c r="AA46" s="129">
        <v>54000</v>
      </c>
      <c r="AB46" s="230">
        <v>1491725.36</v>
      </c>
      <c r="AC46" s="230">
        <v>22250</v>
      </c>
      <c r="AD46" s="230">
        <v>8447.75</v>
      </c>
      <c r="AE46" s="230">
        <v>692459.18</v>
      </c>
      <c r="AF46" s="230">
        <v>125099.19</v>
      </c>
      <c r="AI46" s="252">
        <f t="shared" si="1"/>
        <v>417708.15</v>
      </c>
      <c r="AJ46" s="96">
        <f t="shared" si="2"/>
        <v>340090.44</v>
      </c>
      <c r="AK46" s="53">
        <f t="shared" si="3"/>
        <v>77617.710000000021</v>
      </c>
      <c r="AL46" s="50">
        <f t="shared" si="4"/>
        <v>2071503.86</v>
      </c>
      <c r="AM46" s="99">
        <f t="shared" si="5"/>
        <v>2339981.48</v>
      </c>
      <c r="AN46" s="53">
        <f t="shared" si="6"/>
        <v>-268477.61999999988</v>
      </c>
    </row>
    <row r="47" spans="1:40">
      <c r="A47" t="s">
        <v>484</v>
      </c>
      <c r="B47" t="s">
        <v>540</v>
      </c>
      <c r="C47">
        <v>2820</v>
      </c>
      <c r="D47" t="s">
        <v>542</v>
      </c>
      <c r="E47" t="s">
        <v>542</v>
      </c>
      <c r="F47" s="131">
        <v>278395.75</v>
      </c>
      <c r="G47" s="131">
        <v>297</v>
      </c>
      <c r="H47" s="131">
        <v>29904.81</v>
      </c>
      <c r="I47" s="130">
        <v>5548493.2800000003</v>
      </c>
      <c r="J47" s="130">
        <v>1277598.24</v>
      </c>
      <c r="L47" s="128">
        <v>17370</v>
      </c>
      <c r="M47" s="128">
        <v>74130.45</v>
      </c>
      <c r="P47" s="128">
        <v>128854.08</v>
      </c>
      <c r="R47" s="130">
        <v>-1171647.55</v>
      </c>
      <c r="S47" s="130">
        <v>6725037.0599999996</v>
      </c>
      <c r="T47" s="130">
        <v>2114009</v>
      </c>
      <c r="U47" s="129">
        <v>1035033.31</v>
      </c>
      <c r="W47" s="129">
        <v>845.69</v>
      </c>
      <c r="AB47" s="230">
        <v>469754</v>
      </c>
      <c r="AD47" s="230">
        <v>37057</v>
      </c>
      <c r="AE47" s="230">
        <v>791572.14</v>
      </c>
      <c r="AF47" s="230">
        <v>490559.82</v>
      </c>
      <c r="AI47" s="252">
        <f t="shared" si="1"/>
        <v>308597.56</v>
      </c>
      <c r="AJ47" s="96">
        <f t="shared" si="2"/>
        <v>220354.53</v>
      </c>
      <c r="AK47" s="53">
        <f t="shared" si="3"/>
        <v>88243.03</v>
      </c>
      <c r="AL47" s="50">
        <f t="shared" si="4"/>
        <v>1035879</v>
      </c>
      <c r="AM47" s="99">
        <f t="shared" si="5"/>
        <v>1788942.9600000002</v>
      </c>
      <c r="AN47" s="53">
        <f t="shared" si="6"/>
        <v>-753063.9600000002</v>
      </c>
    </row>
    <row r="48" spans="1:40">
      <c r="A48" t="s">
        <v>484</v>
      </c>
      <c r="B48" t="s">
        <v>540</v>
      </c>
      <c r="C48">
        <v>3895</v>
      </c>
      <c r="D48" t="s">
        <v>543</v>
      </c>
      <c r="E48" t="s">
        <v>543</v>
      </c>
      <c r="F48" s="131">
        <v>546548.73</v>
      </c>
      <c r="G48" s="131">
        <v>49370</v>
      </c>
      <c r="H48" s="131">
        <v>9804.14</v>
      </c>
      <c r="I48" s="130">
        <v>3010296.57</v>
      </c>
      <c r="J48" s="130">
        <v>679138.13</v>
      </c>
      <c r="L48" s="128">
        <v>79073.5</v>
      </c>
      <c r="M48" s="128">
        <v>45870</v>
      </c>
      <c r="O48" s="128">
        <v>407950</v>
      </c>
      <c r="P48" s="128">
        <v>1628</v>
      </c>
      <c r="S48" s="130">
        <v>4802252.25</v>
      </c>
      <c r="T48" s="130">
        <v>1646714.98</v>
      </c>
      <c r="U48" s="129">
        <v>1120073.71</v>
      </c>
      <c r="W48" s="129">
        <v>911.44</v>
      </c>
      <c r="AB48" s="230">
        <v>401008.04</v>
      </c>
      <c r="AC48" s="230">
        <v>10376</v>
      </c>
      <c r="AD48" s="230">
        <v>34646</v>
      </c>
      <c r="AE48" s="230">
        <v>914830.12</v>
      </c>
      <c r="AF48" s="230">
        <v>2448456.15</v>
      </c>
      <c r="AI48" s="252">
        <f t="shared" si="1"/>
        <v>605722.87</v>
      </c>
      <c r="AJ48" s="96">
        <f t="shared" si="2"/>
        <v>534521.5</v>
      </c>
      <c r="AK48" s="53">
        <f t="shared" si="3"/>
        <v>71201.37</v>
      </c>
      <c r="AL48" s="50">
        <f t="shared" si="4"/>
        <v>1120985.1499999999</v>
      </c>
      <c r="AM48" s="99">
        <f t="shared" si="5"/>
        <v>3809316.3099999996</v>
      </c>
      <c r="AN48" s="53">
        <f t="shared" si="6"/>
        <v>-2688331.1599999997</v>
      </c>
    </row>
    <row r="49" spans="1:40">
      <c r="A49" t="s">
        <v>484</v>
      </c>
      <c r="B49" t="s">
        <v>540</v>
      </c>
      <c r="C49">
        <v>2041</v>
      </c>
      <c r="D49" t="s">
        <v>544</v>
      </c>
      <c r="E49" t="s">
        <v>544</v>
      </c>
      <c r="F49" s="131">
        <v>1126948.97</v>
      </c>
      <c r="G49" s="131">
        <v>0</v>
      </c>
      <c r="H49" s="131">
        <v>13764.91</v>
      </c>
      <c r="I49" s="130">
        <v>1029637.99</v>
      </c>
      <c r="J49" s="130">
        <v>1784715.04</v>
      </c>
      <c r="K49" s="130">
        <v>73999</v>
      </c>
      <c r="L49" s="128">
        <v>227160</v>
      </c>
      <c r="M49" s="128">
        <v>23265.22</v>
      </c>
      <c r="O49" s="128">
        <v>127000</v>
      </c>
      <c r="P49" s="128">
        <v>4107.3</v>
      </c>
      <c r="S49" s="130">
        <v>5769846.9699999997</v>
      </c>
      <c r="T49" s="130">
        <v>2273364.33</v>
      </c>
      <c r="U49" s="129">
        <v>1170131.07</v>
      </c>
      <c r="W49" s="129">
        <v>1926.62</v>
      </c>
      <c r="AB49" s="230">
        <v>348074</v>
      </c>
      <c r="AD49" s="230">
        <v>32322</v>
      </c>
      <c r="AE49" s="230">
        <v>1024652.98</v>
      </c>
      <c r="AF49" s="230">
        <v>4162686.62</v>
      </c>
      <c r="AI49" s="252">
        <f t="shared" si="1"/>
        <v>1140713.8799999999</v>
      </c>
      <c r="AJ49" s="96">
        <f t="shared" si="2"/>
        <v>381532.51999999996</v>
      </c>
      <c r="AK49" s="53">
        <f t="shared" si="3"/>
        <v>759181.35999999987</v>
      </c>
      <c r="AL49" s="50">
        <f t="shared" si="4"/>
        <v>1172057.6900000002</v>
      </c>
      <c r="AM49" s="99">
        <f t="shared" si="5"/>
        <v>5567735.5999999996</v>
      </c>
      <c r="AN49" s="53">
        <f t="shared" si="6"/>
        <v>-4395677.9099999992</v>
      </c>
    </row>
    <row r="50" spans="1:40">
      <c r="A50" t="s">
        <v>486</v>
      </c>
      <c r="B50" t="s">
        <v>546</v>
      </c>
      <c r="C50">
        <v>2880</v>
      </c>
      <c r="D50" t="s">
        <v>548</v>
      </c>
      <c r="E50" t="s">
        <v>548</v>
      </c>
      <c r="F50" s="131">
        <v>973567.44</v>
      </c>
      <c r="G50" s="131">
        <v>1064</v>
      </c>
      <c r="H50" s="131">
        <v>6000.21</v>
      </c>
      <c r="I50" s="130">
        <v>393523.12</v>
      </c>
      <c r="J50" s="130">
        <v>577829.43000000005</v>
      </c>
      <c r="L50" s="128">
        <v>0</v>
      </c>
      <c r="M50" s="128">
        <v>55200</v>
      </c>
      <c r="P50" s="128">
        <v>1785</v>
      </c>
      <c r="S50" s="130">
        <v>1443810.75</v>
      </c>
      <c r="U50" s="129">
        <v>2186020.94</v>
      </c>
      <c r="W50" s="129">
        <v>994.04</v>
      </c>
      <c r="Y50" s="129">
        <v>1214466</v>
      </c>
      <c r="AB50" s="230">
        <v>1659058.69</v>
      </c>
      <c r="AD50" s="230">
        <v>49127</v>
      </c>
      <c r="AE50" s="230">
        <v>852628.25</v>
      </c>
      <c r="AF50" s="230">
        <v>389478.59</v>
      </c>
      <c r="AI50" s="252">
        <f t="shared" si="1"/>
        <v>980631.64999999991</v>
      </c>
      <c r="AJ50" s="96">
        <f t="shared" si="2"/>
        <v>56985</v>
      </c>
      <c r="AK50" s="53">
        <f t="shared" si="3"/>
        <v>923646.64999999991</v>
      </c>
      <c r="AL50" s="50">
        <f t="shared" si="4"/>
        <v>3401480.98</v>
      </c>
      <c r="AM50" s="99">
        <f t="shared" si="5"/>
        <v>2950292.53</v>
      </c>
      <c r="AN50" s="53">
        <f t="shared" si="6"/>
        <v>451188.45000000019</v>
      </c>
    </row>
    <row r="51" spans="1:40">
      <c r="A51" t="s">
        <v>486</v>
      </c>
      <c r="B51" t="s">
        <v>546</v>
      </c>
      <c r="C51">
        <v>9821</v>
      </c>
      <c r="D51" t="s">
        <v>549</v>
      </c>
      <c r="E51" t="s">
        <v>549</v>
      </c>
      <c r="F51" s="131">
        <v>1445581.99</v>
      </c>
      <c r="G51" s="131">
        <v>82000</v>
      </c>
      <c r="H51" s="131">
        <v>83860.649999999994</v>
      </c>
      <c r="I51" s="130">
        <v>1030581.85</v>
      </c>
      <c r="J51" s="130">
        <v>348456.24</v>
      </c>
      <c r="L51" s="128">
        <v>0</v>
      </c>
      <c r="M51" s="128">
        <v>18756.23</v>
      </c>
      <c r="P51" s="128">
        <v>7937.28</v>
      </c>
      <c r="S51" s="130">
        <v>637739.34</v>
      </c>
      <c r="T51" s="130">
        <v>2281491.52</v>
      </c>
      <c r="U51" s="129">
        <v>3117379.97</v>
      </c>
      <c r="W51" s="129">
        <v>2859.67</v>
      </c>
      <c r="Y51" s="129">
        <v>1693757.1</v>
      </c>
      <c r="AB51" s="230">
        <v>3014650.02</v>
      </c>
      <c r="AC51" s="230">
        <v>34220</v>
      </c>
      <c r="AD51" s="230">
        <v>44116</v>
      </c>
      <c r="AE51" s="230">
        <v>1451950.72</v>
      </c>
      <c r="AF51" s="230">
        <v>224503.64</v>
      </c>
      <c r="AI51" s="252">
        <f t="shared" si="1"/>
        <v>1611442.64</v>
      </c>
      <c r="AJ51" s="96">
        <f t="shared" si="2"/>
        <v>26693.51</v>
      </c>
      <c r="AK51" s="53">
        <f t="shared" si="3"/>
        <v>1584749.13</v>
      </c>
      <c r="AL51" s="50">
        <f t="shared" si="4"/>
        <v>4813996.74</v>
      </c>
      <c r="AM51" s="99">
        <f t="shared" si="5"/>
        <v>4769440.38</v>
      </c>
      <c r="AN51" s="53">
        <f t="shared" si="6"/>
        <v>44556.360000000335</v>
      </c>
    </row>
    <row r="52" spans="1:40">
      <c r="A52" t="s">
        <v>486</v>
      </c>
      <c r="B52" t="s">
        <v>546</v>
      </c>
      <c r="C52">
        <v>4858</v>
      </c>
      <c r="D52" t="s">
        <v>550</v>
      </c>
      <c r="E52" t="s">
        <v>550</v>
      </c>
      <c r="F52" s="131">
        <v>657082.04</v>
      </c>
      <c r="G52" s="131">
        <v>31800</v>
      </c>
      <c r="H52" s="131">
        <v>28823.62</v>
      </c>
      <c r="I52" s="130">
        <v>427959.76</v>
      </c>
      <c r="J52" s="130">
        <v>391345.35</v>
      </c>
      <c r="L52" s="128">
        <v>0</v>
      </c>
      <c r="M52" s="128">
        <v>0</v>
      </c>
      <c r="P52" s="128">
        <v>5814.13</v>
      </c>
      <c r="S52" s="130">
        <v>-1303352.08</v>
      </c>
      <c r="T52" s="130">
        <v>2647377.69</v>
      </c>
      <c r="U52" s="129">
        <v>2810461.23</v>
      </c>
      <c r="W52" s="129">
        <v>836.26</v>
      </c>
      <c r="Y52" s="129">
        <v>1022599.88</v>
      </c>
      <c r="AB52" s="230">
        <v>1820551.88</v>
      </c>
      <c r="AC52" s="230">
        <v>25939</v>
      </c>
      <c r="AD52" s="230">
        <v>32244</v>
      </c>
      <c r="AE52" s="230">
        <v>1604423.35</v>
      </c>
      <c r="AF52" s="230">
        <v>163568.10999999999</v>
      </c>
      <c r="AI52" s="252">
        <f t="shared" si="1"/>
        <v>717705.66</v>
      </c>
      <c r="AJ52" s="96">
        <f t="shared" si="2"/>
        <v>5814.13</v>
      </c>
      <c r="AK52" s="53">
        <f t="shared" si="3"/>
        <v>711891.53</v>
      </c>
      <c r="AL52" s="50">
        <f t="shared" si="4"/>
        <v>3833897.3699999996</v>
      </c>
      <c r="AM52" s="99">
        <f t="shared" si="5"/>
        <v>3646726.34</v>
      </c>
      <c r="AN52" s="53">
        <f t="shared" si="6"/>
        <v>187171.0299999998</v>
      </c>
    </row>
    <row r="53" spans="1:40">
      <c r="A53" t="s">
        <v>486</v>
      </c>
      <c r="B53" t="s">
        <v>546</v>
      </c>
      <c r="C53">
        <v>5652</v>
      </c>
      <c r="D53" t="s">
        <v>551</v>
      </c>
      <c r="E53" t="s">
        <v>551</v>
      </c>
      <c r="F53" s="131">
        <v>549853.91</v>
      </c>
      <c r="G53" s="131">
        <v>0</v>
      </c>
      <c r="H53" s="131">
        <v>7759.14</v>
      </c>
      <c r="I53" s="130">
        <v>558719.66</v>
      </c>
      <c r="J53" s="130">
        <v>217923.83</v>
      </c>
      <c r="L53" s="128">
        <v>0</v>
      </c>
      <c r="M53" s="128">
        <v>20400</v>
      </c>
      <c r="O53" s="128">
        <v>200040</v>
      </c>
      <c r="P53" s="128">
        <v>1352.54</v>
      </c>
      <c r="S53" s="130">
        <v>-3257954.68</v>
      </c>
      <c r="T53" s="130">
        <v>4706462.17</v>
      </c>
      <c r="U53" s="129">
        <v>1161531.1499999999</v>
      </c>
      <c r="V53" s="129">
        <v>334000</v>
      </c>
      <c r="W53" s="129">
        <v>841.15</v>
      </c>
      <c r="Y53" s="129">
        <v>1651991.8</v>
      </c>
      <c r="AB53" s="230">
        <v>2059145.8</v>
      </c>
      <c r="AC53" s="230">
        <v>130196</v>
      </c>
      <c r="AE53" s="230">
        <v>990116.81</v>
      </c>
      <c r="AF53" s="230">
        <v>304948.98</v>
      </c>
      <c r="AI53" s="252">
        <f t="shared" si="1"/>
        <v>557613.05000000005</v>
      </c>
      <c r="AJ53" s="96">
        <f t="shared" si="2"/>
        <v>221792.54</v>
      </c>
      <c r="AK53" s="53">
        <f t="shared" si="3"/>
        <v>335820.51</v>
      </c>
      <c r="AL53" s="50">
        <f t="shared" si="4"/>
        <v>3148364.0999999996</v>
      </c>
      <c r="AM53" s="99">
        <f t="shared" si="5"/>
        <v>3484407.59</v>
      </c>
      <c r="AN53" s="53">
        <f t="shared" si="6"/>
        <v>-336043.49000000022</v>
      </c>
    </row>
    <row r="54" spans="1:40">
      <c r="A54" s="48" t="s">
        <v>488</v>
      </c>
      <c r="B54" s="48" t="s">
        <v>553</v>
      </c>
      <c r="C54" s="48">
        <v>2823</v>
      </c>
      <c r="D54" s="48" t="s">
        <v>555</v>
      </c>
      <c r="E54" s="48" t="s">
        <v>1446</v>
      </c>
      <c r="F54" s="131">
        <v>218628.8</v>
      </c>
      <c r="G54" s="131">
        <v>50472</v>
      </c>
      <c r="H54" s="131">
        <v>45953.55</v>
      </c>
      <c r="I54" s="130">
        <v>1167212.1499999999</v>
      </c>
      <c r="J54" s="130">
        <v>268357.23</v>
      </c>
      <c r="K54" s="130">
        <v>0</v>
      </c>
      <c r="P54" s="128">
        <v>2185</v>
      </c>
      <c r="S54" s="130">
        <v>771954.47</v>
      </c>
      <c r="T54" s="130">
        <v>954921.7</v>
      </c>
      <c r="U54" s="129">
        <v>1476091.9</v>
      </c>
      <c r="W54" s="129">
        <v>499.74</v>
      </c>
      <c r="Y54" s="129">
        <v>1279650</v>
      </c>
      <c r="AA54" s="129">
        <v>375516.62</v>
      </c>
      <c r="AB54" s="230">
        <v>1897629</v>
      </c>
      <c r="AC54" s="230">
        <v>31532</v>
      </c>
      <c r="AE54" s="230">
        <v>978702.7</v>
      </c>
      <c r="AF54" s="230">
        <v>202332</v>
      </c>
      <c r="AI54" s="252">
        <f t="shared" si="1"/>
        <v>315054.34999999998</v>
      </c>
      <c r="AJ54" s="96">
        <f t="shared" si="2"/>
        <v>2185</v>
      </c>
      <c r="AK54" s="53">
        <f t="shared" si="3"/>
        <v>312869.34999999998</v>
      </c>
      <c r="AL54" s="50">
        <f t="shared" si="4"/>
        <v>3131758.26</v>
      </c>
      <c r="AM54" s="99">
        <f t="shared" si="5"/>
        <v>3110195.7</v>
      </c>
      <c r="AN54" s="53">
        <f t="shared" si="6"/>
        <v>21562.55999999959</v>
      </c>
    </row>
    <row r="55" spans="1:40">
      <c r="A55" s="48" t="s">
        <v>488</v>
      </c>
      <c r="B55" s="48" t="s">
        <v>553</v>
      </c>
      <c r="C55" s="48">
        <v>4818</v>
      </c>
      <c r="D55" s="48" t="s">
        <v>556</v>
      </c>
      <c r="E55" t="s">
        <v>556</v>
      </c>
      <c r="F55" s="131">
        <v>2065795.18</v>
      </c>
      <c r="G55" s="131">
        <v>66760</v>
      </c>
      <c r="H55" s="131">
        <v>14623.61</v>
      </c>
      <c r="I55" s="130">
        <v>895951.27</v>
      </c>
      <c r="J55" s="130">
        <v>330558.68</v>
      </c>
      <c r="M55" s="128">
        <v>15721.03</v>
      </c>
      <c r="P55" s="128">
        <v>3408</v>
      </c>
      <c r="S55" s="130">
        <v>514884.19</v>
      </c>
      <c r="T55" s="130">
        <v>2528782.23</v>
      </c>
      <c r="U55" s="129">
        <v>3985242.94</v>
      </c>
      <c r="V55" s="129">
        <v>428830</v>
      </c>
      <c r="W55" s="129">
        <v>2914.32</v>
      </c>
      <c r="Y55" s="129">
        <v>1011890</v>
      </c>
      <c r="AA55" s="129">
        <v>196312</v>
      </c>
      <c r="AB55" s="230">
        <v>2038619</v>
      </c>
      <c r="AC55" s="230">
        <v>57281</v>
      </c>
      <c r="AE55" s="230">
        <v>3011981.26</v>
      </c>
      <c r="AF55" s="230">
        <v>206414.71</v>
      </c>
      <c r="AI55" s="252">
        <f t="shared" si="1"/>
        <v>2147178.7899999996</v>
      </c>
      <c r="AJ55" s="96">
        <f t="shared" si="2"/>
        <v>19129.03</v>
      </c>
      <c r="AK55" s="53">
        <f t="shared" si="3"/>
        <v>2128049.7599999998</v>
      </c>
      <c r="AL55" s="50">
        <f t="shared" si="4"/>
        <v>5625189.2599999998</v>
      </c>
      <c r="AM55" s="99">
        <f t="shared" si="5"/>
        <v>5314295.97</v>
      </c>
      <c r="AN55" s="53">
        <f t="shared" si="6"/>
        <v>310893.29000000004</v>
      </c>
    </row>
    <row r="56" spans="1:40">
      <c r="A56" s="48" t="s">
        <v>488</v>
      </c>
      <c r="B56" s="48" t="s">
        <v>553</v>
      </c>
      <c r="C56" s="48">
        <v>2500</v>
      </c>
      <c r="D56" s="48" t="s">
        <v>557</v>
      </c>
      <c r="E56" t="s">
        <v>557</v>
      </c>
      <c r="F56" s="131">
        <v>255028.57</v>
      </c>
      <c r="G56" s="131">
        <v>34598</v>
      </c>
      <c r="H56" s="131">
        <v>18349.330000000002</v>
      </c>
      <c r="I56" s="130">
        <v>1210977.26</v>
      </c>
      <c r="J56" s="130">
        <v>83270.570000000007</v>
      </c>
      <c r="P56" s="128">
        <v>-1049</v>
      </c>
      <c r="S56" s="130">
        <v>-731350.21</v>
      </c>
      <c r="T56" s="130">
        <v>2500517.9700000002</v>
      </c>
      <c r="U56" s="129">
        <v>860720.87</v>
      </c>
      <c r="V56" s="129">
        <v>201240</v>
      </c>
      <c r="W56" s="129">
        <v>448.39</v>
      </c>
      <c r="Y56" s="129">
        <v>976561</v>
      </c>
      <c r="AA56" s="129">
        <v>27700</v>
      </c>
      <c r="AB56" s="230">
        <v>1294007</v>
      </c>
      <c r="AC56" s="230">
        <v>25074</v>
      </c>
      <c r="AE56" s="230">
        <v>732601.48</v>
      </c>
      <c r="AF56" s="230">
        <v>180756.81</v>
      </c>
      <c r="AH56" s="230">
        <v>126</v>
      </c>
      <c r="AI56" s="252">
        <f t="shared" si="1"/>
        <v>307975.90000000002</v>
      </c>
      <c r="AJ56" s="96">
        <f t="shared" si="2"/>
        <v>-1049</v>
      </c>
      <c r="AK56" s="53">
        <f t="shared" si="3"/>
        <v>309024.90000000002</v>
      </c>
      <c r="AL56" s="50">
        <f t="shared" si="4"/>
        <v>2066670.26</v>
      </c>
      <c r="AM56" s="99">
        <f t="shared" si="5"/>
        <v>2232565.29</v>
      </c>
      <c r="AN56" s="53">
        <f t="shared" si="6"/>
        <v>-165895.03000000003</v>
      </c>
    </row>
    <row r="57" spans="1:40">
      <c r="A57" s="48" t="s">
        <v>488</v>
      </c>
      <c r="B57" s="48" t="s">
        <v>553</v>
      </c>
      <c r="C57" s="48">
        <v>4429</v>
      </c>
      <c r="D57" s="48" t="s">
        <v>558</v>
      </c>
      <c r="E57" t="s">
        <v>558</v>
      </c>
      <c r="F57" s="131">
        <v>272436.34999999998</v>
      </c>
      <c r="G57" s="131">
        <v>48400</v>
      </c>
      <c r="H57" s="131">
        <v>33290.53</v>
      </c>
      <c r="I57" s="130">
        <v>413236.07</v>
      </c>
      <c r="J57" s="130">
        <v>479307.72</v>
      </c>
      <c r="P57" s="128">
        <v>2339</v>
      </c>
      <c r="R57" s="130">
        <v>-517294.1</v>
      </c>
      <c r="S57" s="130">
        <v>41969.26</v>
      </c>
      <c r="T57" s="130">
        <v>1946573.94</v>
      </c>
      <c r="U57" s="129">
        <v>1496076.74</v>
      </c>
      <c r="V57" s="129">
        <v>65000</v>
      </c>
      <c r="W57" s="129">
        <v>523.77</v>
      </c>
      <c r="Y57" s="129">
        <v>894540</v>
      </c>
      <c r="AA57" s="129">
        <v>136393</v>
      </c>
      <c r="AB57" s="230">
        <v>1594568</v>
      </c>
      <c r="AC57" s="230">
        <v>34712</v>
      </c>
      <c r="AD57" s="230">
        <v>5442</v>
      </c>
      <c r="AE57" s="230">
        <v>858391.2</v>
      </c>
      <c r="AF57" s="230">
        <v>263237.74</v>
      </c>
      <c r="AH57" s="230">
        <v>63100</v>
      </c>
      <c r="AI57" s="252">
        <f t="shared" si="1"/>
        <v>354126.88</v>
      </c>
      <c r="AJ57" s="96">
        <f t="shared" si="2"/>
        <v>2339</v>
      </c>
      <c r="AK57" s="53">
        <f t="shared" si="3"/>
        <v>351787.88</v>
      </c>
      <c r="AL57" s="50">
        <f t="shared" si="4"/>
        <v>2592533.5099999998</v>
      </c>
      <c r="AM57" s="99">
        <f t="shared" si="5"/>
        <v>2819450.9400000004</v>
      </c>
      <c r="AN57" s="53">
        <f t="shared" si="6"/>
        <v>-226917.43000000063</v>
      </c>
    </row>
    <row r="58" spans="1:40">
      <c r="A58" s="48" t="s">
        <v>488</v>
      </c>
      <c r="B58" s="48" t="s">
        <v>553</v>
      </c>
      <c r="C58" s="48">
        <v>3247</v>
      </c>
      <c r="D58" s="48" t="s">
        <v>559</v>
      </c>
      <c r="E58" t="s">
        <v>559</v>
      </c>
      <c r="F58" s="131">
        <v>494898.21</v>
      </c>
      <c r="G58" s="131">
        <v>15660</v>
      </c>
      <c r="H58" s="131">
        <v>14978.65</v>
      </c>
      <c r="I58" s="130">
        <v>179796.3</v>
      </c>
      <c r="J58" s="130">
        <v>158570.79</v>
      </c>
      <c r="P58" s="128">
        <v>419</v>
      </c>
      <c r="R58" s="130">
        <v>-275194.3</v>
      </c>
      <c r="S58" s="130">
        <v>83694.36</v>
      </c>
      <c r="T58" s="130">
        <v>980950.37</v>
      </c>
      <c r="U58" s="129">
        <v>656995.4</v>
      </c>
      <c r="V58" s="129">
        <v>98300</v>
      </c>
      <c r="W58" s="129">
        <v>762.99</v>
      </c>
      <c r="Y58" s="129">
        <v>1062460</v>
      </c>
      <c r="AA58" s="129">
        <v>147270</v>
      </c>
      <c r="AB58" s="230">
        <v>1247195</v>
      </c>
      <c r="AC58" s="230">
        <v>14632</v>
      </c>
      <c r="AE58" s="230">
        <v>497348.6</v>
      </c>
      <c r="AF58" s="230">
        <v>79715.27</v>
      </c>
      <c r="AH58" s="230">
        <v>52863</v>
      </c>
      <c r="AI58" s="252">
        <f t="shared" si="1"/>
        <v>525536.86</v>
      </c>
      <c r="AJ58" s="96">
        <f t="shared" si="2"/>
        <v>419</v>
      </c>
      <c r="AK58" s="53">
        <f t="shared" si="3"/>
        <v>525117.86</v>
      </c>
      <c r="AL58" s="50">
        <f t="shared" si="4"/>
        <v>1965788.3900000001</v>
      </c>
      <c r="AM58" s="99">
        <f t="shared" si="5"/>
        <v>1891753.87</v>
      </c>
      <c r="AN58" s="53">
        <f t="shared" si="6"/>
        <v>74034.520000000019</v>
      </c>
    </row>
    <row r="59" spans="1:40" s="247" customFormat="1">
      <c r="A59" s="246" t="s">
        <v>488</v>
      </c>
      <c r="B59" s="246" t="s">
        <v>553</v>
      </c>
      <c r="C59" s="246">
        <v>1126</v>
      </c>
      <c r="D59" s="246" t="s">
        <v>560</v>
      </c>
      <c r="E59" s="247" t="s">
        <v>560</v>
      </c>
      <c r="F59" s="131">
        <v>140213.03</v>
      </c>
      <c r="G59" s="131">
        <v>72814</v>
      </c>
      <c r="H59" s="131">
        <v>21131.119999999999</v>
      </c>
      <c r="I59" s="130">
        <v>1248930.02</v>
      </c>
      <c r="J59" s="130">
        <v>-150921.03</v>
      </c>
      <c r="K59" s="130"/>
      <c r="L59" s="128"/>
      <c r="M59" s="128"/>
      <c r="N59" s="128"/>
      <c r="O59" s="128"/>
      <c r="P59" s="128">
        <v>292.8</v>
      </c>
      <c r="Q59" s="130"/>
      <c r="R59" s="130"/>
      <c r="S59" s="130">
        <v>-313994.77</v>
      </c>
      <c r="T59" s="130">
        <v>1692734.22</v>
      </c>
      <c r="U59" s="129">
        <v>685155.89</v>
      </c>
      <c r="V59" s="129"/>
      <c r="W59" s="129">
        <v>276.58999999999997</v>
      </c>
      <c r="X59" s="129"/>
      <c r="Y59" s="129">
        <v>982361.61</v>
      </c>
      <c r="Z59" s="129"/>
      <c r="AA59" s="129">
        <v>117000</v>
      </c>
      <c r="AB59" s="230">
        <v>1134534.6100000001</v>
      </c>
      <c r="AC59" s="230">
        <v>33682.120000000003</v>
      </c>
      <c r="AD59" s="230"/>
      <c r="AE59" s="230">
        <v>494936.55</v>
      </c>
      <c r="AF59" s="230">
        <v>168505.92</v>
      </c>
      <c r="AG59" s="230"/>
      <c r="AH59" s="230"/>
      <c r="AI59" s="252">
        <f t="shared" si="1"/>
        <v>234158.15</v>
      </c>
      <c r="AJ59" s="96">
        <f t="shared" si="2"/>
        <v>292.8</v>
      </c>
      <c r="AK59" s="53">
        <f t="shared" si="3"/>
        <v>233865.35</v>
      </c>
      <c r="AL59" s="50">
        <f t="shared" si="4"/>
        <v>1784794.0899999999</v>
      </c>
      <c r="AM59" s="99">
        <f t="shared" si="5"/>
        <v>1831659.2000000002</v>
      </c>
      <c r="AN59" s="53">
        <f t="shared" si="6"/>
        <v>-46865.110000000335</v>
      </c>
    </row>
    <row r="60" spans="1:40">
      <c r="A60" t="s">
        <v>490</v>
      </c>
      <c r="B60" t="s">
        <v>562</v>
      </c>
      <c r="C60">
        <v>3728</v>
      </c>
      <c r="D60" t="s">
        <v>564</v>
      </c>
      <c r="E60" t="s">
        <v>564</v>
      </c>
      <c r="F60" s="131">
        <v>162688.01999999999</v>
      </c>
      <c r="G60" s="131">
        <v>0</v>
      </c>
      <c r="H60" s="131">
        <v>8000</v>
      </c>
      <c r="I60" s="130">
        <v>864460.86</v>
      </c>
      <c r="J60" s="130">
        <v>10552.62</v>
      </c>
      <c r="L60" s="128">
        <v>49591</v>
      </c>
      <c r="M60" s="128">
        <v>319831.32</v>
      </c>
      <c r="P60" s="128">
        <v>0</v>
      </c>
      <c r="S60" s="130">
        <v>3293568.9</v>
      </c>
      <c r="T60" s="130">
        <v>-2210713.7999999998</v>
      </c>
      <c r="U60" s="129">
        <v>754483.91</v>
      </c>
      <c r="W60" s="129">
        <v>620.09</v>
      </c>
      <c r="Y60" s="129">
        <v>345284.5</v>
      </c>
      <c r="AA60" s="129">
        <v>577118</v>
      </c>
      <c r="AB60" s="230">
        <v>1193430.5</v>
      </c>
      <c r="AD60" s="230">
        <v>32334</v>
      </c>
      <c r="AE60" s="230">
        <v>683747.71</v>
      </c>
      <c r="AF60" s="230">
        <v>174570.21</v>
      </c>
      <c r="AI60" s="252">
        <f t="shared" si="1"/>
        <v>170688.02</v>
      </c>
      <c r="AJ60" s="96">
        <f t="shared" si="2"/>
        <v>369422.32</v>
      </c>
      <c r="AK60" s="53">
        <f t="shared" si="3"/>
        <v>-198734.30000000002</v>
      </c>
      <c r="AL60" s="50">
        <f t="shared" si="4"/>
        <v>1677506.5</v>
      </c>
      <c r="AM60" s="99">
        <f t="shared" si="5"/>
        <v>2084082.42</v>
      </c>
      <c r="AN60" s="53">
        <f t="shared" si="6"/>
        <v>-406575.91999999993</v>
      </c>
    </row>
    <row r="61" spans="1:40">
      <c r="A61" t="s">
        <v>490</v>
      </c>
      <c r="B61" t="s">
        <v>562</v>
      </c>
      <c r="C61">
        <v>3543</v>
      </c>
      <c r="D61" t="s">
        <v>565</v>
      </c>
      <c r="E61" t="s">
        <v>565</v>
      </c>
      <c r="F61" s="131">
        <v>375365.73</v>
      </c>
      <c r="G61" s="131">
        <v>88986</v>
      </c>
      <c r="H61" s="131">
        <v>121212.54</v>
      </c>
      <c r="I61" s="130">
        <v>827085.51</v>
      </c>
      <c r="J61" s="130">
        <v>229683.08</v>
      </c>
      <c r="M61" s="128">
        <v>13000</v>
      </c>
      <c r="O61" s="128">
        <v>61061</v>
      </c>
      <c r="P61" s="128">
        <v>9966</v>
      </c>
      <c r="S61" s="130">
        <v>223628.05</v>
      </c>
      <c r="T61" s="130">
        <v>1549076.07</v>
      </c>
      <c r="U61" s="129">
        <v>1682141.23</v>
      </c>
      <c r="W61" s="129">
        <v>1069.08</v>
      </c>
      <c r="Y61" s="129">
        <v>834482.72</v>
      </c>
      <c r="AB61" s="230">
        <v>1442146.72</v>
      </c>
      <c r="AD61" s="230">
        <v>23289</v>
      </c>
      <c r="AE61" s="230">
        <v>992299.29</v>
      </c>
      <c r="AF61" s="230">
        <v>274356.28000000003</v>
      </c>
      <c r="AI61" s="252">
        <f t="shared" si="1"/>
        <v>585564.27</v>
      </c>
      <c r="AJ61" s="96">
        <f t="shared" si="2"/>
        <v>84027</v>
      </c>
      <c r="AK61" s="53">
        <f t="shared" si="3"/>
        <v>501537.27</v>
      </c>
      <c r="AL61" s="50">
        <f t="shared" si="4"/>
        <v>2517693.0300000003</v>
      </c>
      <c r="AM61" s="99">
        <f t="shared" si="5"/>
        <v>2732091.29</v>
      </c>
      <c r="AN61" s="53">
        <f t="shared" si="6"/>
        <v>-214398.25999999978</v>
      </c>
    </row>
    <row r="62" spans="1:40">
      <c r="A62" t="s">
        <v>490</v>
      </c>
      <c r="B62" t="s">
        <v>562</v>
      </c>
      <c r="C62">
        <v>6330</v>
      </c>
      <c r="D62" t="s">
        <v>566</v>
      </c>
      <c r="E62" t="s">
        <v>566</v>
      </c>
      <c r="F62" s="131">
        <v>62289.11</v>
      </c>
      <c r="G62" s="131">
        <v>1069627</v>
      </c>
      <c r="H62" s="131">
        <v>177903.64</v>
      </c>
      <c r="I62" s="130">
        <v>169115.3</v>
      </c>
      <c r="J62" s="130">
        <v>13386.05</v>
      </c>
      <c r="M62" s="128">
        <v>15400</v>
      </c>
      <c r="O62" s="128">
        <v>0</v>
      </c>
      <c r="P62" s="128">
        <v>1084427.68</v>
      </c>
      <c r="S62" s="130">
        <v>-2775899.69</v>
      </c>
      <c r="T62" s="130">
        <v>3406179.86</v>
      </c>
      <c r="U62" s="129">
        <v>1517534.34</v>
      </c>
      <c r="W62" s="129">
        <v>5953.18</v>
      </c>
      <c r="Y62" s="129">
        <v>1434326.3</v>
      </c>
      <c r="AB62" s="230">
        <v>1950625.3</v>
      </c>
      <c r="AD62" s="230">
        <v>8324</v>
      </c>
      <c r="AE62" s="230">
        <v>965562.29</v>
      </c>
      <c r="AF62" s="230">
        <v>271088.98</v>
      </c>
      <c r="AI62" s="252">
        <f t="shared" si="1"/>
        <v>1309819.75</v>
      </c>
      <c r="AJ62" s="96">
        <f t="shared" si="2"/>
        <v>1099827.68</v>
      </c>
      <c r="AK62" s="53">
        <f t="shared" si="3"/>
        <v>209992.07000000007</v>
      </c>
      <c r="AL62" s="50">
        <f t="shared" si="4"/>
        <v>2957813.8200000003</v>
      </c>
      <c r="AM62" s="99">
        <f t="shared" si="5"/>
        <v>3195600.57</v>
      </c>
      <c r="AN62" s="53">
        <f t="shared" si="6"/>
        <v>-237786.74999999953</v>
      </c>
    </row>
    <row r="63" spans="1:40">
      <c r="A63" t="s">
        <v>490</v>
      </c>
      <c r="B63" t="s">
        <v>562</v>
      </c>
      <c r="C63">
        <v>3421</v>
      </c>
      <c r="D63" t="s">
        <v>567</v>
      </c>
      <c r="E63" t="s">
        <v>567</v>
      </c>
      <c r="F63" s="131">
        <v>202611.24</v>
      </c>
      <c r="G63" s="131">
        <v>0</v>
      </c>
      <c r="H63" s="131">
        <v>31386.35</v>
      </c>
      <c r="I63" s="130">
        <v>333146.61</v>
      </c>
      <c r="J63" s="130">
        <v>88471.5</v>
      </c>
      <c r="L63" s="128">
        <v>73309</v>
      </c>
      <c r="M63" s="128">
        <v>115523.45</v>
      </c>
      <c r="O63" s="128">
        <v>86553</v>
      </c>
      <c r="P63" s="128">
        <v>0</v>
      </c>
      <c r="S63" s="130">
        <v>-1069487.45</v>
      </c>
      <c r="T63" s="130">
        <v>1679166.57</v>
      </c>
      <c r="U63" s="129">
        <v>1411564.49</v>
      </c>
      <c r="W63" s="129">
        <v>456.64</v>
      </c>
      <c r="Y63" s="129">
        <v>156330.5</v>
      </c>
      <c r="AB63" s="230">
        <v>768234.5</v>
      </c>
      <c r="AD63" s="230">
        <v>24748</v>
      </c>
      <c r="AE63" s="230">
        <v>834735.92</v>
      </c>
      <c r="AF63" s="230">
        <v>170082.08</v>
      </c>
      <c r="AI63" s="252">
        <f t="shared" si="1"/>
        <v>233997.59</v>
      </c>
      <c r="AJ63" s="96">
        <f t="shared" si="2"/>
        <v>275385.45</v>
      </c>
      <c r="AK63" s="53">
        <f t="shared" si="3"/>
        <v>-41387.860000000015</v>
      </c>
      <c r="AL63" s="50">
        <f t="shared" si="4"/>
        <v>1568351.63</v>
      </c>
      <c r="AM63" s="99">
        <f t="shared" si="5"/>
        <v>1797800.5</v>
      </c>
      <c r="AN63" s="53">
        <f t="shared" si="6"/>
        <v>-229448.87000000011</v>
      </c>
    </row>
    <row r="64" spans="1:40">
      <c r="A64" t="s">
        <v>490</v>
      </c>
      <c r="B64" t="s">
        <v>562</v>
      </c>
      <c r="C64">
        <v>3591</v>
      </c>
      <c r="D64" t="s">
        <v>568</v>
      </c>
      <c r="E64" t="s">
        <v>568</v>
      </c>
      <c r="F64" s="131">
        <v>54812.27</v>
      </c>
      <c r="G64" s="131">
        <v>0</v>
      </c>
      <c r="H64" s="131">
        <v>31143.96</v>
      </c>
      <c r="I64" s="130">
        <v>624842.32999999996</v>
      </c>
      <c r="J64" s="130">
        <v>109824.28</v>
      </c>
      <c r="M64" s="128">
        <v>39345.14</v>
      </c>
      <c r="O64" s="128">
        <v>18300</v>
      </c>
      <c r="P64" s="128">
        <v>13520</v>
      </c>
      <c r="S64" s="130">
        <v>-417721.64</v>
      </c>
      <c r="T64" s="130">
        <v>1290095.46</v>
      </c>
      <c r="U64" s="129">
        <v>1170049.7</v>
      </c>
      <c r="W64" s="129">
        <v>354.6</v>
      </c>
      <c r="Y64" s="129">
        <v>345589</v>
      </c>
      <c r="AB64" s="230">
        <v>855492</v>
      </c>
      <c r="AD64" s="230">
        <v>26532</v>
      </c>
      <c r="AE64" s="230">
        <v>610712.53</v>
      </c>
      <c r="AF64" s="230">
        <v>146172.89000000001</v>
      </c>
      <c r="AI64" s="252">
        <f t="shared" si="1"/>
        <v>85956.23</v>
      </c>
      <c r="AJ64" s="96">
        <f t="shared" si="2"/>
        <v>71165.14</v>
      </c>
      <c r="AK64" s="53">
        <f t="shared" si="3"/>
        <v>14791.089999999997</v>
      </c>
      <c r="AL64" s="50">
        <f t="shared" si="4"/>
        <v>1515993.3</v>
      </c>
      <c r="AM64" s="99">
        <f t="shared" si="5"/>
        <v>1638909.42</v>
      </c>
      <c r="AN64" s="53">
        <f t="shared" si="6"/>
        <v>-122916.11999999988</v>
      </c>
    </row>
    <row r="65" spans="1:40">
      <c r="A65" t="s">
        <v>490</v>
      </c>
      <c r="B65" t="s">
        <v>562</v>
      </c>
      <c r="C65">
        <v>4772</v>
      </c>
      <c r="D65" t="s">
        <v>569</v>
      </c>
      <c r="E65" t="s">
        <v>569</v>
      </c>
      <c r="F65" s="131">
        <v>458854.07</v>
      </c>
      <c r="G65" s="131">
        <v>0</v>
      </c>
      <c r="H65" s="131">
        <v>54041.93</v>
      </c>
      <c r="I65" s="130">
        <v>270376.46999999997</v>
      </c>
      <c r="J65" s="130">
        <v>107902.85</v>
      </c>
      <c r="L65" s="128">
        <v>6973</v>
      </c>
      <c r="M65" s="128">
        <v>319355</v>
      </c>
      <c r="O65" s="128">
        <v>270489</v>
      </c>
      <c r="P65" s="128">
        <v>4975</v>
      </c>
      <c r="S65" s="130">
        <v>-1521793.54</v>
      </c>
      <c r="T65" s="130">
        <v>2056145.55</v>
      </c>
      <c r="U65" s="129">
        <v>1488405.45</v>
      </c>
      <c r="W65" s="129">
        <v>640.84</v>
      </c>
      <c r="Y65" s="129">
        <v>1217805</v>
      </c>
      <c r="AA65" s="129">
        <v>78624</v>
      </c>
      <c r="AB65" s="230">
        <v>1954654</v>
      </c>
      <c r="AC65" s="230">
        <v>6624</v>
      </c>
      <c r="AD65" s="230">
        <v>22179</v>
      </c>
      <c r="AE65" s="230">
        <v>763182.26</v>
      </c>
      <c r="AF65" s="230">
        <v>283804.71999999997</v>
      </c>
      <c r="AI65" s="252">
        <f t="shared" si="1"/>
        <v>512896</v>
      </c>
      <c r="AJ65" s="96">
        <f t="shared" si="2"/>
        <v>601792</v>
      </c>
      <c r="AK65" s="53">
        <f t="shared" si="3"/>
        <v>-88896</v>
      </c>
      <c r="AL65" s="50">
        <f t="shared" si="4"/>
        <v>2785475.29</v>
      </c>
      <c r="AM65" s="99">
        <f t="shared" si="5"/>
        <v>3030443.9799999995</v>
      </c>
      <c r="AN65" s="53">
        <f t="shared" si="6"/>
        <v>-244968.68999999948</v>
      </c>
    </row>
    <row r="66" spans="1:40">
      <c r="A66" t="s">
        <v>492</v>
      </c>
      <c r="B66" t="s">
        <v>571</v>
      </c>
      <c r="C66">
        <v>5834</v>
      </c>
      <c r="D66" t="s">
        <v>573</v>
      </c>
      <c r="E66" t="s">
        <v>573</v>
      </c>
      <c r="F66" s="131">
        <v>600914.23</v>
      </c>
      <c r="G66" s="131">
        <v>63212</v>
      </c>
      <c r="H66" s="131">
        <v>95413.38</v>
      </c>
      <c r="I66" s="130">
        <v>966230.22</v>
      </c>
      <c r="J66" s="130">
        <v>544687.82999999996</v>
      </c>
      <c r="L66" s="128">
        <v>9000</v>
      </c>
      <c r="M66" s="128">
        <v>14700.43</v>
      </c>
      <c r="P66" s="128">
        <v>2609</v>
      </c>
      <c r="S66" s="130">
        <v>-509472.74</v>
      </c>
      <c r="T66" s="130">
        <v>2912713.08</v>
      </c>
      <c r="U66" s="129">
        <v>1931929.4</v>
      </c>
      <c r="V66" s="129">
        <v>639890</v>
      </c>
      <c r="AA66" s="129">
        <v>1784.73</v>
      </c>
      <c r="AB66" s="230">
        <v>926343</v>
      </c>
      <c r="AC66" s="230">
        <v>5700</v>
      </c>
      <c r="AD66" s="230">
        <v>30848</v>
      </c>
      <c r="AE66" s="230">
        <v>1436660.42</v>
      </c>
      <c r="AF66" s="230">
        <v>293144.82</v>
      </c>
      <c r="AH66" s="230">
        <v>40000</v>
      </c>
      <c r="AI66" s="252">
        <f t="shared" si="1"/>
        <v>759539.61</v>
      </c>
      <c r="AJ66" s="96">
        <f t="shared" si="2"/>
        <v>26309.43</v>
      </c>
      <c r="AK66" s="53">
        <f t="shared" si="3"/>
        <v>733230.17999999993</v>
      </c>
      <c r="AL66" s="50">
        <f t="shared" si="4"/>
        <v>2573604.13</v>
      </c>
      <c r="AM66" s="99">
        <f t="shared" si="5"/>
        <v>2732696.2399999998</v>
      </c>
      <c r="AN66" s="53">
        <f t="shared" si="6"/>
        <v>-159092.10999999987</v>
      </c>
    </row>
    <row r="67" spans="1:40">
      <c r="A67" t="s">
        <v>492</v>
      </c>
      <c r="B67" t="s">
        <v>571</v>
      </c>
      <c r="C67">
        <v>4475</v>
      </c>
      <c r="D67" t="s">
        <v>574</v>
      </c>
      <c r="E67" t="s">
        <v>574</v>
      </c>
      <c r="F67" s="131">
        <v>313278.23</v>
      </c>
      <c r="G67" s="131">
        <v>0</v>
      </c>
      <c r="H67" s="131">
        <v>75055.06</v>
      </c>
      <c r="I67" s="130">
        <v>589996.52</v>
      </c>
      <c r="J67" s="130">
        <v>438785.37</v>
      </c>
      <c r="L67" s="128">
        <v>67118.47</v>
      </c>
      <c r="M67" s="128">
        <v>170229.9</v>
      </c>
      <c r="O67" s="128">
        <v>1090</v>
      </c>
      <c r="P67" s="128">
        <v>12902</v>
      </c>
      <c r="S67" s="130">
        <v>-79176.19</v>
      </c>
      <c r="T67" s="130">
        <v>1364480.05</v>
      </c>
      <c r="U67" s="129">
        <v>1320279.27</v>
      </c>
      <c r="V67" s="129">
        <v>30450</v>
      </c>
      <c r="W67" s="129">
        <v>950.32</v>
      </c>
      <c r="Z67" s="129">
        <v>480</v>
      </c>
      <c r="AA67" s="129">
        <v>234000</v>
      </c>
      <c r="AB67" s="230">
        <v>589202</v>
      </c>
      <c r="AC67" s="230">
        <v>42117</v>
      </c>
      <c r="AD67" s="230">
        <v>6120</v>
      </c>
      <c r="AE67" s="230">
        <v>855935.61</v>
      </c>
      <c r="AF67" s="230">
        <v>212314.03</v>
      </c>
      <c r="AI67" s="252">
        <f t="shared" si="1"/>
        <v>388333.29</v>
      </c>
      <c r="AJ67" s="96">
        <f t="shared" si="2"/>
        <v>251340.37</v>
      </c>
      <c r="AK67" s="53">
        <f t="shared" si="3"/>
        <v>136992.91999999998</v>
      </c>
      <c r="AL67" s="50">
        <f t="shared" si="4"/>
        <v>1586159.59</v>
      </c>
      <c r="AM67" s="99">
        <f t="shared" si="5"/>
        <v>1705688.64</v>
      </c>
      <c r="AN67" s="53">
        <f t="shared" si="6"/>
        <v>-119529.04999999981</v>
      </c>
    </row>
    <row r="68" spans="1:40">
      <c r="A68" t="s">
        <v>492</v>
      </c>
      <c r="B68" t="s">
        <v>571</v>
      </c>
      <c r="C68">
        <v>1990</v>
      </c>
      <c r="D68" t="s">
        <v>575</v>
      </c>
      <c r="E68" t="s">
        <v>575</v>
      </c>
      <c r="F68" s="131">
        <v>20570.580000000002</v>
      </c>
      <c r="G68" s="131">
        <v>0</v>
      </c>
      <c r="H68" s="131">
        <v>13662.86</v>
      </c>
      <c r="I68" s="130">
        <v>939549.62</v>
      </c>
      <c r="J68" s="130">
        <v>267528.3</v>
      </c>
      <c r="L68" s="128">
        <v>16290</v>
      </c>
      <c r="M68" s="128">
        <v>36156.39</v>
      </c>
      <c r="S68" s="130">
        <v>-775766.25</v>
      </c>
      <c r="T68" s="130">
        <v>2067672.51</v>
      </c>
      <c r="U68" s="129">
        <v>1073448.99</v>
      </c>
      <c r="V68" s="129">
        <v>67000</v>
      </c>
      <c r="W68" s="129">
        <v>214.86</v>
      </c>
      <c r="AB68" s="230">
        <v>346718</v>
      </c>
      <c r="AC68" s="230">
        <v>21754</v>
      </c>
      <c r="AD68" s="230">
        <v>5940</v>
      </c>
      <c r="AE68" s="230">
        <v>631434.85</v>
      </c>
      <c r="AF68" s="230">
        <v>237858.29</v>
      </c>
      <c r="AI68" s="252">
        <f t="shared" si="1"/>
        <v>34233.440000000002</v>
      </c>
      <c r="AJ68" s="96">
        <f t="shared" si="2"/>
        <v>52446.39</v>
      </c>
      <c r="AK68" s="53">
        <f t="shared" si="3"/>
        <v>-18212.949999999997</v>
      </c>
      <c r="AL68" s="50">
        <f t="shared" si="4"/>
        <v>1140663.8500000001</v>
      </c>
      <c r="AM68" s="99">
        <f t="shared" si="5"/>
        <v>1243705.1399999999</v>
      </c>
      <c r="AN68" s="53">
        <f t="shared" si="6"/>
        <v>-103041.2899999998</v>
      </c>
    </row>
    <row r="69" spans="1:40">
      <c r="A69" t="s">
        <v>492</v>
      </c>
      <c r="B69" t="s">
        <v>571</v>
      </c>
      <c r="C69">
        <v>5043</v>
      </c>
      <c r="D69" t="s">
        <v>576</v>
      </c>
      <c r="E69" t="s">
        <v>576</v>
      </c>
      <c r="F69" s="131">
        <v>189982.64</v>
      </c>
      <c r="G69" s="131">
        <v>0</v>
      </c>
      <c r="H69" s="131">
        <v>4082.97</v>
      </c>
      <c r="I69" s="130">
        <v>946507.32</v>
      </c>
      <c r="J69" s="130">
        <v>557020.25</v>
      </c>
      <c r="L69" s="128">
        <v>0</v>
      </c>
      <c r="M69" s="128">
        <v>15963.13</v>
      </c>
      <c r="P69" s="128">
        <v>2015</v>
      </c>
      <c r="R69" s="130">
        <v>-421575.71</v>
      </c>
      <c r="T69" s="130">
        <v>2226508.67</v>
      </c>
      <c r="U69" s="129">
        <v>1480861.47</v>
      </c>
      <c r="V69" s="129">
        <v>20000</v>
      </c>
      <c r="W69" s="129">
        <v>380.78</v>
      </c>
      <c r="AA69" s="129">
        <v>423553</v>
      </c>
      <c r="AB69" s="230">
        <v>689606.5</v>
      </c>
      <c r="AD69" s="230">
        <v>28547</v>
      </c>
      <c r="AE69" s="230">
        <v>1073771.05</v>
      </c>
      <c r="AF69" s="230">
        <v>258188.61</v>
      </c>
      <c r="AI69" s="252">
        <f t="shared" ref="AI69:AI70" si="7">SUM(F69:H69)</f>
        <v>194065.61000000002</v>
      </c>
      <c r="AJ69" s="96">
        <f t="shared" ref="AJ69:AJ70" si="8">SUM(L69:P69)</f>
        <v>17978.129999999997</v>
      </c>
      <c r="AK69" s="53">
        <f t="shared" ref="AK69:AK70" si="9">AI69-AJ69</f>
        <v>176087.48</v>
      </c>
      <c r="AL69" s="50">
        <f t="shared" ref="AL69:AL70" si="10">SUM(U69:AA69)</f>
        <v>1924795.25</v>
      </c>
      <c r="AM69" s="99">
        <f t="shared" ref="AM69:AM70" si="11">SUM(AB69:AH69)</f>
        <v>2050113.1600000001</v>
      </c>
      <c r="AN69" s="53">
        <f t="shared" ref="AN69:AN70" si="12">AL69-AM69</f>
        <v>-125317.91000000015</v>
      </c>
    </row>
    <row r="70" spans="1:40">
      <c r="A70" t="s">
        <v>492</v>
      </c>
      <c r="B70" t="s">
        <v>571</v>
      </c>
      <c r="C70">
        <v>5442</v>
      </c>
      <c r="D70" t="s">
        <v>577</v>
      </c>
      <c r="E70" t="s">
        <v>577</v>
      </c>
      <c r="F70" s="131">
        <v>409016.76</v>
      </c>
      <c r="G70" s="131">
        <v>100000</v>
      </c>
      <c r="H70" s="131">
        <v>85273.24</v>
      </c>
      <c r="I70" s="130">
        <v>655119.48</v>
      </c>
      <c r="J70" s="130">
        <v>496003.13</v>
      </c>
      <c r="L70" s="128">
        <v>11500</v>
      </c>
      <c r="M70" s="128">
        <v>12956.96</v>
      </c>
      <c r="O70" s="128">
        <v>244650</v>
      </c>
      <c r="P70" s="128">
        <v>1754</v>
      </c>
      <c r="S70" s="130">
        <v>-237671.79</v>
      </c>
      <c r="T70" s="130">
        <v>2114406.96</v>
      </c>
      <c r="U70" s="129">
        <v>1410754.59</v>
      </c>
      <c r="W70" s="129">
        <v>1598.68</v>
      </c>
      <c r="AB70" s="230">
        <v>625870</v>
      </c>
      <c r="AC70" s="230">
        <v>19812</v>
      </c>
      <c r="AD70" s="230">
        <v>33820</v>
      </c>
      <c r="AE70" s="230">
        <v>847857.02</v>
      </c>
      <c r="AF70" s="230">
        <v>287177.77</v>
      </c>
      <c r="AI70" s="252">
        <f t="shared" si="7"/>
        <v>594290</v>
      </c>
      <c r="AJ70" s="96">
        <f t="shared" si="8"/>
        <v>270860.96000000002</v>
      </c>
      <c r="AK70" s="53">
        <f t="shared" si="9"/>
        <v>323429.03999999998</v>
      </c>
      <c r="AL70" s="50">
        <f t="shared" si="10"/>
        <v>1412353.27</v>
      </c>
      <c r="AM70" s="99">
        <f t="shared" si="11"/>
        <v>1814536.79</v>
      </c>
      <c r="AN70" s="53">
        <f t="shared" si="12"/>
        <v>-402183.52</v>
      </c>
    </row>
    <row r="71" spans="1:40">
      <c r="AJ71" s="96"/>
      <c r="AL71" s="50"/>
      <c r="AM71" s="99"/>
    </row>
    <row r="72" spans="1:40">
      <c r="AJ72" s="96"/>
      <c r="AL72" s="50"/>
      <c r="AM72" s="99"/>
    </row>
    <row r="73" spans="1:40">
      <c r="AJ73" s="96"/>
      <c r="AL73" s="50"/>
      <c r="AM73" s="99"/>
    </row>
    <row r="74" spans="1:40">
      <c r="AJ74" s="96"/>
      <c r="AL74" s="50"/>
      <c r="AM74" s="99"/>
    </row>
    <row r="75" spans="1:40">
      <c r="AJ75" s="96"/>
      <c r="AL75" s="50"/>
      <c r="AM75" s="99"/>
    </row>
    <row r="76" spans="1:40">
      <c r="AJ76" s="96"/>
      <c r="AL76" s="50"/>
      <c r="AM76" s="99"/>
    </row>
    <row r="77" spans="1:40">
      <c r="AJ77" s="96"/>
      <c r="AL77" s="50"/>
      <c r="AM77" s="99"/>
    </row>
    <row r="78" spans="1:40">
      <c r="AJ78" s="96"/>
      <c r="AL78" s="50"/>
      <c r="AM78" s="99"/>
    </row>
    <row r="79" spans="1:40">
      <c r="AJ79" s="96"/>
      <c r="AL79" s="50"/>
      <c r="AM79" s="99"/>
    </row>
    <row r="80" spans="1:40">
      <c r="AJ80" s="96"/>
      <c r="AL80" s="50"/>
      <c r="AM80" s="99"/>
    </row>
    <row r="81" spans="36:39">
      <c r="AJ81" s="96"/>
      <c r="AL81" s="50"/>
      <c r="AM81" s="99"/>
    </row>
    <row r="82" spans="36:39">
      <c r="AJ82" s="96"/>
      <c r="AL82" s="50"/>
      <c r="AM82" s="99"/>
    </row>
    <row r="83" spans="36:39">
      <c r="AJ83" s="96"/>
      <c r="AL83" s="50"/>
      <c r="AM83" s="99"/>
    </row>
    <row r="84" spans="36:39">
      <c r="AJ84" s="96"/>
      <c r="AL84" s="50"/>
      <c r="AM84" s="99"/>
    </row>
    <row r="85" spans="36:39">
      <c r="AJ85" s="96"/>
      <c r="AL85" s="50"/>
      <c r="AM85" s="99"/>
    </row>
    <row r="86" spans="36:39">
      <c r="AJ86" s="96"/>
      <c r="AL86" s="50"/>
      <c r="AM86" s="99"/>
    </row>
    <row r="87" spans="36:39">
      <c r="AJ87" s="96"/>
      <c r="AL87" s="50"/>
      <c r="AM87" s="99"/>
    </row>
    <row r="88" spans="36:39">
      <c r="AJ88" s="96"/>
      <c r="AL88" s="50"/>
      <c r="AM88" s="99"/>
    </row>
    <row r="89" spans="36:39">
      <c r="AJ89" s="96"/>
      <c r="AL89" s="50"/>
      <c r="AM89" s="99"/>
    </row>
    <row r="90" spans="36:39">
      <c r="AJ90" s="96"/>
      <c r="AL90" s="50"/>
      <c r="AM90" s="99"/>
    </row>
    <row r="91" spans="36:39">
      <c r="AJ91" s="96"/>
      <c r="AL91" s="50"/>
      <c r="AM91" s="99"/>
    </row>
    <row r="92" spans="36:39">
      <c r="AJ92" s="96"/>
      <c r="AL92" s="50"/>
      <c r="AM92" s="99"/>
    </row>
    <row r="93" spans="36:39">
      <c r="AJ93" s="96"/>
      <c r="AL93" s="50"/>
      <c r="AM93" s="99"/>
    </row>
    <row r="94" spans="36:39">
      <c r="AJ94" s="96"/>
      <c r="AL94" s="50"/>
      <c r="AM94" s="99"/>
    </row>
    <row r="95" spans="36:39">
      <c r="AJ95" s="96"/>
      <c r="AL95" s="50"/>
      <c r="AM95" s="99"/>
    </row>
    <row r="96" spans="36:39">
      <c r="AJ96" s="96"/>
      <c r="AL96" s="50"/>
      <c r="AM96" s="99"/>
    </row>
    <row r="97" spans="36:39">
      <c r="AJ97" s="96"/>
      <c r="AL97" s="50"/>
      <c r="AM97" s="99"/>
    </row>
    <row r="98" spans="36:39">
      <c r="AJ98" s="96"/>
      <c r="AL98" s="50"/>
      <c r="AM98" s="99"/>
    </row>
    <row r="99" spans="36:39">
      <c r="AJ99" s="96"/>
      <c r="AL99" s="50"/>
      <c r="AM99" s="99"/>
    </row>
    <row r="100" spans="36:39">
      <c r="AJ100" s="96"/>
      <c r="AL100" s="50"/>
      <c r="AM100" s="99"/>
    </row>
    <row r="101" spans="36:39">
      <c r="AJ101" s="96"/>
      <c r="AL101" s="50"/>
      <c r="AM101" s="99"/>
    </row>
    <row r="102" spans="36:39">
      <c r="AJ102" s="96"/>
      <c r="AL102" s="50"/>
      <c r="AM102" s="99"/>
    </row>
    <row r="103" spans="36:39">
      <c r="AJ103" s="96"/>
      <c r="AL103" s="50"/>
      <c r="AM103" s="99"/>
    </row>
    <row r="104" spans="36:39">
      <c r="AJ104" s="96"/>
      <c r="AL104" s="50"/>
      <c r="AM104" s="99"/>
    </row>
    <row r="105" spans="36:39">
      <c r="AJ105" s="96"/>
      <c r="AL105" s="50"/>
      <c r="AM105" s="99"/>
    </row>
    <row r="106" spans="36:39">
      <c r="AJ106" s="96"/>
      <c r="AL106" s="50"/>
      <c r="AM106" s="99"/>
    </row>
    <row r="107" spans="36:39">
      <c r="AJ107" s="96"/>
      <c r="AL107" s="50"/>
      <c r="AM107" s="99"/>
    </row>
    <row r="108" spans="36:39">
      <c r="AJ108" s="96"/>
      <c r="AL108" s="50"/>
      <c r="AM108" s="99"/>
    </row>
    <row r="109" spans="36:39">
      <c r="AJ109" s="96"/>
      <c r="AL109" s="50"/>
      <c r="AM109" s="99"/>
    </row>
    <row r="110" spans="36:39">
      <c r="AJ110" s="96"/>
      <c r="AL110" s="50"/>
      <c r="AM110" s="99"/>
    </row>
    <row r="111" spans="36:39">
      <c r="AJ111" s="96"/>
      <c r="AL111" s="50"/>
      <c r="AM111" s="99"/>
    </row>
    <row r="112" spans="36:39">
      <c r="AJ112" s="96"/>
      <c r="AL112" s="50"/>
      <c r="AM112" s="99"/>
    </row>
    <row r="113" spans="36:39">
      <c r="AJ113" s="96"/>
      <c r="AL113" s="50"/>
      <c r="AM113" s="99"/>
    </row>
    <row r="114" spans="36:39">
      <c r="AJ114" s="96"/>
      <c r="AL114" s="50"/>
      <c r="AM114" s="99"/>
    </row>
    <row r="115" spans="36:39">
      <c r="AJ115" s="96"/>
      <c r="AL115" s="50"/>
      <c r="AM115" s="99"/>
    </row>
    <row r="116" spans="36:39">
      <c r="AJ116" s="96"/>
      <c r="AL116" s="50"/>
      <c r="AM116" s="99"/>
    </row>
    <row r="117" spans="36:39">
      <c r="AJ117" s="96"/>
      <c r="AL117" s="50"/>
      <c r="AM117" s="99"/>
    </row>
    <row r="118" spans="36:39">
      <c r="AJ118" s="96"/>
      <c r="AL118" s="50"/>
      <c r="AM118" s="99"/>
    </row>
    <row r="119" spans="36:39">
      <c r="AJ119" s="96"/>
      <c r="AL119" s="50"/>
      <c r="AM119" s="99"/>
    </row>
    <row r="120" spans="36:39">
      <c r="AJ120" s="96"/>
      <c r="AL120" s="50"/>
      <c r="AM120" s="99"/>
    </row>
    <row r="121" spans="36:39">
      <c r="AJ121" s="96"/>
      <c r="AL121" s="50"/>
      <c r="AM121" s="99"/>
    </row>
    <row r="122" spans="36:39">
      <c r="AJ122" s="96"/>
      <c r="AL122" s="50"/>
      <c r="AM122" s="99"/>
    </row>
    <row r="123" spans="36:39">
      <c r="AJ123" s="96"/>
      <c r="AL123" s="50"/>
      <c r="AM123" s="99"/>
    </row>
    <row r="124" spans="36:39">
      <c r="AJ124" s="96"/>
      <c r="AL124" s="50"/>
      <c r="AM124" s="99"/>
    </row>
    <row r="125" spans="36:39">
      <c r="AJ125" s="96"/>
      <c r="AL125" s="50"/>
      <c r="AM125" s="99"/>
    </row>
    <row r="126" spans="36:39">
      <c r="AJ126" s="96"/>
      <c r="AL126" s="50"/>
      <c r="AM126" s="99"/>
    </row>
    <row r="127" spans="36:39">
      <c r="AJ127" s="96"/>
      <c r="AL127" s="50"/>
      <c r="AM127" s="99"/>
    </row>
    <row r="128" spans="36:39">
      <c r="AJ128" s="96"/>
      <c r="AL128" s="50"/>
      <c r="AM128" s="99"/>
    </row>
    <row r="129" spans="36:39">
      <c r="AJ129" s="96"/>
      <c r="AL129" s="50"/>
      <c r="AM129" s="99"/>
    </row>
    <row r="130" spans="36:39">
      <c r="AJ130" s="96"/>
      <c r="AL130" s="50"/>
      <c r="AM130" s="99"/>
    </row>
    <row r="131" spans="36:39">
      <c r="AJ131" s="96"/>
      <c r="AL131" s="50"/>
      <c r="AM131" s="99"/>
    </row>
    <row r="132" spans="36:39">
      <c r="AJ132" s="96"/>
      <c r="AL132" s="50"/>
      <c r="AM132" s="99"/>
    </row>
    <row r="133" spans="36:39">
      <c r="AJ133" s="96"/>
      <c r="AL133" s="50"/>
      <c r="AM133" s="99"/>
    </row>
    <row r="134" spans="36:39">
      <c r="AJ134" s="96"/>
      <c r="AL134" s="50"/>
      <c r="AM134" s="99"/>
    </row>
    <row r="135" spans="36:39">
      <c r="AJ135" s="96"/>
      <c r="AL135" s="50"/>
      <c r="AM135" s="99"/>
    </row>
    <row r="136" spans="36:39">
      <c r="AJ136" s="96"/>
      <c r="AL136" s="50"/>
      <c r="AM136" s="99"/>
    </row>
    <row r="137" spans="36:39">
      <c r="AJ137" s="96"/>
      <c r="AL137" s="50"/>
      <c r="AM137" s="99"/>
    </row>
    <row r="138" spans="36:39">
      <c r="AJ138" s="96"/>
      <c r="AL138" s="50"/>
      <c r="AM138" s="99"/>
    </row>
    <row r="139" spans="36:39">
      <c r="AJ139" s="96"/>
      <c r="AL139" s="50"/>
      <c r="AM139" s="99"/>
    </row>
    <row r="140" spans="36:39">
      <c r="AJ140" s="96"/>
      <c r="AL140" s="50"/>
      <c r="AM140" s="99"/>
    </row>
    <row r="141" spans="36:39">
      <c r="AJ141" s="96"/>
      <c r="AL141" s="50"/>
      <c r="AM141" s="99"/>
    </row>
    <row r="142" spans="36:39">
      <c r="AJ142" s="96"/>
      <c r="AL142" s="50"/>
      <c r="AM142" s="99"/>
    </row>
    <row r="143" spans="36:39">
      <c r="AJ143" s="96"/>
      <c r="AL143" s="50"/>
      <c r="AM143" s="99"/>
    </row>
    <row r="144" spans="36:39">
      <c r="AJ144" s="96"/>
      <c r="AL144" s="50"/>
      <c r="AM144" s="99"/>
    </row>
    <row r="145" spans="36:39">
      <c r="AJ145" s="96"/>
      <c r="AL145" s="50"/>
      <c r="AM145" s="99"/>
    </row>
    <row r="146" spans="36:39">
      <c r="AJ146" s="96"/>
      <c r="AL146" s="50"/>
      <c r="AM146" s="99"/>
    </row>
    <row r="147" spans="36:39">
      <c r="AJ147" s="96"/>
      <c r="AL147" s="50"/>
      <c r="AM147" s="99"/>
    </row>
    <row r="148" spans="36:39">
      <c r="AJ148" s="96"/>
      <c r="AL148" s="50"/>
      <c r="AM148" s="99"/>
    </row>
    <row r="149" spans="36:39">
      <c r="AJ149" s="96"/>
      <c r="AL149" s="50"/>
      <c r="AM149" s="99"/>
    </row>
    <row r="150" spans="36:39">
      <c r="AJ150" s="96"/>
      <c r="AL150" s="50"/>
      <c r="AM150" s="9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"/>
  <sheetViews>
    <sheetView topLeftCell="AD1" workbookViewId="0">
      <selection activeCell="AI1" sqref="F1:AI1048576"/>
    </sheetView>
  </sheetViews>
  <sheetFormatPr defaultRowHeight="14.25"/>
  <cols>
    <col min="1" max="1" width="9" style="244"/>
    <col min="2" max="2" width="16.625" style="244" bestFit="1" customWidth="1"/>
    <col min="3" max="3" width="8.5" style="244" customWidth="1"/>
    <col min="4" max="4" width="22.75" style="244" customWidth="1"/>
    <col min="5" max="5" width="23.25" style="126" customWidth="1"/>
    <col min="6" max="6" width="16.75" style="36" bestFit="1" customWidth="1"/>
    <col min="7" max="7" width="13.125" style="36" bestFit="1" customWidth="1"/>
    <col min="8" max="8" width="19.625" style="36" customWidth="1"/>
    <col min="9" max="9" width="22" style="126" customWidth="1"/>
    <col min="10" max="10" width="16.875" style="126" bestFit="1" customWidth="1"/>
    <col min="11" max="11" width="13.25" style="126" bestFit="1" customWidth="1"/>
    <col min="12" max="12" width="17.75" style="59" customWidth="1"/>
    <col min="13" max="13" width="20.625" style="245" customWidth="1"/>
    <col min="14" max="14" width="14.375" style="245" bestFit="1" customWidth="1"/>
    <col min="15" max="15" width="14.5" style="245" bestFit="1" customWidth="1"/>
    <col min="16" max="16" width="14.5" style="197" bestFit="1" customWidth="1"/>
    <col min="17" max="18" width="14.375" style="197" bestFit="1" customWidth="1"/>
    <col min="19" max="19" width="15.125" style="197" bestFit="1" customWidth="1"/>
    <col min="20" max="20" width="14.5" style="222" bestFit="1" customWidth="1"/>
    <col min="21" max="21" width="13.375" style="222" bestFit="1" customWidth="1"/>
    <col min="22" max="22" width="14.25" style="222" bestFit="1" customWidth="1"/>
    <col min="23" max="23" width="15.25" style="222" bestFit="1" customWidth="1"/>
    <col min="24" max="24" width="15.375" style="222" bestFit="1" customWidth="1"/>
    <col min="25" max="25" width="14.375" style="222" bestFit="1" customWidth="1"/>
    <col min="26" max="26" width="15.375" style="222" bestFit="1" customWidth="1"/>
    <col min="27" max="27" width="13.25" style="222" bestFit="1" customWidth="1"/>
    <col min="28" max="28" width="15.125" style="40" bestFit="1" customWidth="1"/>
    <col min="29" max="30" width="14.375" style="40" bestFit="1" customWidth="1"/>
    <col min="31" max="31" width="14.125" style="40" bestFit="1" customWidth="1"/>
    <col min="32" max="32" width="15.25" style="40" bestFit="1" customWidth="1"/>
    <col min="33" max="33" width="13.25" style="40" bestFit="1" customWidth="1"/>
    <col min="34" max="34" width="13.375" style="40" bestFit="1" customWidth="1"/>
    <col min="35" max="35" width="15.375" style="40" bestFit="1" customWidth="1"/>
    <col min="36" max="36" width="14.125" style="197" bestFit="1" customWidth="1"/>
    <col min="37" max="37" width="13.25" style="197" bestFit="1" customWidth="1"/>
    <col min="38" max="38" width="14.25" style="197" bestFit="1" customWidth="1"/>
    <col min="39" max="39" width="14.125" style="197" bestFit="1" customWidth="1"/>
    <col min="40" max="41" width="11.375" style="197" bestFit="1" customWidth="1"/>
    <col min="42" max="42" width="11.25" style="197" bestFit="1" customWidth="1"/>
    <col min="43" max="44" width="13" style="197" bestFit="1" customWidth="1"/>
    <col min="45" max="45" width="9.125" style="197" bestFit="1" customWidth="1"/>
    <col min="46" max="46" width="13" style="197" bestFit="1" customWidth="1"/>
    <col min="47" max="47" width="10.25" style="197" bestFit="1" customWidth="1"/>
    <col min="48" max="48" width="14" style="197" bestFit="1" customWidth="1"/>
    <col min="49" max="49" width="11.25" style="197" bestFit="1" customWidth="1"/>
    <col min="50" max="50" width="10.25" style="197" bestFit="1" customWidth="1"/>
    <col min="51" max="51" width="13" style="197" bestFit="1" customWidth="1"/>
    <col min="52" max="52" width="9.25" style="197" bestFit="1" customWidth="1"/>
    <col min="53" max="53" width="14" style="197" bestFit="1" customWidth="1"/>
    <col min="54" max="55" width="13" style="197" bestFit="1" customWidth="1"/>
    <col min="56" max="56" width="9.125" style="197" bestFit="1" customWidth="1"/>
    <col min="57" max="57" width="11.25" style="197" bestFit="1" customWidth="1"/>
    <col min="58" max="58" width="10.25" style="197" bestFit="1" customWidth="1"/>
    <col min="59" max="16384" width="9" style="197"/>
  </cols>
  <sheetData>
    <row r="1" spans="1:35">
      <c r="E1" s="126" t="s">
        <v>1410</v>
      </c>
      <c r="F1" s="36" t="s">
        <v>1798</v>
      </c>
      <c r="G1" s="36" t="s">
        <v>1800</v>
      </c>
      <c r="H1" s="36" t="s">
        <v>1802</v>
      </c>
      <c r="I1" s="126" t="s">
        <v>1806</v>
      </c>
      <c r="J1" s="126" t="s">
        <v>1808</v>
      </c>
      <c r="K1" s="126" t="s">
        <v>1847</v>
      </c>
      <c r="L1" s="59" t="s">
        <v>1810</v>
      </c>
      <c r="M1" s="245" t="s">
        <v>1812</v>
      </c>
      <c r="N1" s="245" t="s">
        <v>1814</v>
      </c>
      <c r="O1" s="245" t="s">
        <v>1816</v>
      </c>
      <c r="P1" s="197" t="s">
        <v>1818</v>
      </c>
      <c r="Q1" s="197" t="s">
        <v>1795</v>
      </c>
      <c r="R1" s="197" t="s">
        <v>1820</v>
      </c>
      <c r="S1" s="197" t="s">
        <v>1822</v>
      </c>
      <c r="T1" s="222" t="s">
        <v>1855</v>
      </c>
      <c r="U1" s="222" t="s">
        <v>1857</v>
      </c>
      <c r="V1" s="222" t="s">
        <v>1823</v>
      </c>
      <c r="W1" s="222" t="s">
        <v>1825</v>
      </c>
      <c r="X1" s="222" t="s">
        <v>1827</v>
      </c>
      <c r="Y1" s="222" t="s">
        <v>1829</v>
      </c>
      <c r="Z1" s="222" t="s">
        <v>1853</v>
      </c>
      <c r="AA1" s="222" t="s">
        <v>1831</v>
      </c>
      <c r="AB1" s="40" t="s">
        <v>1833</v>
      </c>
      <c r="AC1" s="40" t="s">
        <v>1835</v>
      </c>
      <c r="AD1" s="40" t="s">
        <v>1837</v>
      </c>
      <c r="AE1" s="40" t="s">
        <v>1839</v>
      </c>
      <c r="AF1" s="40" t="s">
        <v>1841</v>
      </c>
      <c r="AG1" s="40" t="s">
        <v>1859</v>
      </c>
      <c r="AH1" s="40" t="s">
        <v>1845</v>
      </c>
      <c r="AI1" s="40" t="s">
        <v>1861</v>
      </c>
    </row>
    <row r="2" spans="1:35">
      <c r="B2" s="244" t="s">
        <v>345</v>
      </c>
      <c r="C2" s="244" t="s">
        <v>467</v>
      </c>
      <c r="E2" s="126" t="s">
        <v>1411</v>
      </c>
      <c r="F2" s="36" t="s">
        <v>1799</v>
      </c>
      <c r="G2" s="36" t="s">
        <v>1801</v>
      </c>
      <c r="H2" s="36" t="s">
        <v>1803</v>
      </c>
      <c r="I2" s="126" t="s">
        <v>1807</v>
      </c>
      <c r="J2" s="126" t="s">
        <v>1809</v>
      </c>
      <c r="K2" s="126" t="s">
        <v>1848</v>
      </c>
      <c r="L2" s="59" t="s">
        <v>1811</v>
      </c>
      <c r="M2" s="245" t="s">
        <v>1813</v>
      </c>
      <c r="N2" s="245" t="s">
        <v>1815</v>
      </c>
      <c r="O2" s="245" t="s">
        <v>1817</v>
      </c>
      <c r="P2" s="197" t="s">
        <v>1819</v>
      </c>
      <c r="Q2" s="197" t="s">
        <v>1796</v>
      </c>
      <c r="R2" s="197" t="s">
        <v>1821</v>
      </c>
      <c r="S2" s="197" t="s">
        <v>1797</v>
      </c>
      <c r="T2" s="222" t="s">
        <v>1856</v>
      </c>
      <c r="U2" s="222" t="s">
        <v>1858</v>
      </c>
      <c r="V2" s="222" t="s">
        <v>1824</v>
      </c>
      <c r="W2" s="222" t="s">
        <v>1826</v>
      </c>
      <c r="X2" s="222" t="s">
        <v>1828</v>
      </c>
      <c r="Y2" s="222" t="s">
        <v>1830</v>
      </c>
      <c r="Z2" s="222" t="s">
        <v>1854</v>
      </c>
      <c r="AA2" s="222" t="s">
        <v>1832</v>
      </c>
      <c r="AB2" s="40" t="s">
        <v>1834</v>
      </c>
      <c r="AC2" s="40" t="s">
        <v>1836</v>
      </c>
      <c r="AD2" s="40" t="s">
        <v>1838</v>
      </c>
      <c r="AE2" s="40" t="s">
        <v>1840</v>
      </c>
      <c r="AF2" s="40" t="s">
        <v>1842</v>
      </c>
      <c r="AG2" s="40" t="s">
        <v>1860</v>
      </c>
      <c r="AH2" s="40" t="s">
        <v>1846</v>
      </c>
      <c r="AI2" s="40" t="s">
        <v>1862</v>
      </c>
    </row>
    <row r="3" spans="1:35">
      <c r="E3" s="126" t="s">
        <v>1412</v>
      </c>
      <c r="F3" s="36">
        <v>33027369.16</v>
      </c>
      <c r="G3" s="36">
        <v>2421348.73</v>
      </c>
      <c r="H3" s="36">
        <v>9352954.0600000005</v>
      </c>
      <c r="I3" s="126">
        <v>51155688.659999996</v>
      </c>
      <c r="J3" s="126">
        <v>20168778.09</v>
      </c>
      <c r="K3" s="126">
        <v>1990</v>
      </c>
      <c r="L3" s="59">
        <v>70000</v>
      </c>
      <c r="M3" s="245">
        <v>2334722.4900000002</v>
      </c>
      <c r="N3" s="245">
        <v>168385</v>
      </c>
      <c r="O3" s="245">
        <v>848793.1</v>
      </c>
      <c r="P3" s="197">
        <v>295192.75</v>
      </c>
      <c r="Q3" s="197">
        <v>-1190489.94</v>
      </c>
      <c r="R3" s="197">
        <v>-54127342.159999996</v>
      </c>
      <c r="S3" s="197">
        <v>181632926.83000001</v>
      </c>
      <c r="T3" s="222">
        <v>7200</v>
      </c>
      <c r="U3" s="222">
        <v>3140.71</v>
      </c>
      <c r="V3" s="222">
        <v>98240003.540000007</v>
      </c>
      <c r="W3" s="222">
        <v>10433901.560000001</v>
      </c>
      <c r="X3" s="222">
        <v>62955.45</v>
      </c>
      <c r="Y3" s="222">
        <v>86296314.25</v>
      </c>
      <c r="Z3" s="222">
        <v>100680</v>
      </c>
      <c r="AA3" s="222">
        <v>1911252.79</v>
      </c>
      <c r="AB3" s="40">
        <v>130141891.08</v>
      </c>
      <c r="AC3" s="40">
        <v>1223257.92</v>
      </c>
      <c r="AD3" s="40">
        <v>741009.22</v>
      </c>
      <c r="AE3" s="40">
        <v>62257955.920000002</v>
      </c>
      <c r="AF3" s="40">
        <v>15843514.810000001</v>
      </c>
      <c r="AG3" s="40">
        <v>250000</v>
      </c>
      <c r="AH3" s="40">
        <v>435136.72</v>
      </c>
      <c r="AI3" s="40">
        <v>66742</v>
      </c>
    </row>
    <row r="4" spans="1:35">
      <c r="A4" s="244" t="s">
        <v>581</v>
      </c>
      <c r="B4" s="244" t="s">
        <v>83</v>
      </c>
      <c r="C4" s="244">
        <v>5860</v>
      </c>
      <c r="D4" s="244" t="s">
        <v>0</v>
      </c>
      <c r="E4" s="126" t="s">
        <v>0</v>
      </c>
      <c r="F4" s="36">
        <v>349629.02</v>
      </c>
      <c r="G4" s="36">
        <v>161320</v>
      </c>
      <c r="H4" s="36">
        <v>37100.050000000003</v>
      </c>
      <c r="I4" s="126">
        <v>1866725.73</v>
      </c>
      <c r="J4" s="126">
        <v>198209.74</v>
      </c>
      <c r="M4" s="245">
        <v>14850</v>
      </c>
      <c r="O4" s="245">
        <v>35.090000000000003</v>
      </c>
      <c r="R4" s="197">
        <v>2669189.25</v>
      </c>
      <c r="S4" s="197">
        <v>198336.84</v>
      </c>
      <c r="V4" s="222">
        <v>1216440.6200000001</v>
      </c>
      <c r="W4" s="222">
        <v>168380</v>
      </c>
      <c r="X4" s="222">
        <v>715.5</v>
      </c>
      <c r="Y4" s="222">
        <v>1412340</v>
      </c>
      <c r="AA4" s="222">
        <v>172465</v>
      </c>
      <c r="AB4" s="40">
        <v>2003339</v>
      </c>
      <c r="AC4" s="40">
        <v>30910</v>
      </c>
      <c r="AE4" s="40">
        <v>862616.64</v>
      </c>
      <c r="AF4" s="40">
        <v>342902.12</v>
      </c>
    </row>
    <row r="5" spans="1:35">
      <c r="A5" s="244" t="s">
        <v>581</v>
      </c>
      <c r="B5" s="244" t="s">
        <v>83</v>
      </c>
      <c r="C5" s="244">
        <v>4140</v>
      </c>
      <c r="D5" s="244" t="s">
        <v>1</v>
      </c>
      <c r="E5" s="126" t="s">
        <v>1</v>
      </c>
      <c r="F5" s="36">
        <v>309996.39</v>
      </c>
      <c r="G5" s="36">
        <v>141703.63</v>
      </c>
      <c r="H5" s="36">
        <v>32845.980000000003</v>
      </c>
      <c r="I5" s="126">
        <v>750288.44</v>
      </c>
      <c r="J5" s="126">
        <v>194645.42</v>
      </c>
      <c r="M5" s="245">
        <v>12175</v>
      </c>
      <c r="O5" s="245">
        <v>111.13</v>
      </c>
      <c r="R5" s="197">
        <v>-706485.71</v>
      </c>
      <c r="S5" s="197">
        <v>2159407.13</v>
      </c>
      <c r="V5" s="222">
        <v>1525389.2</v>
      </c>
      <c r="W5" s="222">
        <v>460700</v>
      </c>
      <c r="X5" s="222">
        <v>484.99</v>
      </c>
      <c r="Y5" s="222">
        <v>1321615</v>
      </c>
      <c r="AA5" s="222">
        <v>33372</v>
      </c>
      <c r="AB5" s="40">
        <v>2206489</v>
      </c>
      <c r="AC5" s="40">
        <v>5500</v>
      </c>
      <c r="AD5" s="40">
        <v>24996</v>
      </c>
      <c r="AE5" s="40">
        <v>1004602.82</v>
      </c>
      <c r="AF5" s="40">
        <v>135701.06</v>
      </c>
    </row>
    <row r="6" spans="1:35">
      <c r="A6" s="244" t="s">
        <v>581</v>
      </c>
      <c r="B6" s="244" t="s">
        <v>83</v>
      </c>
      <c r="C6" s="244">
        <v>4949</v>
      </c>
      <c r="D6" s="244" t="s">
        <v>2</v>
      </c>
      <c r="E6" s="126" t="s">
        <v>2</v>
      </c>
      <c r="F6" s="36">
        <v>392832.76</v>
      </c>
      <c r="G6" s="36">
        <v>62492.42</v>
      </c>
      <c r="H6" s="36">
        <v>162988.65</v>
      </c>
      <c r="I6" s="126">
        <v>1123207.92</v>
      </c>
      <c r="J6" s="126">
        <v>93889.27</v>
      </c>
      <c r="M6" s="245">
        <v>17700</v>
      </c>
      <c r="O6" s="245">
        <v>0</v>
      </c>
      <c r="R6" s="197">
        <v>-1081510.8799999999</v>
      </c>
      <c r="S6" s="197">
        <v>3104237.14</v>
      </c>
      <c r="V6" s="222">
        <v>1612235.2</v>
      </c>
      <c r="X6" s="222">
        <v>864.12</v>
      </c>
      <c r="Y6" s="222">
        <v>1154010</v>
      </c>
      <c r="AA6" s="222">
        <v>1500</v>
      </c>
      <c r="AB6" s="40">
        <v>1769726</v>
      </c>
      <c r="AC6" s="40">
        <v>15920</v>
      </c>
      <c r="AE6" s="40">
        <v>903406.8</v>
      </c>
      <c r="AF6" s="40">
        <v>284571.76</v>
      </c>
    </row>
    <row r="7" spans="1:35">
      <c r="A7" s="244" t="s">
        <v>581</v>
      </c>
      <c r="B7" s="244" t="s">
        <v>83</v>
      </c>
      <c r="C7" s="244">
        <v>7034</v>
      </c>
      <c r="D7" s="244" t="s">
        <v>3</v>
      </c>
      <c r="E7" s="126" t="s">
        <v>3</v>
      </c>
      <c r="F7" s="36">
        <v>648135.94999999995</v>
      </c>
      <c r="G7" s="36">
        <v>92499.04</v>
      </c>
      <c r="H7" s="36">
        <v>276428.3</v>
      </c>
      <c r="I7" s="126">
        <v>334886.58</v>
      </c>
      <c r="J7" s="126">
        <v>39748.81</v>
      </c>
      <c r="M7" s="245">
        <v>0</v>
      </c>
      <c r="O7" s="245">
        <v>0</v>
      </c>
      <c r="R7" s="197">
        <v>339397.63</v>
      </c>
      <c r="S7" s="197">
        <v>1481598.18</v>
      </c>
      <c r="V7" s="222">
        <v>2245885.25</v>
      </c>
      <c r="W7" s="222">
        <v>212400</v>
      </c>
      <c r="X7" s="222">
        <v>1613.94</v>
      </c>
      <c r="Y7" s="222">
        <v>1699030</v>
      </c>
      <c r="AA7" s="222">
        <v>1479</v>
      </c>
      <c r="AB7" s="40">
        <v>2875270</v>
      </c>
      <c r="AC7" s="40">
        <v>30782</v>
      </c>
      <c r="AE7" s="40">
        <v>1420071.32</v>
      </c>
      <c r="AF7" s="40">
        <v>263582</v>
      </c>
    </row>
    <row r="8" spans="1:35">
      <c r="A8" s="244" t="s">
        <v>581</v>
      </c>
      <c r="B8" s="244" t="s">
        <v>83</v>
      </c>
      <c r="C8" s="244">
        <v>5253</v>
      </c>
      <c r="D8" s="244" t="s">
        <v>4</v>
      </c>
      <c r="E8" s="126" t="s">
        <v>4</v>
      </c>
      <c r="F8" s="36">
        <v>456141.67</v>
      </c>
      <c r="G8" s="36">
        <v>97713.27</v>
      </c>
      <c r="H8" s="36">
        <v>138143.21</v>
      </c>
      <c r="I8" s="126">
        <v>74471.88</v>
      </c>
      <c r="J8" s="126">
        <v>439817.81</v>
      </c>
      <c r="M8" s="245">
        <v>10500</v>
      </c>
      <c r="O8" s="245">
        <v>100.5</v>
      </c>
      <c r="R8" s="197">
        <v>-2444496.61</v>
      </c>
      <c r="S8" s="197">
        <v>3577514.61</v>
      </c>
      <c r="V8" s="222">
        <v>2420092.48</v>
      </c>
      <c r="W8" s="222">
        <v>112390</v>
      </c>
      <c r="X8" s="222">
        <v>654.03</v>
      </c>
      <c r="Y8" s="222">
        <v>1402870</v>
      </c>
      <c r="AA8" s="222">
        <v>8379</v>
      </c>
      <c r="AB8" s="40">
        <v>2472050</v>
      </c>
      <c r="AC8" s="40">
        <v>4740</v>
      </c>
      <c r="AD8" s="40">
        <v>670</v>
      </c>
      <c r="AE8" s="40">
        <v>1345095.85</v>
      </c>
      <c r="AF8" s="40">
        <v>59160.32</v>
      </c>
    </row>
    <row r="9" spans="1:35">
      <c r="A9" s="244" t="s">
        <v>581</v>
      </c>
      <c r="B9" s="244" t="s">
        <v>83</v>
      </c>
      <c r="C9" s="244">
        <v>1881</v>
      </c>
      <c r="D9" s="244" t="s">
        <v>5</v>
      </c>
      <c r="E9" s="126" t="s">
        <v>5</v>
      </c>
      <c r="F9" s="36">
        <v>296306.15000000002</v>
      </c>
      <c r="G9" s="36">
        <v>28840</v>
      </c>
      <c r="H9" s="36">
        <v>171163.33</v>
      </c>
      <c r="I9" s="126">
        <v>532978.38</v>
      </c>
      <c r="J9" s="126">
        <v>145456.66</v>
      </c>
      <c r="M9" s="245">
        <v>12450</v>
      </c>
      <c r="O9" s="245">
        <v>1679.56</v>
      </c>
      <c r="R9" s="197">
        <v>1224531.23</v>
      </c>
      <c r="S9" s="197">
        <v>80851.62</v>
      </c>
      <c r="V9" s="222">
        <v>575022.31000000006</v>
      </c>
      <c r="X9" s="222">
        <v>635.02</v>
      </c>
      <c r="Y9" s="222">
        <v>1264120</v>
      </c>
      <c r="AA9" s="222">
        <v>16500</v>
      </c>
      <c r="AB9" s="40">
        <v>1472570</v>
      </c>
      <c r="AC9" s="40">
        <v>5530</v>
      </c>
      <c r="AE9" s="40">
        <v>393636.69</v>
      </c>
      <c r="AF9" s="40">
        <v>129308.53</v>
      </c>
    </row>
    <row r="10" spans="1:35">
      <c r="A10" s="244" t="s">
        <v>581</v>
      </c>
      <c r="B10" s="244" t="s">
        <v>83</v>
      </c>
      <c r="C10" s="244">
        <v>7224</v>
      </c>
      <c r="D10" s="244" t="s">
        <v>6</v>
      </c>
      <c r="E10" s="126" t="s">
        <v>6</v>
      </c>
      <c r="F10" s="36">
        <v>777956.7</v>
      </c>
      <c r="G10" s="36">
        <v>133100.74</v>
      </c>
      <c r="H10" s="36">
        <v>208509.53</v>
      </c>
      <c r="I10" s="126">
        <v>1017508.47</v>
      </c>
      <c r="J10" s="126">
        <v>218353.85</v>
      </c>
      <c r="M10" s="245">
        <v>10050</v>
      </c>
      <c r="O10" s="245">
        <v>131.38999999999999</v>
      </c>
      <c r="R10" s="197">
        <v>-277782.26</v>
      </c>
      <c r="S10" s="197">
        <v>2359303.7200000002</v>
      </c>
      <c r="V10" s="222">
        <v>1508040.46</v>
      </c>
      <c r="W10" s="222">
        <v>458590</v>
      </c>
      <c r="X10" s="222">
        <v>1034.1099999999999</v>
      </c>
      <c r="Y10" s="222">
        <v>2310700</v>
      </c>
      <c r="AA10" s="222">
        <v>58822</v>
      </c>
      <c r="AB10" s="40">
        <v>3152952</v>
      </c>
      <c r="AD10" s="40">
        <v>26410</v>
      </c>
      <c r="AE10" s="40">
        <v>798941.65</v>
      </c>
      <c r="AF10" s="40">
        <v>95156.479999999996</v>
      </c>
    </row>
    <row r="11" spans="1:35">
      <c r="A11" s="244" t="s">
        <v>581</v>
      </c>
      <c r="B11" s="244" t="s">
        <v>83</v>
      </c>
      <c r="C11" s="244">
        <v>2635</v>
      </c>
      <c r="D11" s="244" t="s">
        <v>7</v>
      </c>
      <c r="E11" s="126" t="s">
        <v>7</v>
      </c>
      <c r="F11" s="36">
        <v>147331.23000000001</v>
      </c>
      <c r="G11" s="36">
        <v>39910.75</v>
      </c>
      <c r="H11" s="36">
        <v>2487.1</v>
      </c>
      <c r="I11" s="126">
        <v>776977.8</v>
      </c>
      <c r="J11" s="126">
        <v>395359.26</v>
      </c>
      <c r="M11" s="245">
        <v>25470</v>
      </c>
      <c r="O11" s="245">
        <v>0</v>
      </c>
      <c r="R11" s="197">
        <v>-779391.96</v>
      </c>
      <c r="S11" s="197">
        <v>2243800.1</v>
      </c>
      <c r="V11" s="222">
        <v>827145.64</v>
      </c>
      <c r="W11" s="222">
        <v>100410</v>
      </c>
      <c r="X11" s="222">
        <v>703.77</v>
      </c>
      <c r="Y11" s="222">
        <v>621500</v>
      </c>
      <c r="AA11" s="222">
        <v>16500</v>
      </c>
      <c r="AB11" s="40">
        <v>1063278</v>
      </c>
      <c r="AD11" s="40">
        <v>31065.72</v>
      </c>
      <c r="AE11" s="40">
        <v>439553.47</v>
      </c>
      <c r="AF11" s="40">
        <v>160174.22</v>
      </c>
    </row>
    <row r="12" spans="1:35">
      <c r="A12" s="244" t="s">
        <v>581</v>
      </c>
      <c r="B12" s="244" t="s">
        <v>83</v>
      </c>
      <c r="C12" s="244">
        <v>4596</v>
      </c>
      <c r="D12" s="244" t="s">
        <v>8</v>
      </c>
      <c r="E12" s="126" t="s">
        <v>8</v>
      </c>
      <c r="F12" s="36">
        <v>741954.17</v>
      </c>
      <c r="G12" s="36">
        <v>93172.08</v>
      </c>
      <c r="H12" s="36">
        <v>144366.34</v>
      </c>
      <c r="I12" s="126">
        <v>323323.25</v>
      </c>
      <c r="J12" s="126">
        <v>74417.710000000006</v>
      </c>
      <c r="M12" s="245">
        <v>12150</v>
      </c>
      <c r="O12" s="245">
        <v>0</v>
      </c>
      <c r="R12" s="197">
        <v>-1088208.93</v>
      </c>
      <c r="S12" s="197">
        <v>2541297.98</v>
      </c>
      <c r="V12" s="222">
        <v>1361084.36</v>
      </c>
      <c r="W12" s="222">
        <v>155010</v>
      </c>
      <c r="X12" s="222">
        <v>1554.24</v>
      </c>
      <c r="Y12" s="222">
        <v>1089880</v>
      </c>
      <c r="AA12" s="222">
        <v>33032</v>
      </c>
      <c r="AB12" s="40">
        <v>1764873</v>
      </c>
      <c r="AC12" s="40">
        <v>940</v>
      </c>
      <c r="AD12" s="40">
        <v>4640</v>
      </c>
      <c r="AE12" s="40">
        <v>824835.89</v>
      </c>
      <c r="AF12" s="40">
        <v>133277.21</v>
      </c>
    </row>
    <row r="13" spans="1:35">
      <c r="A13" s="244" t="s">
        <v>581</v>
      </c>
      <c r="B13" s="244" t="s">
        <v>83</v>
      </c>
      <c r="C13" s="244">
        <v>3172</v>
      </c>
      <c r="D13" s="244" t="s">
        <v>9</v>
      </c>
      <c r="E13" s="126" t="s">
        <v>9</v>
      </c>
      <c r="F13" s="36">
        <v>407388.58</v>
      </c>
      <c r="G13" s="36">
        <v>98990.67</v>
      </c>
      <c r="H13" s="36">
        <v>267157.26</v>
      </c>
      <c r="I13" s="126">
        <v>515130</v>
      </c>
      <c r="J13" s="126">
        <v>235813.11</v>
      </c>
      <c r="M13" s="245">
        <v>42250</v>
      </c>
      <c r="O13" s="245">
        <v>67.23</v>
      </c>
      <c r="R13" s="197">
        <v>4234212.93</v>
      </c>
      <c r="S13" s="197">
        <v>-2357450.56</v>
      </c>
      <c r="V13" s="222">
        <v>696576.19</v>
      </c>
      <c r="W13" s="222">
        <v>15120</v>
      </c>
      <c r="X13" s="222">
        <v>1066.1500000000001</v>
      </c>
      <c r="Y13" s="222">
        <v>939380</v>
      </c>
      <c r="AA13" s="222">
        <v>1532</v>
      </c>
      <c r="AB13" s="40">
        <v>1218699</v>
      </c>
      <c r="AC13" s="40">
        <v>1440</v>
      </c>
      <c r="AD13" s="40">
        <v>19860</v>
      </c>
      <c r="AE13" s="40">
        <v>654091.29</v>
      </c>
      <c r="AF13" s="40">
        <v>154184.03</v>
      </c>
    </row>
    <row r="14" spans="1:35">
      <c r="A14" s="244" t="s">
        <v>581</v>
      </c>
      <c r="B14" s="244" t="s">
        <v>83</v>
      </c>
      <c r="C14" s="244">
        <v>2856</v>
      </c>
      <c r="D14" s="244" t="s">
        <v>10</v>
      </c>
      <c r="E14" s="126" t="s">
        <v>10</v>
      </c>
      <c r="F14" s="36">
        <v>249343.03</v>
      </c>
      <c r="G14" s="36">
        <v>27793.91</v>
      </c>
      <c r="H14" s="36">
        <v>62619.41</v>
      </c>
      <c r="I14" s="126">
        <v>1218816.21</v>
      </c>
      <c r="J14" s="126">
        <v>76228.63</v>
      </c>
      <c r="M14" s="245">
        <v>9700</v>
      </c>
      <c r="O14" s="245">
        <v>48.27</v>
      </c>
      <c r="R14" s="197">
        <v>-1577722.72</v>
      </c>
      <c r="S14" s="197">
        <v>3416597.09</v>
      </c>
      <c r="V14" s="222">
        <v>1042517.46</v>
      </c>
      <c r="W14" s="222">
        <v>115120</v>
      </c>
      <c r="X14" s="222">
        <v>603.89</v>
      </c>
      <c r="Y14" s="222">
        <v>940780</v>
      </c>
      <c r="AA14" s="222">
        <v>64735</v>
      </c>
      <c r="AB14" s="40">
        <v>1493924</v>
      </c>
      <c r="AD14" s="40">
        <v>17290</v>
      </c>
      <c r="AE14" s="40">
        <v>628991.6</v>
      </c>
      <c r="AF14" s="40">
        <v>237372.2</v>
      </c>
    </row>
    <row r="15" spans="1:35">
      <c r="A15" s="244" t="s">
        <v>581</v>
      </c>
      <c r="B15" s="244" t="s">
        <v>83</v>
      </c>
      <c r="C15" s="244">
        <v>4051</v>
      </c>
      <c r="D15" s="244" t="s">
        <v>11</v>
      </c>
      <c r="E15" s="126" t="s">
        <v>11</v>
      </c>
      <c r="F15" s="36">
        <v>455087.11</v>
      </c>
      <c r="G15" s="36">
        <v>66788.42</v>
      </c>
      <c r="H15" s="36">
        <v>26488.02</v>
      </c>
      <c r="I15" s="126">
        <v>2671275.2000000002</v>
      </c>
      <c r="J15" s="126">
        <v>352728.32000000001</v>
      </c>
      <c r="M15" s="245">
        <v>0</v>
      </c>
      <c r="O15" s="245">
        <v>87.51</v>
      </c>
      <c r="R15" s="197">
        <v>616212.06999999995</v>
      </c>
      <c r="S15" s="197">
        <v>3110817.16</v>
      </c>
      <c r="V15" s="222">
        <v>1205618.03</v>
      </c>
      <c r="W15" s="222">
        <v>280000</v>
      </c>
      <c r="X15" s="222">
        <v>633.04</v>
      </c>
      <c r="Y15" s="222">
        <v>1208680</v>
      </c>
      <c r="AB15" s="40">
        <v>1630534</v>
      </c>
      <c r="AC15" s="40">
        <v>30476</v>
      </c>
      <c r="AD15" s="40">
        <v>8070</v>
      </c>
      <c r="AE15" s="40">
        <v>875468.66</v>
      </c>
      <c r="AF15" s="40">
        <v>305132.08</v>
      </c>
    </row>
    <row r="16" spans="1:35">
      <c r="A16" s="244" t="s">
        <v>581</v>
      </c>
      <c r="B16" s="244" t="s">
        <v>83</v>
      </c>
      <c r="C16" s="244">
        <v>5248</v>
      </c>
      <c r="D16" s="244" t="s">
        <v>12</v>
      </c>
      <c r="E16" s="126" t="s">
        <v>12</v>
      </c>
      <c r="F16" s="36">
        <v>268279.36</v>
      </c>
      <c r="G16" s="36">
        <v>33886.51</v>
      </c>
      <c r="H16" s="36">
        <v>42989.17</v>
      </c>
      <c r="I16" s="126">
        <v>768635.67</v>
      </c>
      <c r="J16" s="126">
        <v>222855.72</v>
      </c>
      <c r="M16" s="245">
        <v>21120</v>
      </c>
      <c r="O16" s="245">
        <v>236.56</v>
      </c>
      <c r="R16" s="197">
        <v>-2870542.43</v>
      </c>
      <c r="S16" s="197">
        <v>4381554.71</v>
      </c>
      <c r="V16" s="222">
        <v>1520250.83</v>
      </c>
      <c r="W16" s="222">
        <v>170000</v>
      </c>
      <c r="X16" s="222">
        <v>388.64</v>
      </c>
      <c r="Y16" s="222">
        <v>1199490</v>
      </c>
      <c r="AA16" s="222">
        <v>5310</v>
      </c>
      <c r="AB16" s="40">
        <v>1754393</v>
      </c>
      <c r="AC16" s="40">
        <v>25424</v>
      </c>
      <c r="AD16" s="40">
        <v>19133</v>
      </c>
      <c r="AE16" s="40">
        <v>1030160.82</v>
      </c>
      <c r="AF16" s="40">
        <v>244751.06</v>
      </c>
      <c r="AH16" s="40">
        <v>17300</v>
      </c>
    </row>
    <row r="17" spans="1:35">
      <c r="A17" s="244" t="s">
        <v>581</v>
      </c>
      <c r="B17" s="244" t="s">
        <v>83</v>
      </c>
      <c r="C17" s="244">
        <v>3653</v>
      </c>
      <c r="D17" s="244" t="s">
        <v>13</v>
      </c>
      <c r="E17" s="126" t="s">
        <v>13</v>
      </c>
      <c r="F17" s="36">
        <v>797006.05</v>
      </c>
      <c r="G17" s="36">
        <v>1200</v>
      </c>
      <c r="H17" s="36">
        <v>35819.230000000003</v>
      </c>
      <c r="I17" s="126">
        <v>546466.02</v>
      </c>
      <c r="J17" s="126">
        <v>151754.98000000001</v>
      </c>
      <c r="M17" s="245">
        <v>12500</v>
      </c>
      <c r="O17" s="245">
        <v>120.94</v>
      </c>
      <c r="R17" s="197">
        <v>-1111235.43</v>
      </c>
      <c r="S17" s="197">
        <v>2824820.87</v>
      </c>
      <c r="V17" s="222">
        <v>1093288.8600000001</v>
      </c>
      <c r="W17" s="222">
        <v>100000</v>
      </c>
      <c r="X17" s="222">
        <v>1568.82</v>
      </c>
      <c r="Y17" s="222">
        <v>925160</v>
      </c>
      <c r="AA17" s="222">
        <v>194656</v>
      </c>
      <c r="AB17" s="40">
        <v>1534444</v>
      </c>
      <c r="AD17" s="40">
        <v>2390</v>
      </c>
      <c r="AE17" s="40">
        <v>744411.56</v>
      </c>
      <c r="AF17" s="40">
        <v>227388.22</v>
      </c>
    </row>
    <row r="18" spans="1:35">
      <c r="A18" s="244" t="s">
        <v>581</v>
      </c>
      <c r="B18" s="244" t="s">
        <v>83</v>
      </c>
      <c r="C18" s="244">
        <v>5830</v>
      </c>
      <c r="D18" s="244" t="s">
        <v>14</v>
      </c>
      <c r="E18" s="126" t="s">
        <v>14</v>
      </c>
      <c r="F18" s="36">
        <v>630712.18999999994</v>
      </c>
      <c r="G18" s="36">
        <v>98442.3</v>
      </c>
      <c r="H18" s="36">
        <v>183605</v>
      </c>
      <c r="I18" s="126">
        <v>271014.09000000003</v>
      </c>
      <c r="J18" s="126">
        <v>67013.429999999993</v>
      </c>
      <c r="M18" s="245">
        <v>13500</v>
      </c>
      <c r="O18" s="245">
        <v>172.2</v>
      </c>
      <c r="R18" s="197">
        <v>-1023614.75</v>
      </c>
      <c r="S18" s="197">
        <v>2287611.84</v>
      </c>
      <c r="V18" s="222">
        <v>1601394.71</v>
      </c>
      <c r="W18" s="222">
        <v>306850</v>
      </c>
      <c r="X18" s="222">
        <v>1387.8</v>
      </c>
      <c r="Y18" s="222">
        <v>2159610</v>
      </c>
      <c r="AB18" s="40">
        <v>2647852</v>
      </c>
      <c r="AD18" s="40">
        <v>28566</v>
      </c>
      <c r="AE18" s="40">
        <v>1305506.19</v>
      </c>
      <c r="AF18" s="40">
        <v>114200.6</v>
      </c>
    </row>
    <row r="19" spans="1:35">
      <c r="A19" s="244" t="s">
        <v>581</v>
      </c>
      <c r="B19" s="244" t="s">
        <v>83</v>
      </c>
      <c r="C19" s="244">
        <v>3971</v>
      </c>
      <c r="D19" s="244" t="s">
        <v>15</v>
      </c>
      <c r="E19" s="126" t="s">
        <v>15</v>
      </c>
      <c r="F19" s="36">
        <v>288437.92</v>
      </c>
      <c r="G19" s="36">
        <v>38559.25</v>
      </c>
      <c r="H19" s="36">
        <v>61061.15</v>
      </c>
      <c r="I19" s="126">
        <v>166585.07</v>
      </c>
      <c r="J19" s="126">
        <v>34790.19</v>
      </c>
      <c r="M19" s="245">
        <v>9300</v>
      </c>
      <c r="O19" s="245">
        <v>172.08</v>
      </c>
      <c r="R19" s="197">
        <v>-1843326.53</v>
      </c>
      <c r="S19" s="197">
        <v>2658489.6</v>
      </c>
      <c r="V19" s="222">
        <v>1536539.52</v>
      </c>
      <c r="W19" s="222">
        <v>33530</v>
      </c>
      <c r="X19" s="222">
        <v>649.05999999999995</v>
      </c>
      <c r="Y19" s="222">
        <v>1049800</v>
      </c>
      <c r="AA19" s="222">
        <v>15000</v>
      </c>
      <c r="AB19" s="40">
        <v>2005907</v>
      </c>
      <c r="AC19" s="40">
        <v>44726</v>
      </c>
      <c r="AE19" s="40">
        <v>701259.28</v>
      </c>
      <c r="AF19" s="40">
        <v>118827.87</v>
      </c>
    </row>
    <row r="20" spans="1:35">
      <c r="A20" s="244" t="s">
        <v>581</v>
      </c>
      <c r="B20" s="244" t="s">
        <v>83</v>
      </c>
      <c r="C20" s="244">
        <v>2968</v>
      </c>
      <c r="D20" s="244" t="s">
        <v>16</v>
      </c>
      <c r="E20" s="126" t="s">
        <v>16</v>
      </c>
      <c r="F20" s="36">
        <v>628497.98</v>
      </c>
      <c r="G20" s="36">
        <v>32455.39</v>
      </c>
      <c r="H20" s="36">
        <v>73167.44</v>
      </c>
      <c r="I20" s="126">
        <v>3607504.75</v>
      </c>
      <c r="J20" s="126">
        <v>99448.43</v>
      </c>
      <c r="M20" s="245">
        <v>11580</v>
      </c>
      <c r="O20" s="245">
        <v>14.07</v>
      </c>
      <c r="R20" s="197">
        <v>3582814.58</v>
      </c>
      <c r="S20" s="197">
        <v>712043.8</v>
      </c>
      <c r="V20" s="222">
        <v>857313.04</v>
      </c>
      <c r="W20" s="222">
        <v>218000</v>
      </c>
      <c r="X20" s="222">
        <v>789.86</v>
      </c>
      <c r="Y20" s="222">
        <v>609400</v>
      </c>
      <c r="AA20" s="222">
        <v>18313</v>
      </c>
      <c r="AB20" s="40">
        <v>1014888</v>
      </c>
      <c r="AC20" s="40">
        <v>28128</v>
      </c>
      <c r="AD20" s="40">
        <v>12060</v>
      </c>
      <c r="AE20" s="40">
        <v>338397.77</v>
      </c>
      <c r="AF20" s="40">
        <v>175720.59</v>
      </c>
    </row>
    <row r="21" spans="1:35">
      <c r="A21" s="244" t="s">
        <v>581</v>
      </c>
      <c r="B21" s="244" t="s">
        <v>83</v>
      </c>
      <c r="C21" s="244">
        <v>3278</v>
      </c>
      <c r="D21" s="244" t="s">
        <v>17</v>
      </c>
      <c r="E21" s="126" t="s">
        <v>17</v>
      </c>
      <c r="F21" s="36">
        <v>490722.26</v>
      </c>
      <c r="G21" s="36">
        <v>47371.86</v>
      </c>
      <c r="H21" s="36">
        <v>64031.13</v>
      </c>
      <c r="I21" s="126">
        <v>500121.11</v>
      </c>
      <c r="J21" s="126">
        <v>60136.54</v>
      </c>
      <c r="M21" s="245">
        <v>8700</v>
      </c>
      <c r="O21" s="245">
        <v>0</v>
      </c>
      <c r="R21" s="197">
        <v>-3019488.99</v>
      </c>
      <c r="S21" s="197">
        <v>4272663.5999999996</v>
      </c>
      <c r="V21" s="222">
        <v>1150369.8799999999</v>
      </c>
      <c r="W21" s="222">
        <v>184780</v>
      </c>
      <c r="X21" s="222">
        <v>592.66</v>
      </c>
      <c r="Y21" s="222">
        <v>393360</v>
      </c>
      <c r="AA21" s="222">
        <v>16516</v>
      </c>
      <c r="AB21" s="40">
        <v>1011707</v>
      </c>
      <c r="AC21" s="40">
        <v>7620</v>
      </c>
      <c r="AE21" s="40">
        <v>562882.69999999995</v>
      </c>
      <c r="AF21" s="40">
        <v>262900.55</v>
      </c>
    </row>
    <row r="22" spans="1:35">
      <c r="A22" s="244" t="s">
        <v>581</v>
      </c>
      <c r="B22" s="244" t="s">
        <v>83</v>
      </c>
      <c r="C22" s="244">
        <v>3563</v>
      </c>
      <c r="D22" s="244" t="s">
        <v>18</v>
      </c>
      <c r="E22" s="126" t="s">
        <v>18</v>
      </c>
      <c r="F22" s="36">
        <v>465674.22</v>
      </c>
      <c r="G22" s="36">
        <v>110446.63</v>
      </c>
      <c r="H22" s="36">
        <v>114224.73</v>
      </c>
      <c r="I22" s="126">
        <v>601478.52</v>
      </c>
      <c r="J22" s="126">
        <v>11761</v>
      </c>
      <c r="M22" s="245">
        <v>19800</v>
      </c>
      <c r="O22" s="245">
        <v>53.8</v>
      </c>
      <c r="R22" s="197">
        <v>-619349.31999999995</v>
      </c>
      <c r="S22" s="197">
        <v>2054348.01</v>
      </c>
      <c r="V22" s="222">
        <v>1149238.81</v>
      </c>
      <c r="X22" s="222">
        <v>997.96</v>
      </c>
      <c r="Y22" s="222">
        <v>1274740</v>
      </c>
      <c r="AA22" s="222">
        <v>27537</v>
      </c>
      <c r="AB22" s="40">
        <v>1733134</v>
      </c>
      <c r="AC22" s="40">
        <v>8330</v>
      </c>
      <c r="AD22" s="40">
        <v>1890</v>
      </c>
      <c r="AE22" s="40">
        <v>680715.81</v>
      </c>
      <c r="AF22" s="40">
        <v>112969.35</v>
      </c>
      <c r="AI22" s="40">
        <v>66742</v>
      </c>
    </row>
    <row r="23" spans="1:35">
      <c r="A23" s="244" t="s">
        <v>581</v>
      </c>
      <c r="B23" s="244" t="s">
        <v>83</v>
      </c>
      <c r="C23" s="244">
        <v>3858</v>
      </c>
      <c r="D23" s="244" t="s">
        <v>79</v>
      </c>
      <c r="E23" s="126" t="s">
        <v>79</v>
      </c>
      <c r="F23" s="36">
        <v>1008016.9</v>
      </c>
      <c r="G23" s="36">
        <v>36693.300000000003</v>
      </c>
      <c r="H23" s="36">
        <v>90783.64</v>
      </c>
      <c r="I23" s="126">
        <v>5</v>
      </c>
      <c r="J23" s="126">
        <v>288458.67</v>
      </c>
      <c r="M23" s="245">
        <v>14100</v>
      </c>
      <c r="O23" s="245">
        <v>84.8</v>
      </c>
      <c r="R23" s="197">
        <v>3620586.36</v>
      </c>
      <c r="S23" s="197">
        <v>-2203520.5099999998</v>
      </c>
      <c r="V23" s="222">
        <v>1152018.4099999999</v>
      </c>
      <c r="W23" s="222">
        <v>77240</v>
      </c>
      <c r="X23" s="222">
        <v>1937.29</v>
      </c>
      <c r="Y23" s="222">
        <v>1723150</v>
      </c>
      <c r="AA23" s="222">
        <v>172178.87</v>
      </c>
      <c r="AB23" s="40">
        <v>2433835</v>
      </c>
      <c r="AD23" s="40">
        <v>24574</v>
      </c>
      <c r="AE23" s="40">
        <v>629150.74</v>
      </c>
      <c r="AF23" s="40">
        <v>46257.97</v>
      </c>
    </row>
    <row r="24" spans="1:35">
      <c r="A24" s="244" t="s">
        <v>585</v>
      </c>
      <c r="B24" s="244" t="s">
        <v>84</v>
      </c>
      <c r="C24" s="244">
        <v>7520</v>
      </c>
      <c r="D24" s="244" t="s">
        <v>19</v>
      </c>
      <c r="E24" s="126" t="s">
        <v>19</v>
      </c>
      <c r="F24" s="36">
        <v>652240.38</v>
      </c>
      <c r="G24" s="36">
        <v>21470</v>
      </c>
      <c r="H24" s="36">
        <v>55363.8</v>
      </c>
      <c r="I24" s="126">
        <v>196256.7</v>
      </c>
      <c r="J24" s="126">
        <v>202247.69</v>
      </c>
      <c r="M24" s="245">
        <v>48100</v>
      </c>
      <c r="O24" s="245">
        <v>0</v>
      </c>
      <c r="R24" s="197">
        <v>-1201350.55</v>
      </c>
      <c r="S24" s="197">
        <v>2350727.5299999998</v>
      </c>
      <c r="V24" s="222">
        <v>2419003.08</v>
      </c>
      <c r="X24" s="222">
        <v>1398.04</v>
      </c>
      <c r="Y24" s="222">
        <v>2202470</v>
      </c>
      <c r="AB24" s="40">
        <v>2944497</v>
      </c>
      <c r="AC24" s="40">
        <v>1950</v>
      </c>
      <c r="AE24" s="40">
        <v>1453046.5</v>
      </c>
      <c r="AF24" s="40">
        <v>267116.03000000003</v>
      </c>
      <c r="AH24" s="40">
        <v>26160</v>
      </c>
    </row>
    <row r="25" spans="1:35">
      <c r="A25" s="244" t="s">
        <v>585</v>
      </c>
      <c r="B25" s="244" t="s">
        <v>84</v>
      </c>
      <c r="C25" s="244">
        <v>4435</v>
      </c>
      <c r="D25" s="244" t="s">
        <v>20</v>
      </c>
      <c r="E25" s="126" t="s">
        <v>20</v>
      </c>
      <c r="F25" s="36">
        <v>123021.27</v>
      </c>
      <c r="G25" s="36">
        <v>7000</v>
      </c>
      <c r="H25" s="36">
        <v>91410.01</v>
      </c>
      <c r="I25" s="126">
        <v>719498.46</v>
      </c>
      <c r="J25" s="126">
        <v>266771.56</v>
      </c>
      <c r="M25" s="245">
        <v>281047.61</v>
      </c>
      <c r="O25" s="245">
        <v>114.47</v>
      </c>
      <c r="R25" s="197">
        <v>-1955070.35</v>
      </c>
      <c r="S25" s="197">
        <v>3163898.35</v>
      </c>
      <c r="V25" s="222">
        <v>1230700.08</v>
      </c>
      <c r="W25" s="222">
        <v>244500</v>
      </c>
      <c r="X25" s="222">
        <v>464.92</v>
      </c>
      <c r="Y25" s="222">
        <v>889240</v>
      </c>
      <c r="AB25" s="40">
        <v>1356090</v>
      </c>
      <c r="AC25" s="40">
        <v>18716</v>
      </c>
      <c r="AE25" s="40">
        <v>899563.3</v>
      </c>
      <c r="AF25" s="40">
        <v>372824.48</v>
      </c>
    </row>
    <row r="26" spans="1:35">
      <c r="A26" s="244" t="s">
        <v>585</v>
      </c>
      <c r="B26" s="244" t="s">
        <v>84</v>
      </c>
      <c r="C26" s="244">
        <v>7559</v>
      </c>
      <c r="D26" s="244" t="s">
        <v>21</v>
      </c>
      <c r="E26" s="126" t="s">
        <v>21</v>
      </c>
      <c r="F26" s="36">
        <v>452343.05</v>
      </c>
      <c r="G26" s="36">
        <v>15770</v>
      </c>
      <c r="H26" s="36">
        <v>394717.9</v>
      </c>
      <c r="I26" s="126">
        <v>805953.64</v>
      </c>
      <c r="J26" s="126">
        <v>1007541.68</v>
      </c>
      <c r="M26" s="245">
        <v>432216.38</v>
      </c>
      <c r="O26" s="245">
        <v>490.36</v>
      </c>
      <c r="R26" s="197">
        <v>1099121.24</v>
      </c>
      <c r="S26" s="197">
        <v>2060186.09</v>
      </c>
      <c r="V26" s="222">
        <v>1941077.97</v>
      </c>
      <c r="W26" s="222">
        <v>529416</v>
      </c>
      <c r="X26" s="222">
        <v>9.61</v>
      </c>
      <c r="Y26" s="222">
        <v>2620820</v>
      </c>
      <c r="AB26" s="40">
        <v>3473221.68</v>
      </c>
      <c r="AC26" s="40">
        <v>65760</v>
      </c>
      <c r="AD26" s="40">
        <v>37231</v>
      </c>
      <c r="AE26" s="40">
        <v>1824031.19</v>
      </c>
      <c r="AF26" s="40">
        <v>361767.51</v>
      </c>
      <c r="AG26" s="40">
        <v>150000</v>
      </c>
      <c r="AH26" s="40">
        <v>95000</v>
      </c>
    </row>
    <row r="27" spans="1:35">
      <c r="A27" s="244" t="s">
        <v>585</v>
      </c>
      <c r="B27" s="244" t="s">
        <v>84</v>
      </c>
      <c r="C27" s="244">
        <v>5371</v>
      </c>
      <c r="D27" s="244" t="s">
        <v>22</v>
      </c>
      <c r="E27" s="126" t="s">
        <v>22</v>
      </c>
      <c r="F27" s="36">
        <v>73801.919999999998</v>
      </c>
      <c r="G27" s="36">
        <v>0</v>
      </c>
      <c r="H27" s="36">
        <v>260162.38</v>
      </c>
      <c r="I27" s="126">
        <v>331297.91999999998</v>
      </c>
      <c r="J27" s="126">
        <v>500852.94</v>
      </c>
      <c r="M27" s="245">
        <v>221936.78</v>
      </c>
      <c r="O27" s="245">
        <v>123.16</v>
      </c>
      <c r="R27" s="197">
        <v>-1612035.58</v>
      </c>
      <c r="S27" s="197">
        <v>2920599.11</v>
      </c>
      <c r="V27" s="222">
        <v>1584099.12</v>
      </c>
      <c r="W27" s="222">
        <v>402540</v>
      </c>
      <c r="X27" s="222">
        <v>453.82</v>
      </c>
      <c r="Y27" s="222">
        <v>1443830</v>
      </c>
      <c r="AB27" s="40">
        <v>2209560</v>
      </c>
      <c r="AC27" s="40">
        <v>7500</v>
      </c>
      <c r="AD27" s="40">
        <v>13040</v>
      </c>
      <c r="AE27" s="40">
        <v>1161252.4099999999</v>
      </c>
      <c r="AF27" s="40">
        <v>404078.84</v>
      </c>
    </row>
    <row r="28" spans="1:35">
      <c r="A28" s="244" t="s">
        <v>585</v>
      </c>
      <c r="B28" s="244" t="s">
        <v>84</v>
      </c>
      <c r="C28" s="244">
        <v>3455</v>
      </c>
      <c r="D28" s="244" t="s">
        <v>23</v>
      </c>
      <c r="E28" s="126" t="s">
        <v>23</v>
      </c>
      <c r="F28" s="36">
        <v>33068.81</v>
      </c>
      <c r="G28" s="36">
        <v>12343.24</v>
      </c>
      <c r="H28" s="36">
        <v>58389.599999999999</v>
      </c>
      <c r="I28" s="126">
        <v>498322.23</v>
      </c>
      <c r="J28" s="126">
        <v>284422.21999999997</v>
      </c>
      <c r="M28" s="245">
        <v>56287.85</v>
      </c>
      <c r="O28" s="245">
        <v>1475.29</v>
      </c>
      <c r="R28" s="197">
        <v>-212620.51</v>
      </c>
      <c r="S28" s="197">
        <v>1187021.07</v>
      </c>
      <c r="V28" s="222">
        <v>1607812.78</v>
      </c>
      <c r="W28" s="222">
        <v>232700</v>
      </c>
      <c r="X28" s="222">
        <v>565.77</v>
      </c>
      <c r="Y28" s="222">
        <v>753610</v>
      </c>
      <c r="AB28" s="40">
        <v>1659178</v>
      </c>
      <c r="AC28" s="40">
        <v>20780.919999999998</v>
      </c>
      <c r="AD28" s="40">
        <v>16499.5</v>
      </c>
      <c r="AE28" s="40">
        <v>856231.95</v>
      </c>
      <c r="AF28" s="40">
        <v>187615.78</v>
      </c>
    </row>
    <row r="29" spans="1:35">
      <c r="A29" s="244" t="s">
        <v>585</v>
      </c>
      <c r="B29" s="244" t="s">
        <v>84</v>
      </c>
      <c r="C29" s="244">
        <v>3861</v>
      </c>
      <c r="D29" s="244" t="s">
        <v>24</v>
      </c>
      <c r="E29" s="126" t="s">
        <v>24</v>
      </c>
      <c r="F29" s="36">
        <v>216570.83</v>
      </c>
      <c r="G29" s="36">
        <v>0</v>
      </c>
      <c r="H29" s="36">
        <v>161852.37</v>
      </c>
      <c r="I29" s="126">
        <v>593898.37</v>
      </c>
      <c r="J29" s="126">
        <v>238952.47</v>
      </c>
      <c r="M29" s="245">
        <v>30558.76</v>
      </c>
      <c r="O29" s="245">
        <v>250497</v>
      </c>
      <c r="R29" s="197">
        <v>-1549512.67</v>
      </c>
      <c r="S29" s="197">
        <v>2650223.29</v>
      </c>
      <c r="V29" s="222">
        <v>948492.46</v>
      </c>
      <c r="W29" s="222">
        <v>161250</v>
      </c>
      <c r="X29" s="222">
        <v>300.8</v>
      </c>
      <c r="Y29" s="222">
        <v>802800</v>
      </c>
      <c r="Z29" s="222">
        <v>100680</v>
      </c>
      <c r="AB29" s="40">
        <v>1203920.8</v>
      </c>
      <c r="AC29" s="40">
        <v>1240</v>
      </c>
      <c r="AE29" s="40">
        <v>765101.7</v>
      </c>
      <c r="AF29" s="40">
        <v>213753.1</v>
      </c>
    </row>
    <row r="30" spans="1:35">
      <c r="A30" s="244" t="s">
        <v>585</v>
      </c>
      <c r="B30" s="244" t="s">
        <v>84</v>
      </c>
      <c r="C30" s="244">
        <v>2972</v>
      </c>
      <c r="D30" s="244" t="s">
        <v>25</v>
      </c>
      <c r="E30" s="126" t="s">
        <v>25</v>
      </c>
      <c r="F30" s="36">
        <v>155552</v>
      </c>
      <c r="G30" s="36">
        <v>0</v>
      </c>
      <c r="H30" s="36">
        <v>92255.02</v>
      </c>
      <c r="I30" s="126">
        <v>1275664.3400000001</v>
      </c>
      <c r="J30" s="126">
        <v>256595.11</v>
      </c>
      <c r="M30" s="245">
        <v>33629</v>
      </c>
      <c r="O30" s="245">
        <v>47.11</v>
      </c>
      <c r="R30" s="197">
        <v>186617.35</v>
      </c>
      <c r="S30" s="197">
        <v>1714501.17</v>
      </c>
      <c r="V30" s="222">
        <v>966556.23</v>
      </c>
      <c r="W30" s="222">
        <v>344640</v>
      </c>
      <c r="X30" s="222">
        <v>350.53</v>
      </c>
      <c r="Y30" s="222">
        <v>984165</v>
      </c>
      <c r="AB30" s="40">
        <v>1342153</v>
      </c>
      <c r="AC30" s="40">
        <v>18948</v>
      </c>
      <c r="AE30" s="40">
        <v>794542.55</v>
      </c>
      <c r="AF30" s="40">
        <v>294796.37</v>
      </c>
    </row>
    <row r="31" spans="1:35">
      <c r="A31" s="244" t="s">
        <v>585</v>
      </c>
      <c r="B31" s="244" t="s">
        <v>84</v>
      </c>
      <c r="C31" s="244">
        <v>6553</v>
      </c>
      <c r="D31" s="244" t="s">
        <v>26</v>
      </c>
      <c r="E31" s="126" t="s">
        <v>26</v>
      </c>
      <c r="F31" s="36">
        <v>299896.36</v>
      </c>
      <c r="G31" s="36">
        <v>0</v>
      </c>
      <c r="H31" s="36">
        <v>169214.54</v>
      </c>
      <c r="I31" s="126">
        <v>1016472.69</v>
      </c>
      <c r="J31" s="126">
        <v>312617.76</v>
      </c>
      <c r="M31" s="245">
        <v>39351.050000000003</v>
      </c>
      <c r="O31" s="245">
        <v>115.47</v>
      </c>
      <c r="R31" s="197">
        <v>-231486.7</v>
      </c>
      <c r="S31" s="197">
        <v>2482860.59</v>
      </c>
      <c r="V31" s="222">
        <v>1840909.76</v>
      </c>
      <c r="X31" s="222">
        <v>1800.34</v>
      </c>
      <c r="Y31" s="222">
        <v>1307660</v>
      </c>
      <c r="AB31" s="40">
        <v>2069473</v>
      </c>
      <c r="AC31" s="40">
        <v>9780</v>
      </c>
      <c r="AE31" s="40">
        <v>1221529.23</v>
      </c>
      <c r="AF31" s="40">
        <v>242226.93</v>
      </c>
      <c r="AH31" s="40">
        <v>100000</v>
      </c>
    </row>
    <row r="32" spans="1:35">
      <c r="A32" s="244" t="s">
        <v>585</v>
      </c>
      <c r="B32" s="244" t="s">
        <v>84</v>
      </c>
      <c r="C32" s="244">
        <v>2559</v>
      </c>
      <c r="D32" s="244" t="s">
        <v>27</v>
      </c>
      <c r="E32" s="126" t="s">
        <v>27</v>
      </c>
      <c r="F32" s="36">
        <v>232276.24</v>
      </c>
      <c r="G32" s="36">
        <v>0</v>
      </c>
      <c r="H32" s="36">
        <v>20030.79</v>
      </c>
      <c r="I32" s="126">
        <v>312665.46000000002</v>
      </c>
      <c r="J32" s="126">
        <v>268042.89</v>
      </c>
      <c r="M32" s="245">
        <v>158100</v>
      </c>
      <c r="O32" s="245">
        <v>51.61</v>
      </c>
      <c r="P32" s="197">
        <v>175900</v>
      </c>
      <c r="R32" s="197">
        <v>-1174191.8400000001</v>
      </c>
      <c r="S32" s="197">
        <v>2102364.12</v>
      </c>
      <c r="V32" s="222">
        <v>841821.44</v>
      </c>
      <c r="W32" s="222">
        <v>50900</v>
      </c>
      <c r="X32" s="222">
        <v>327.32</v>
      </c>
      <c r="Y32" s="222">
        <v>1376540</v>
      </c>
      <c r="AB32" s="40">
        <v>1807960</v>
      </c>
      <c r="AC32" s="40">
        <v>19320</v>
      </c>
      <c r="AE32" s="40">
        <v>596650.15</v>
      </c>
      <c r="AF32" s="40">
        <v>274867.12</v>
      </c>
    </row>
    <row r="33" spans="1:34">
      <c r="A33" s="244" t="s">
        <v>585</v>
      </c>
      <c r="B33" s="244" t="s">
        <v>84</v>
      </c>
      <c r="C33" s="244">
        <v>5564</v>
      </c>
      <c r="D33" s="244" t="s">
        <v>28</v>
      </c>
      <c r="E33" s="126" t="s">
        <v>28</v>
      </c>
      <c r="F33" s="36">
        <v>416520.94</v>
      </c>
      <c r="G33" s="36">
        <v>0</v>
      </c>
      <c r="H33" s="36">
        <v>103655.47</v>
      </c>
      <c r="I33" s="126">
        <v>175120.47</v>
      </c>
      <c r="J33" s="126">
        <v>318829.99</v>
      </c>
      <c r="M33" s="245">
        <v>56825.56</v>
      </c>
      <c r="O33" s="245">
        <v>63.78</v>
      </c>
      <c r="R33" s="197">
        <v>317634.44</v>
      </c>
      <c r="S33" s="197">
        <v>923152.19</v>
      </c>
      <c r="V33" s="222">
        <v>1616260.66</v>
      </c>
      <c r="W33" s="222">
        <v>482937.56</v>
      </c>
      <c r="X33" s="222">
        <v>1271.6199999999999</v>
      </c>
      <c r="Y33" s="222">
        <v>958300</v>
      </c>
      <c r="AB33" s="40">
        <v>1653633</v>
      </c>
      <c r="AC33" s="40">
        <v>8556</v>
      </c>
      <c r="AE33" s="40">
        <v>1373766.86</v>
      </c>
      <c r="AF33" s="40">
        <v>206363.08</v>
      </c>
      <c r="AG33" s="40">
        <v>100000</v>
      </c>
    </row>
    <row r="34" spans="1:34">
      <c r="A34" s="244" t="s">
        <v>585</v>
      </c>
      <c r="B34" s="244" t="s">
        <v>84</v>
      </c>
      <c r="C34" s="244">
        <v>5703</v>
      </c>
      <c r="D34" s="244" t="s">
        <v>29</v>
      </c>
      <c r="E34" s="126" t="s">
        <v>29</v>
      </c>
      <c r="F34" s="36">
        <v>114498.44</v>
      </c>
      <c r="G34" s="36">
        <v>7010</v>
      </c>
      <c r="H34" s="36">
        <v>42669.36</v>
      </c>
      <c r="I34" s="126">
        <v>1089368.72</v>
      </c>
      <c r="J34" s="126">
        <v>406114.26</v>
      </c>
      <c r="M34" s="245">
        <v>24200</v>
      </c>
      <c r="O34" s="245">
        <v>0</v>
      </c>
      <c r="R34" s="197">
        <v>-763078.59</v>
      </c>
      <c r="S34" s="197">
        <v>2548141.21</v>
      </c>
      <c r="T34" s="222">
        <v>7200</v>
      </c>
      <c r="U34" s="222">
        <v>570.78</v>
      </c>
      <c r="V34" s="222">
        <v>1457665.11</v>
      </c>
      <c r="W34" s="222">
        <v>343045</v>
      </c>
      <c r="Y34" s="222">
        <v>1449965</v>
      </c>
      <c r="AA34" s="222">
        <v>2220</v>
      </c>
      <c r="AB34" s="40">
        <v>2001357</v>
      </c>
      <c r="AC34" s="40">
        <v>71498</v>
      </c>
      <c r="AE34" s="40">
        <v>1001739.07</v>
      </c>
      <c r="AF34" s="40">
        <v>316053.65999999997</v>
      </c>
      <c r="AH34" s="40">
        <v>19620</v>
      </c>
    </row>
    <row r="35" spans="1:34">
      <c r="A35" s="244" t="s">
        <v>585</v>
      </c>
      <c r="B35" s="244" t="s">
        <v>84</v>
      </c>
      <c r="C35" s="244">
        <v>4513</v>
      </c>
      <c r="D35" s="244" t="s">
        <v>82</v>
      </c>
      <c r="E35" s="126" t="s">
        <v>82</v>
      </c>
      <c r="F35" s="36">
        <v>355015.15</v>
      </c>
      <c r="G35" s="36">
        <v>0</v>
      </c>
      <c r="H35" s="36">
        <v>41083.61</v>
      </c>
      <c r="I35" s="126">
        <v>307495.42</v>
      </c>
      <c r="J35" s="126">
        <v>262521.23</v>
      </c>
      <c r="M35" s="245">
        <v>114160</v>
      </c>
      <c r="O35" s="245">
        <v>35.08</v>
      </c>
      <c r="R35" s="197">
        <v>-873242.76</v>
      </c>
      <c r="S35" s="197">
        <v>1650244.41</v>
      </c>
      <c r="V35" s="222">
        <v>1242952.1499999999</v>
      </c>
      <c r="W35" s="222">
        <v>341650</v>
      </c>
      <c r="X35" s="222">
        <v>353.4</v>
      </c>
      <c r="Y35" s="222">
        <v>1293350</v>
      </c>
      <c r="AB35" s="40">
        <v>1663794</v>
      </c>
      <c r="AD35" s="40">
        <v>8270</v>
      </c>
      <c r="AE35" s="40">
        <v>904217.17</v>
      </c>
      <c r="AF35" s="40">
        <v>227069.7</v>
      </c>
      <c r="AH35" s="40">
        <v>36</v>
      </c>
    </row>
    <row r="36" spans="1:34">
      <c r="A36" s="244" t="s">
        <v>588</v>
      </c>
      <c r="B36" s="244" t="s">
        <v>85</v>
      </c>
      <c r="C36" s="244">
        <v>1970</v>
      </c>
      <c r="D36" s="244" t="s">
        <v>30</v>
      </c>
      <c r="E36" s="126" t="s">
        <v>30</v>
      </c>
      <c r="F36" s="36">
        <v>200694.67</v>
      </c>
      <c r="G36" s="36">
        <v>15000</v>
      </c>
      <c r="H36" s="36">
        <v>75379.38</v>
      </c>
      <c r="I36" s="126">
        <v>79802.039999999994</v>
      </c>
      <c r="J36" s="126">
        <v>283448.05</v>
      </c>
      <c r="O36" s="245">
        <v>42.36</v>
      </c>
      <c r="R36" s="197">
        <v>-1392679.61</v>
      </c>
      <c r="S36" s="197">
        <v>1948644.79</v>
      </c>
      <c r="V36" s="222">
        <v>687803.6</v>
      </c>
      <c r="W36" s="222">
        <v>80000</v>
      </c>
      <c r="X36" s="222">
        <v>321.7</v>
      </c>
      <c r="Y36" s="222">
        <v>668140</v>
      </c>
      <c r="AB36" s="40">
        <v>888735</v>
      </c>
      <c r="AC36" s="40">
        <v>7360</v>
      </c>
      <c r="AE36" s="40">
        <v>441725.33</v>
      </c>
      <c r="AF36" s="40">
        <v>128.37</v>
      </c>
    </row>
    <row r="37" spans="1:34">
      <c r="A37" s="244" t="s">
        <v>588</v>
      </c>
      <c r="B37" s="244" t="s">
        <v>85</v>
      </c>
      <c r="C37" s="244">
        <v>4317</v>
      </c>
      <c r="D37" s="244" t="s">
        <v>31</v>
      </c>
      <c r="E37" s="126" t="s">
        <v>31</v>
      </c>
      <c r="F37" s="36">
        <v>259271.4</v>
      </c>
      <c r="G37" s="36">
        <v>45393.99</v>
      </c>
      <c r="H37" s="36">
        <v>210926.23</v>
      </c>
      <c r="I37" s="126">
        <v>237952.76</v>
      </c>
      <c r="J37" s="126">
        <v>319369.96000000002</v>
      </c>
      <c r="O37" s="245">
        <v>139.08000000000001</v>
      </c>
      <c r="R37" s="197">
        <v>-1299957.1100000001</v>
      </c>
      <c r="S37" s="197">
        <v>2125603</v>
      </c>
      <c r="V37" s="222">
        <v>967800.71</v>
      </c>
      <c r="W37" s="222">
        <v>103920</v>
      </c>
      <c r="X37" s="222">
        <v>195.58</v>
      </c>
      <c r="Y37" s="222">
        <v>751100</v>
      </c>
      <c r="AB37" s="40">
        <v>1028750</v>
      </c>
      <c r="AC37" s="40">
        <v>17580</v>
      </c>
      <c r="AE37" s="40">
        <v>454972.41</v>
      </c>
      <c r="AF37" s="40">
        <v>74584.509999999995</v>
      </c>
    </row>
    <row r="38" spans="1:34">
      <c r="A38" s="244" t="s">
        <v>588</v>
      </c>
      <c r="B38" s="244" t="s">
        <v>85</v>
      </c>
      <c r="C38" s="244">
        <v>1241</v>
      </c>
      <c r="D38" s="244" t="s">
        <v>32</v>
      </c>
      <c r="E38" s="126" t="s">
        <v>32</v>
      </c>
      <c r="F38" s="36">
        <v>304023.96000000002</v>
      </c>
      <c r="G38" s="36">
        <v>0</v>
      </c>
      <c r="H38" s="36">
        <v>32314.57</v>
      </c>
      <c r="I38" s="126">
        <v>273039.65000000002</v>
      </c>
      <c r="J38" s="126">
        <v>291467.53000000003</v>
      </c>
      <c r="M38" s="245">
        <v>19616.330000000002</v>
      </c>
      <c r="O38" s="245">
        <v>24.4</v>
      </c>
      <c r="R38" s="197">
        <v>-1047449.75</v>
      </c>
      <c r="S38" s="197">
        <v>1917883.16</v>
      </c>
      <c r="V38" s="222">
        <v>547612.74</v>
      </c>
      <c r="W38" s="222">
        <v>57000</v>
      </c>
      <c r="X38" s="222">
        <v>418.95</v>
      </c>
      <c r="Y38" s="222">
        <v>556470</v>
      </c>
      <c r="AB38" s="40">
        <v>701923</v>
      </c>
      <c r="AC38" s="40">
        <v>1740</v>
      </c>
      <c r="AD38" s="40">
        <v>23680</v>
      </c>
      <c r="AE38" s="40">
        <v>338803.61</v>
      </c>
      <c r="AF38" s="40">
        <v>84583.51</v>
      </c>
    </row>
    <row r="39" spans="1:34">
      <c r="A39" s="244" t="s">
        <v>588</v>
      </c>
      <c r="B39" s="244" t="s">
        <v>85</v>
      </c>
      <c r="C39" s="244">
        <v>5522</v>
      </c>
      <c r="D39" s="244" t="s">
        <v>33</v>
      </c>
      <c r="E39" s="126" t="s">
        <v>33</v>
      </c>
      <c r="F39" s="36">
        <v>429019.52</v>
      </c>
      <c r="G39" s="36">
        <v>74100</v>
      </c>
      <c r="H39" s="36">
        <v>15311.67</v>
      </c>
      <c r="I39" s="126">
        <v>420601.9</v>
      </c>
      <c r="J39" s="126">
        <v>1195396.3999999999</v>
      </c>
      <c r="M39" s="245">
        <v>191906.97</v>
      </c>
      <c r="O39" s="245">
        <v>23193.78</v>
      </c>
      <c r="R39" s="197">
        <v>-177021.25</v>
      </c>
      <c r="S39" s="197">
        <v>2205072.4900000002</v>
      </c>
      <c r="V39" s="222">
        <v>1593852.2</v>
      </c>
      <c r="W39" s="222">
        <v>177000</v>
      </c>
      <c r="X39" s="222">
        <v>873.19</v>
      </c>
      <c r="Y39" s="222">
        <v>794770</v>
      </c>
      <c r="AA39" s="222">
        <v>371627.87</v>
      </c>
      <c r="AB39" s="40">
        <v>1956857</v>
      </c>
      <c r="AC39" s="40">
        <v>12840</v>
      </c>
      <c r="AD39" s="40">
        <v>56070</v>
      </c>
      <c r="AE39" s="40">
        <v>932357.6</v>
      </c>
      <c r="AF39" s="40">
        <v>88721.16</v>
      </c>
    </row>
    <row r="40" spans="1:34">
      <c r="A40" s="244" t="s">
        <v>588</v>
      </c>
      <c r="B40" s="244" t="s">
        <v>85</v>
      </c>
      <c r="C40" s="244">
        <v>3424</v>
      </c>
      <c r="D40" s="244" t="s">
        <v>34</v>
      </c>
      <c r="E40" s="126" t="s">
        <v>34</v>
      </c>
      <c r="F40" s="36">
        <v>496055.69</v>
      </c>
      <c r="G40" s="36">
        <v>0</v>
      </c>
      <c r="H40" s="36">
        <v>139735.15</v>
      </c>
      <c r="I40" s="126">
        <v>568803.11</v>
      </c>
      <c r="J40" s="126">
        <v>622241.36</v>
      </c>
      <c r="O40" s="245">
        <v>75.39</v>
      </c>
      <c r="R40" s="197">
        <v>-129721.45</v>
      </c>
      <c r="S40" s="197">
        <v>1879861.02</v>
      </c>
      <c r="V40" s="222">
        <v>1698183.62</v>
      </c>
      <c r="X40" s="222">
        <v>1134.8</v>
      </c>
      <c r="Y40" s="222">
        <v>782980</v>
      </c>
      <c r="AB40" s="40">
        <v>1587854</v>
      </c>
      <c r="AC40" s="40">
        <v>25121</v>
      </c>
      <c r="AE40" s="40">
        <v>781794.7</v>
      </c>
      <c r="AF40" s="40">
        <v>10908.37</v>
      </c>
    </row>
    <row r="41" spans="1:34">
      <c r="A41" s="244" t="s">
        <v>588</v>
      </c>
      <c r="B41" s="244" t="s">
        <v>85</v>
      </c>
      <c r="C41" s="244">
        <v>3506</v>
      </c>
      <c r="D41" s="244" t="s">
        <v>35</v>
      </c>
      <c r="E41" s="126" t="s">
        <v>35</v>
      </c>
      <c r="F41" s="36">
        <v>817981.65</v>
      </c>
      <c r="G41" s="36">
        <v>10800</v>
      </c>
      <c r="H41" s="36">
        <v>117465.36</v>
      </c>
      <c r="I41" s="126">
        <v>867565.17</v>
      </c>
      <c r="J41" s="126">
        <v>385498.67</v>
      </c>
      <c r="M41" s="245">
        <v>1500</v>
      </c>
      <c r="O41" s="245">
        <v>107.35</v>
      </c>
      <c r="R41" s="197">
        <v>-1603810.65</v>
      </c>
      <c r="S41" s="197">
        <v>3832429.73</v>
      </c>
      <c r="V41" s="222">
        <v>1288949.1000000001</v>
      </c>
      <c r="W41" s="222">
        <v>74960</v>
      </c>
      <c r="X41" s="222">
        <v>1702.44</v>
      </c>
      <c r="Y41" s="222">
        <v>1050460</v>
      </c>
      <c r="AA41" s="222">
        <v>10500</v>
      </c>
      <c r="AB41" s="40">
        <v>1675729</v>
      </c>
      <c r="AC41" s="40">
        <v>8885</v>
      </c>
      <c r="AD41" s="40">
        <v>5400</v>
      </c>
      <c r="AE41" s="40">
        <v>682594.16</v>
      </c>
      <c r="AF41" s="40">
        <v>84878.96</v>
      </c>
    </row>
    <row r="42" spans="1:34">
      <c r="A42" s="244" t="s">
        <v>588</v>
      </c>
      <c r="B42" s="244" t="s">
        <v>85</v>
      </c>
      <c r="C42" s="244">
        <v>1981</v>
      </c>
      <c r="D42" s="244" t="s">
        <v>36</v>
      </c>
      <c r="E42" s="126" t="s">
        <v>36</v>
      </c>
      <c r="F42" s="36">
        <v>371722.8</v>
      </c>
      <c r="G42" s="36">
        <v>0</v>
      </c>
      <c r="H42" s="36">
        <v>135308.26999999999</v>
      </c>
      <c r="I42" s="126">
        <v>344379.74</v>
      </c>
      <c r="J42" s="126">
        <v>958672.74</v>
      </c>
      <c r="O42" s="245">
        <v>50.92</v>
      </c>
      <c r="R42" s="197">
        <v>-123402.69</v>
      </c>
      <c r="S42" s="197">
        <v>1975418.72</v>
      </c>
      <c r="V42" s="222">
        <v>971733.98</v>
      </c>
      <c r="W42" s="222">
        <v>104016</v>
      </c>
      <c r="X42" s="222">
        <v>775.44</v>
      </c>
      <c r="Y42" s="222">
        <v>835450</v>
      </c>
      <c r="AA42" s="222">
        <v>23</v>
      </c>
      <c r="AB42" s="40">
        <v>1336751</v>
      </c>
      <c r="AC42" s="40">
        <v>6554</v>
      </c>
      <c r="AD42" s="40">
        <v>28640</v>
      </c>
      <c r="AE42" s="40">
        <v>499940.19</v>
      </c>
      <c r="AF42" s="40">
        <v>82096.63</v>
      </c>
    </row>
    <row r="43" spans="1:34">
      <c r="A43" s="244" t="s">
        <v>588</v>
      </c>
      <c r="B43" s="244" t="s">
        <v>85</v>
      </c>
      <c r="C43" s="244">
        <v>1703</v>
      </c>
      <c r="D43" s="244" t="s">
        <v>37</v>
      </c>
      <c r="E43" s="126" t="s">
        <v>37</v>
      </c>
      <c r="F43" s="36">
        <v>122523.02</v>
      </c>
      <c r="H43" s="36">
        <v>4789.33</v>
      </c>
      <c r="I43" s="126">
        <v>277786.09999999998</v>
      </c>
      <c r="J43" s="126">
        <v>175066.19</v>
      </c>
      <c r="O43" s="245">
        <v>2679.77</v>
      </c>
      <c r="R43" s="197">
        <v>-953911.71</v>
      </c>
      <c r="S43" s="197">
        <v>1580455.21</v>
      </c>
      <c r="V43" s="222">
        <v>150060.60999999999</v>
      </c>
      <c r="Y43" s="222">
        <v>117920</v>
      </c>
      <c r="AB43" s="40">
        <v>174756</v>
      </c>
      <c r="AE43" s="40">
        <v>61726.5</v>
      </c>
      <c r="AF43" s="40">
        <v>80556.740000000005</v>
      </c>
    </row>
    <row r="44" spans="1:34">
      <c r="A44" s="244" t="s">
        <v>588</v>
      </c>
      <c r="B44" s="244" t="s">
        <v>85</v>
      </c>
      <c r="C44" s="244">
        <v>3844</v>
      </c>
      <c r="D44" s="244" t="s">
        <v>38</v>
      </c>
      <c r="E44" s="126" t="s">
        <v>38</v>
      </c>
      <c r="F44" s="36">
        <v>839024.24</v>
      </c>
      <c r="H44" s="36">
        <v>77358.009999999995</v>
      </c>
      <c r="I44" s="126">
        <v>682784.91</v>
      </c>
      <c r="J44" s="126">
        <v>545551.93000000005</v>
      </c>
      <c r="O44" s="245">
        <v>180084.92</v>
      </c>
      <c r="R44" s="197">
        <v>-477066.98</v>
      </c>
      <c r="S44" s="197">
        <v>2583577.5299999998</v>
      </c>
      <c r="V44" s="222">
        <v>591802.43000000005</v>
      </c>
      <c r="W44" s="222">
        <v>65000</v>
      </c>
      <c r="X44" s="222">
        <v>1361.49</v>
      </c>
      <c r="Y44" s="222">
        <v>483300</v>
      </c>
      <c r="AA44" s="222">
        <v>15000</v>
      </c>
      <c r="AB44" s="40">
        <v>685536</v>
      </c>
      <c r="AD44" s="40">
        <v>5530</v>
      </c>
      <c r="AE44" s="40">
        <v>494312.77</v>
      </c>
      <c r="AF44" s="40">
        <v>112961.53</v>
      </c>
    </row>
    <row r="45" spans="1:34">
      <c r="A45" s="244" t="s">
        <v>588</v>
      </c>
      <c r="B45" s="244" t="s">
        <v>85</v>
      </c>
      <c r="C45" s="244">
        <v>2563</v>
      </c>
      <c r="D45" s="244" t="s">
        <v>39</v>
      </c>
      <c r="E45" s="126" t="s">
        <v>39</v>
      </c>
      <c r="F45" s="36">
        <v>568363.67000000004</v>
      </c>
      <c r="H45" s="36">
        <v>37557.199999999997</v>
      </c>
      <c r="I45" s="126">
        <v>432028.53</v>
      </c>
      <c r="J45" s="126">
        <v>723225.81</v>
      </c>
      <c r="O45" s="245">
        <v>47.98</v>
      </c>
      <c r="R45" s="197">
        <v>-45617.1</v>
      </c>
      <c r="S45" s="197">
        <v>1850667.12</v>
      </c>
      <c r="V45" s="222">
        <v>90060</v>
      </c>
      <c r="AE45" s="40">
        <v>58370</v>
      </c>
      <c r="AF45" s="40">
        <v>75612.789999999994</v>
      </c>
    </row>
    <row r="46" spans="1:34">
      <c r="A46" s="244" t="s">
        <v>588</v>
      </c>
      <c r="B46" s="244" t="s">
        <v>85</v>
      </c>
      <c r="C46" s="244">
        <v>3699</v>
      </c>
      <c r="D46" s="244" t="s">
        <v>40</v>
      </c>
      <c r="E46" s="126" t="s">
        <v>40</v>
      </c>
      <c r="F46" s="36">
        <v>477433.59999999998</v>
      </c>
      <c r="G46" s="36">
        <v>0</v>
      </c>
      <c r="H46" s="36">
        <v>50219.58</v>
      </c>
      <c r="I46" s="126">
        <v>653512.07999999996</v>
      </c>
      <c r="J46" s="126">
        <v>472364.54</v>
      </c>
      <c r="M46" s="245">
        <v>17400</v>
      </c>
      <c r="O46" s="245">
        <v>9616.34</v>
      </c>
      <c r="R46" s="197">
        <v>-1641630.89</v>
      </c>
      <c r="S46" s="197">
        <v>3139393.79</v>
      </c>
      <c r="U46" s="222">
        <v>545.79999999999995</v>
      </c>
      <c r="V46" s="222">
        <v>1624246.48</v>
      </c>
      <c r="W46" s="222">
        <v>205000</v>
      </c>
      <c r="X46" s="222">
        <v>16</v>
      </c>
      <c r="Y46" s="222">
        <v>812780</v>
      </c>
      <c r="AA46" s="222">
        <v>12000</v>
      </c>
      <c r="AB46" s="40">
        <v>1575918</v>
      </c>
      <c r="AC46" s="40">
        <v>25406</v>
      </c>
      <c r="AD46" s="40">
        <v>13220</v>
      </c>
      <c r="AE46" s="40">
        <v>835324.09</v>
      </c>
      <c r="AF46" s="40">
        <v>75969.63</v>
      </c>
    </row>
    <row r="47" spans="1:34">
      <c r="A47" s="244" t="s">
        <v>588</v>
      </c>
      <c r="B47" s="244" t="s">
        <v>85</v>
      </c>
      <c r="C47" s="244">
        <v>2516</v>
      </c>
      <c r="D47" s="244" t="s">
        <v>41</v>
      </c>
      <c r="E47" s="126" t="s">
        <v>41</v>
      </c>
      <c r="F47" s="36">
        <v>208038.17</v>
      </c>
      <c r="G47" s="36">
        <v>100</v>
      </c>
      <c r="H47" s="36">
        <v>53763.37</v>
      </c>
      <c r="I47" s="126">
        <v>1554795.37</v>
      </c>
      <c r="J47" s="126">
        <v>367075.28</v>
      </c>
      <c r="O47" s="245">
        <v>16130.02</v>
      </c>
      <c r="R47" s="197">
        <v>-295696.09000000003</v>
      </c>
      <c r="S47" s="197">
        <v>2592803.14</v>
      </c>
      <c r="V47" s="222">
        <v>502253.34</v>
      </c>
      <c r="X47" s="222">
        <v>585.36</v>
      </c>
      <c r="Y47" s="222">
        <v>835470</v>
      </c>
      <c r="AA47" s="222">
        <v>66766</v>
      </c>
      <c r="AB47" s="40">
        <v>1005552</v>
      </c>
      <c r="AD47" s="40">
        <v>10380</v>
      </c>
      <c r="AE47" s="40">
        <v>443607.07</v>
      </c>
      <c r="AF47" s="40">
        <v>58898.51</v>
      </c>
      <c r="AH47" s="40">
        <v>16102</v>
      </c>
    </row>
    <row r="48" spans="1:34">
      <c r="A48" s="244" t="s">
        <v>588</v>
      </c>
      <c r="B48" s="244" t="s">
        <v>85</v>
      </c>
      <c r="C48" s="244">
        <v>1671</v>
      </c>
      <c r="D48" s="244" t="s">
        <v>42</v>
      </c>
      <c r="E48" s="126" t="s">
        <v>42</v>
      </c>
      <c r="F48" s="36">
        <v>557839.39</v>
      </c>
      <c r="H48" s="36">
        <v>70602.63</v>
      </c>
      <c r="I48" s="126">
        <v>301491.28000000003</v>
      </c>
      <c r="J48" s="126">
        <v>263507.49</v>
      </c>
      <c r="O48" s="245">
        <v>80.19</v>
      </c>
      <c r="R48" s="197">
        <v>-1019230.05</v>
      </c>
      <c r="S48" s="197">
        <v>2213150.63</v>
      </c>
      <c r="V48" s="222">
        <v>350915.47</v>
      </c>
      <c r="X48" s="222">
        <v>1243.67</v>
      </c>
      <c r="Y48" s="222">
        <v>65380</v>
      </c>
      <c r="AA48" s="222">
        <v>3500</v>
      </c>
      <c r="AB48" s="40">
        <v>174806</v>
      </c>
      <c r="AC48" s="40">
        <v>560</v>
      </c>
      <c r="AD48" s="40">
        <v>9870</v>
      </c>
      <c r="AE48" s="40">
        <v>234591.24</v>
      </c>
      <c r="AF48" s="40">
        <v>1771.88</v>
      </c>
    </row>
    <row r="49" spans="1:32">
      <c r="A49" s="244" t="s">
        <v>588</v>
      </c>
      <c r="B49" s="244" t="s">
        <v>85</v>
      </c>
      <c r="C49" s="244">
        <v>2114</v>
      </c>
      <c r="D49" s="244" t="s">
        <v>43</v>
      </c>
      <c r="E49" s="126" t="s">
        <v>43</v>
      </c>
      <c r="F49" s="36">
        <v>12256.42</v>
      </c>
      <c r="G49" s="36">
        <v>30000</v>
      </c>
      <c r="H49" s="36">
        <v>22785.4</v>
      </c>
      <c r="I49" s="126">
        <v>922434.6</v>
      </c>
      <c r="J49" s="126">
        <v>586018.15</v>
      </c>
      <c r="R49" s="197">
        <v>-466758.38</v>
      </c>
      <c r="S49" s="197">
        <v>2118686.35</v>
      </c>
      <c r="V49" s="222">
        <v>410617.55</v>
      </c>
      <c r="X49" s="222">
        <v>76.12</v>
      </c>
      <c r="Y49" s="222">
        <v>345240</v>
      </c>
      <c r="AB49" s="40">
        <v>475450</v>
      </c>
      <c r="AE49" s="40">
        <v>267514.15000000002</v>
      </c>
      <c r="AF49" s="40">
        <v>91402.92</v>
      </c>
    </row>
    <row r="50" spans="1:32">
      <c r="A50" s="244" t="s">
        <v>591</v>
      </c>
      <c r="B50" s="244" t="s">
        <v>86</v>
      </c>
      <c r="C50" s="244">
        <v>6120</v>
      </c>
      <c r="D50" s="244" t="s">
        <v>44</v>
      </c>
      <c r="E50" s="126" t="s">
        <v>44</v>
      </c>
      <c r="F50" s="36">
        <v>337657.42</v>
      </c>
      <c r="G50" s="36">
        <v>0</v>
      </c>
      <c r="H50" s="36">
        <v>483752.39</v>
      </c>
      <c r="I50" s="126">
        <v>1052516.51</v>
      </c>
      <c r="J50" s="126">
        <v>36533.230000000003</v>
      </c>
      <c r="M50" s="245">
        <v>38232</v>
      </c>
      <c r="O50" s="245">
        <v>144.82</v>
      </c>
      <c r="P50" s="197">
        <v>2292.75</v>
      </c>
      <c r="R50" s="197">
        <v>-1003186.6</v>
      </c>
      <c r="S50" s="197">
        <v>3206691.97</v>
      </c>
      <c r="V50" s="222">
        <v>1693513.77</v>
      </c>
      <c r="W50" s="222">
        <v>310820</v>
      </c>
      <c r="X50" s="222">
        <v>1287.68</v>
      </c>
      <c r="Y50" s="222">
        <v>1893780</v>
      </c>
      <c r="AA50" s="222">
        <v>5539.05</v>
      </c>
      <c r="AB50" s="40">
        <v>2499161</v>
      </c>
      <c r="AD50" s="40">
        <v>13610</v>
      </c>
      <c r="AE50" s="40">
        <v>1631551.52</v>
      </c>
      <c r="AF50" s="40">
        <v>94333.37</v>
      </c>
    </row>
    <row r="51" spans="1:32">
      <c r="A51" s="244" t="s">
        <v>591</v>
      </c>
      <c r="B51" s="244" t="s">
        <v>86</v>
      </c>
      <c r="C51" s="244">
        <v>5485</v>
      </c>
      <c r="D51" s="244" t="s">
        <v>45</v>
      </c>
      <c r="E51" s="126" t="s">
        <v>45</v>
      </c>
      <c r="F51" s="36">
        <v>274070.63</v>
      </c>
      <c r="G51" s="36">
        <v>0</v>
      </c>
      <c r="H51" s="36">
        <v>157456.01</v>
      </c>
      <c r="I51" s="126">
        <v>138103.5</v>
      </c>
      <c r="J51" s="126">
        <v>208974.01</v>
      </c>
      <c r="M51" s="245">
        <v>22226</v>
      </c>
      <c r="O51" s="245">
        <v>1705.87</v>
      </c>
      <c r="R51" s="197">
        <v>-1655566.4</v>
      </c>
      <c r="S51" s="197">
        <v>2598703.46</v>
      </c>
      <c r="V51" s="222">
        <v>1775456.93</v>
      </c>
      <c r="W51" s="222">
        <v>165300</v>
      </c>
      <c r="X51" s="222">
        <v>536.99</v>
      </c>
      <c r="Y51" s="222">
        <v>1171280</v>
      </c>
      <c r="AB51" s="40">
        <v>2244167</v>
      </c>
      <c r="AD51" s="40">
        <v>26894</v>
      </c>
      <c r="AE51" s="40">
        <v>882889.48</v>
      </c>
      <c r="AF51" s="40">
        <v>147088.22</v>
      </c>
    </row>
    <row r="52" spans="1:32">
      <c r="A52" s="244" t="s">
        <v>591</v>
      </c>
      <c r="B52" s="244" t="s">
        <v>86</v>
      </c>
      <c r="C52" s="244">
        <v>3751</v>
      </c>
      <c r="D52" s="244" t="s">
        <v>46</v>
      </c>
      <c r="E52" s="126" t="s">
        <v>46</v>
      </c>
      <c r="F52" s="36">
        <v>68342.55</v>
      </c>
      <c r="G52" s="36">
        <v>0</v>
      </c>
      <c r="H52" s="36">
        <v>102378.29</v>
      </c>
      <c r="I52" s="126">
        <v>363568.77</v>
      </c>
      <c r="J52" s="126">
        <v>45640</v>
      </c>
      <c r="O52" s="245">
        <v>211.58</v>
      </c>
      <c r="R52" s="197">
        <v>-1563350.21</v>
      </c>
      <c r="S52" s="197">
        <v>2341456.5299999998</v>
      </c>
      <c r="V52" s="222">
        <v>1315527.1299999999</v>
      </c>
      <c r="W52" s="222">
        <v>135535</v>
      </c>
      <c r="X52" s="222">
        <v>251.43</v>
      </c>
      <c r="Y52" s="222">
        <v>451280</v>
      </c>
      <c r="AA52" s="222">
        <v>9400</v>
      </c>
      <c r="AB52" s="40">
        <v>1251524</v>
      </c>
      <c r="AC52" s="40">
        <v>28864</v>
      </c>
      <c r="AD52" s="40">
        <v>23727</v>
      </c>
      <c r="AE52" s="40">
        <v>711737.24</v>
      </c>
      <c r="AF52" s="40">
        <v>94529.61</v>
      </c>
    </row>
    <row r="53" spans="1:32">
      <c r="A53" s="244" t="s">
        <v>591</v>
      </c>
      <c r="B53" s="244" t="s">
        <v>86</v>
      </c>
      <c r="C53" s="244">
        <v>10743</v>
      </c>
      <c r="D53" s="244" t="s">
        <v>47</v>
      </c>
      <c r="E53" s="126" t="s">
        <v>47</v>
      </c>
      <c r="F53" s="36">
        <v>780963.53</v>
      </c>
      <c r="G53" s="36">
        <v>0</v>
      </c>
      <c r="H53" s="36">
        <v>136503.17000000001</v>
      </c>
      <c r="I53" s="126">
        <v>2500591.4900000002</v>
      </c>
      <c r="J53" s="126">
        <v>232169.16</v>
      </c>
      <c r="O53" s="245">
        <v>908.22</v>
      </c>
      <c r="R53" s="197">
        <v>3260642.63</v>
      </c>
      <c r="S53" s="197">
        <v>1574485.41</v>
      </c>
      <c r="V53" s="222">
        <v>3011211.01</v>
      </c>
      <c r="X53" s="222">
        <v>3279.09</v>
      </c>
      <c r="Y53" s="222">
        <v>2243120</v>
      </c>
      <c r="AA53" s="222">
        <v>460000</v>
      </c>
      <c r="AB53" s="40">
        <v>3879771</v>
      </c>
      <c r="AD53" s="40">
        <v>25784</v>
      </c>
      <c r="AE53" s="40">
        <v>2656301.13</v>
      </c>
      <c r="AF53" s="40">
        <v>341562.88</v>
      </c>
    </row>
    <row r="54" spans="1:32">
      <c r="A54" s="244" t="s">
        <v>591</v>
      </c>
      <c r="B54" s="244" t="s">
        <v>86</v>
      </c>
      <c r="C54" s="244">
        <v>1439</v>
      </c>
      <c r="D54" s="244" t="s">
        <v>48</v>
      </c>
      <c r="E54" s="126" t="s">
        <v>48</v>
      </c>
      <c r="F54" s="36">
        <v>132350.09</v>
      </c>
      <c r="G54" s="36">
        <v>0</v>
      </c>
      <c r="H54" s="36">
        <v>67902.740000000005</v>
      </c>
      <c r="I54" s="126">
        <v>101963.26</v>
      </c>
      <c r="J54" s="126">
        <v>18529.400000000001</v>
      </c>
      <c r="M54" s="245">
        <v>4800</v>
      </c>
      <c r="O54" s="245">
        <v>75.87</v>
      </c>
      <c r="R54" s="197">
        <v>-1099905.32</v>
      </c>
      <c r="S54" s="197">
        <v>1566508.7</v>
      </c>
      <c r="V54" s="222">
        <v>868375.67</v>
      </c>
      <c r="W54" s="222">
        <v>95000</v>
      </c>
      <c r="X54" s="222">
        <v>387.82</v>
      </c>
      <c r="Y54" s="222">
        <v>289800</v>
      </c>
      <c r="AB54" s="40">
        <v>859129</v>
      </c>
      <c r="AC54" s="40">
        <v>22484</v>
      </c>
      <c r="AE54" s="40">
        <v>424710.91</v>
      </c>
      <c r="AF54" s="40">
        <v>97973.34</v>
      </c>
    </row>
    <row r="55" spans="1:32">
      <c r="A55" s="244" t="s">
        <v>591</v>
      </c>
      <c r="B55" s="244" t="s">
        <v>86</v>
      </c>
      <c r="C55" s="244">
        <v>3582</v>
      </c>
      <c r="D55" s="244" t="s">
        <v>49</v>
      </c>
      <c r="E55" s="126" t="s">
        <v>49</v>
      </c>
      <c r="F55" s="36">
        <v>161063.92000000001</v>
      </c>
      <c r="G55" s="36">
        <v>0</v>
      </c>
      <c r="H55" s="36">
        <v>34838.33</v>
      </c>
      <c r="I55" s="126">
        <v>13346</v>
      </c>
      <c r="J55" s="126">
        <v>94523.48</v>
      </c>
      <c r="M55" s="245">
        <v>32500</v>
      </c>
      <c r="O55" s="245">
        <v>127.22</v>
      </c>
      <c r="R55" s="197">
        <v>-1954920.67</v>
      </c>
      <c r="S55" s="197">
        <v>2534998.48</v>
      </c>
      <c r="V55" s="222">
        <v>1153028.92</v>
      </c>
      <c r="W55" s="222">
        <v>37450</v>
      </c>
      <c r="X55" s="222">
        <v>781.12</v>
      </c>
      <c r="Y55" s="222">
        <v>509050</v>
      </c>
      <c r="AB55" s="40">
        <v>1111749</v>
      </c>
      <c r="AC55" s="40">
        <v>17374</v>
      </c>
      <c r="AE55" s="40">
        <v>828499.61</v>
      </c>
      <c r="AF55" s="40">
        <v>51620.73</v>
      </c>
    </row>
    <row r="56" spans="1:32">
      <c r="A56" s="244" t="s">
        <v>591</v>
      </c>
      <c r="B56" s="244" t="s">
        <v>86</v>
      </c>
      <c r="C56" s="244">
        <v>5678</v>
      </c>
      <c r="D56" s="244" t="s">
        <v>50</v>
      </c>
      <c r="E56" s="126" t="s">
        <v>50</v>
      </c>
      <c r="F56" s="36">
        <v>103859.65</v>
      </c>
      <c r="G56" s="36">
        <v>70000</v>
      </c>
      <c r="H56" s="36">
        <v>60224.09</v>
      </c>
      <c r="I56" s="126">
        <v>125547.72</v>
      </c>
      <c r="J56" s="126">
        <v>104025.4</v>
      </c>
      <c r="O56" s="245">
        <v>93.62</v>
      </c>
      <c r="R56" s="197">
        <v>-1408687.37</v>
      </c>
      <c r="S56" s="197">
        <v>2415193.5099999998</v>
      </c>
      <c r="V56" s="222">
        <v>1246285.1499999999</v>
      </c>
      <c r="W56" s="222">
        <v>71050</v>
      </c>
      <c r="X56" s="222">
        <v>1192.9100000000001</v>
      </c>
      <c r="Y56" s="222">
        <v>1433080</v>
      </c>
      <c r="AB56" s="40">
        <v>1796387</v>
      </c>
      <c r="AC56" s="40">
        <v>27348</v>
      </c>
      <c r="AE56" s="40">
        <v>1328795.75</v>
      </c>
      <c r="AF56" s="40">
        <v>142020.21</v>
      </c>
    </row>
    <row r="57" spans="1:32">
      <c r="A57" s="244" t="s">
        <v>591</v>
      </c>
      <c r="B57" s="244" t="s">
        <v>86</v>
      </c>
      <c r="C57" s="244">
        <v>2574</v>
      </c>
      <c r="D57" s="244" t="s">
        <v>51</v>
      </c>
      <c r="E57" s="126" t="s">
        <v>51</v>
      </c>
      <c r="F57" s="36">
        <v>234525.51</v>
      </c>
      <c r="G57" s="36">
        <v>0</v>
      </c>
      <c r="H57" s="36">
        <v>46509.1</v>
      </c>
      <c r="I57" s="126">
        <v>401673.56</v>
      </c>
      <c r="J57" s="126">
        <v>167694.67000000001</v>
      </c>
      <c r="O57" s="245">
        <v>186.46</v>
      </c>
      <c r="R57" s="197">
        <v>-259634.21</v>
      </c>
      <c r="S57" s="197">
        <v>1430245.31</v>
      </c>
      <c r="V57" s="222">
        <v>881013.62</v>
      </c>
      <c r="X57" s="222">
        <v>999.11</v>
      </c>
      <c r="Y57" s="222">
        <v>518650</v>
      </c>
      <c r="AB57" s="40">
        <v>818132</v>
      </c>
      <c r="AC57" s="40">
        <v>27990</v>
      </c>
      <c r="AE57" s="40">
        <v>756368.46</v>
      </c>
      <c r="AF57" s="40">
        <v>118566.99</v>
      </c>
    </row>
    <row r="58" spans="1:32">
      <c r="A58" s="244" t="s">
        <v>591</v>
      </c>
      <c r="B58" s="244" t="s">
        <v>86</v>
      </c>
      <c r="C58" s="244">
        <v>5385</v>
      </c>
      <c r="D58" s="244" t="s">
        <v>52</v>
      </c>
      <c r="E58" s="126" t="s">
        <v>52</v>
      </c>
      <c r="F58" s="36">
        <v>97121.32</v>
      </c>
      <c r="G58" s="36">
        <v>24600</v>
      </c>
      <c r="H58" s="36">
        <v>68547.179999999993</v>
      </c>
      <c r="I58" s="126">
        <v>193177.82</v>
      </c>
      <c r="J58" s="126">
        <v>35445.01</v>
      </c>
      <c r="O58" s="245">
        <v>119.97</v>
      </c>
      <c r="R58" s="197">
        <v>-2093877.15</v>
      </c>
      <c r="S58" s="197">
        <v>2897338.69</v>
      </c>
      <c r="U58" s="222">
        <v>535.85</v>
      </c>
      <c r="V58" s="222">
        <v>1648822.32</v>
      </c>
      <c r="W58" s="222">
        <v>205485</v>
      </c>
      <c r="Y58" s="222">
        <v>1305420</v>
      </c>
      <c r="AB58" s="40">
        <v>1961495</v>
      </c>
      <c r="AC58" s="40">
        <v>16970</v>
      </c>
      <c r="AD58" s="40">
        <v>3150</v>
      </c>
      <c r="AE58" s="40">
        <v>1392911.65</v>
      </c>
      <c r="AF58" s="40">
        <v>170426.7</v>
      </c>
    </row>
    <row r="59" spans="1:32">
      <c r="A59" s="244" t="s">
        <v>591</v>
      </c>
      <c r="B59" s="244" t="s">
        <v>86</v>
      </c>
      <c r="C59" s="244">
        <v>3506</v>
      </c>
      <c r="D59" s="244" t="s">
        <v>53</v>
      </c>
      <c r="E59" s="126" t="s">
        <v>53</v>
      </c>
      <c r="F59" s="36">
        <v>357444.95</v>
      </c>
      <c r="G59" s="36">
        <v>0</v>
      </c>
      <c r="H59" s="36">
        <v>66383.240000000005</v>
      </c>
      <c r="I59" s="126">
        <v>1</v>
      </c>
      <c r="J59" s="126">
        <v>39165.25</v>
      </c>
      <c r="L59" s="59">
        <v>70000</v>
      </c>
      <c r="M59" s="245">
        <v>22470</v>
      </c>
      <c r="O59" s="245">
        <v>1098.77</v>
      </c>
      <c r="R59" s="197">
        <v>-3312410.36</v>
      </c>
      <c r="S59" s="197">
        <v>3457079.1</v>
      </c>
      <c r="V59" s="222">
        <v>1227147.6399999999</v>
      </c>
      <c r="W59" s="222">
        <v>352914</v>
      </c>
      <c r="X59" s="222">
        <v>284.02</v>
      </c>
      <c r="Y59" s="222">
        <v>815210</v>
      </c>
      <c r="AB59" s="40">
        <v>1558486.6</v>
      </c>
      <c r="AC59" s="40">
        <v>3500</v>
      </c>
      <c r="AD59" s="40">
        <v>10170</v>
      </c>
      <c r="AE59" s="40">
        <v>578766.30000000005</v>
      </c>
      <c r="AF59" s="40">
        <v>19875.830000000002</v>
      </c>
    </row>
    <row r="60" spans="1:32">
      <c r="A60" s="244" t="s">
        <v>591</v>
      </c>
      <c r="B60" s="244" t="s">
        <v>86</v>
      </c>
      <c r="C60" s="244">
        <v>3046</v>
      </c>
      <c r="D60" s="244" t="s">
        <v>54</v>
      </c>
      <c r="E60" s="126" t="s">
        <v>54</v>
      </c>
      <c r="F60" s="36">
        <v>176431.75</v>
      </c>
      <c r="G60" s="36">
        <v>100000</v>
      </c>
      <c r="H60" s="36">
        <v>11090</v>
      </c>
      <c r="I60" s="126">
        <v>2</v>
      </c>
      <c r="J60" s="126">
        <v>16939.61</v>
      </c>
      <c r="O60" s="245">
        <v>36.15</v>
      </c>
      <c r="R60" s="197">
        <v>51108</v>
      </c>
      <c r="S60" s="197">
        <v>339109.18</v>
      </c>
      <c r="V60" s="222">
        <v>976058.56</v>
      </c>
      <c r="W60" s="222">
        <v>160000</v>
      </c>
      <c r="X60" s="222">
        <v>717.4</v>
      </c>
      <c r="Y60" s="222">
        <v>823030</v>
      </c>
      <c r="AB60" s="40">
        <v>1245609</v>
      </c>
      <c r="AD60" s="40">
        <v>4320</v>
      </c>
      <c r="AE60" s="40">
        <v>775923</v>
      </c>
      <c r="AF60" s="40">
        <v>19743.93</v>
      </c>
    </row>
    <row r="61" spans="1:32">
      <c r="A61" s="244" t="s">
        <v>591</v>
      </c>
      <c r="B61" s="244" t="s">
        <v>86</v>
      </c>
      <c r="C61" s="244">
        <v>1161</v>
      </c>
      <c r="D61" s="244" t="s">
        <v>55</v>
      </c>
      <c r="E61" s="126" t="s">
        <v>55</v>
      </c>
      <c r="F61" s="36">
        <v>122462.34</v>
      </c>
      <c r="G61" s="36">
        <v>0</v>
      </c>
      <c r="H61" s="36">
        <v>34550.949999999997</v>
      </c>
      <c r="I61" s="126">
        <v>150434.41</v>
      </c>
      <c r="J61" s="126">
        <v>44633.19</v>
      </c>
      <c r="O61" s="245">
        <v>62.61</v>
      </c>
      <c r="R61" s="197">
        <v>-1236582.8799999999</v>
      </c>
      <c r="S61" s="197">
        <v>1695206.85</v>
      </c>
      <c r="V61" s="222">
        <v>657568.07999999996</v>
      </c>
      <c r="X61" s="222">
        <v>385.18</v>
      </c>
      <c r="Y61" s="222">
        <v>148460</v>
      </c>
      <c r="AB61" s="40">
        <v>545621</v>
      </c>
      <c r="AC61" s="40">
        <v>10140</v>
      </c>
      <c r="AD61" s="40">
        <v>9200</v>
      </c>
      <c r="AE61" s="40">
        <v>282275.57</v>
      </c>
      <c r="AF61" s="40">
        <v>65782.38</v>
      </c>
    </row>
    <row r="62" spans="1:32">
      <c r="A62" s="244" t="s">
        <v>591</v>
      </c>
      <c r="B62" s="244" t="s">
        <v>86</v>
      </c>
      <c r="C62" s="244">
        <v>3705</v>
      </c>
      <c r="D62" s="244" t="s">
        <v>56</v>
      </c>
      <c r="E62" s="126" t="s">
        <v>56</v>
      </c>
      <c r="F62" s="36">
        <v>300024.89</v>
      </c>
      <c r="G62" s="36">
        <v>0</v>
      </c>
      <c r="H62" s="36">
        <v>91078.66</v>
      </c>
      <c r="I62" s="126">
        <v>228526.65</v>
      </c>
      <c r="J62" s="126">
        <v>74823.350000000006</v>
      </c>
      <c r="O62" s="245">
        <v>149.79</v>
      </c>
      <c r="R62" s="197">
        <v>-1968503.68</v>
      </c>
      <c r="S62" s="197">
        <v>2729343.72</v>
      </c>
      <c r="V62" s="222">
        <v>1569042.19</v>
      </c>
      <c r="W62" s="222">
        <v>59700</v>
      </c>
      <c r="X62" s="222">
        <v>673.19</v>
      </c>
      <c r="Y62" s="222">
        <v>939470</v>
      </c>
      <c r="AB62" s="40">
        <v>1628863.2</v>
      </c>
      <c r="AC62" s="40">
        <v>10944</v>
      </c>
      <c r="AD62" s="40">
        <v>6620</v>
      </c>
      <c r="AE62" s="40">
        <v>830053.66</v>
      </c>
      <c r="AF62" s="40">
        <v>158940.79999999999</v>
      </c>
    </row>
    <row r="63" spans="1:32">
      <c r="A63" s="244" t="s">
        <v>591</v>
      </c>
      <c r="B63" s="244" t="s">
        <v>86</v>
      </c>
      <c r="C63" s="244">
        <v>6204</v>
      </c>
      <c r="D63" s="244" t="s">
        <v>57</v>
      </c>
      <c r="E63" s="126" t="s">
        <v>57</v>
      </c>
      <c r="F63" s="36">
        <v>280305.53000000003</v>
      </c>
      <c r="G63" s="36">
        <v>0</v>
      </c>
      <c r="H63" s="36">
        <v>32572.44</v>
      </c>
      <c r="I63" s="126">
        <v>222742</v>
      </c>
      <c r="J63" s="126">
        <v>423119.52</v>
      </c>
      <c r="O63" s="245">
        <v>948.97</v>
      </c>
      <c r="R63" s="197">
        <v>-1622122.87</v>
      </c>
      <c r="S63" s="197">
        <v>3207310.61</v>
      </c>
      <c r="V63" s="222">
        <v>1957185.63</v>
      </c>
      <c r="W63" s="222">
        <v>102730</v>
      </c>
      <c r="X63" s="222">
        <v>1585.92</v>
      </c>
      <c r="Y63" s="222">
        <v>1169080</v>
      </c>
      <c r="AB63" s="40">
        <v>2397338.6</v>
      </c>
      <c r="AC63" s="40">
        <v>5940</v>
      </c>
      <c r="AD63" s="40">
        <v>27498</v>
      </c>
      <c r="AE63" s="40">
        <v>1175672.03</v>
      </c>
      <c r="AF63" s="40">
        <v>251530.14</v>
      </c>
    </row>
    <row r="64" spans="1:32">
      <c r="A64" s="244" t="s">
        <v>591</v>
      </c>
      <c r="B64" s="244" t="s">
        <v>86</v>
      </c>
      <c r="C64" s="244">
        <v>4810</v>
      </c>
      <c r="D64" s="244" t="s">
        <v>58</v>
      </c>
      <c r="E64" s="126" t="s">
        <v>58</v>
      </c>
      <c r="F64" s="36">
        <v>150901.31</v>
      </c>
      <c r="G64" s="36">
        <v>0</v>
      </c>
      <c r="H64" s="36">
        <v>509461.27</v>
      </c>
      <c r="I64" s="126">
        <v>192155.41</v>
      </c>
      <c r="J64" s="126">
        <v>107471.05</v>
      </c>
      <c r="M64" s="245">
        <v>69600</v>
      </c>
      <c r="O64" s="245">
        <v>782.18</v>
      </c>
      <c r="R64" s="197">
        <v>-1613565.59</v>
      </c>
      <c r="S64" s="197">
        <v>2601971.02</v>
      </c>
      <c r="V64" s="222">
        <v>1667091.41</v>
      </c>
      <c r="W64" s="222">
        <v>90710</v>
      </c>
      <c r="X64" s="222">
        <v>519.54999999999995</v>
      </c>
      <c r="Y64" s="222">
        <v>1543850</v>
      </c>
      <c r="AA64" s="222">
        <v>200</v>
      </c>
      <c r="AB64" s="40">
        <v>2359449</v>
      </c>
      <c r="AD64" s="40">
        <v>4564</v>
      </c>
      <c r="AE64" s="40">
        <v>921622.94</v>
      </c>
      <c r="AF64" s="40">
        <v>115533.59</v>
      </c>
    </row>
    <row r="65" spans="1:34">
      <c r="A65" s="244" t="s">
        <v>591</v>
      </c>
      <c r="B65" s="244" t="s">
        <v>86</v>
      </c>
      <c r="C65" s="244">
        <v>3605</v>
      </c>
      <c r="D65" s="244" t="s">
        <v>59</v>
      </c>
      <c r="E65" s="126" t="s">
        <v>59</v>
      </c>
      <c r="F65" s="36">
        <v>135999.54</v>
      </c>
      <c r="G65" s="36">
        <v>0</v>
      </c>
      <c r="H65" s="36">
        <v>39600.75</v>
      </c>
      <c r="I65" s="126">
        <v>864725.22</v>
      </c>
      <c r="J65" s="126">
        <v>70948.86</v>
      </c>
      <c r="O65" s="245">
        <v>2000.21</v>
      </c>
      <c r="R65" s="197">
        <v>-1621296.86</v>
      </c>
      <c r="S65" s="197">
        <v>3048211.32</v>
      </c>
      <c r="V65" s="222">
        <v>1163975.31</v>
      </c>
      <c r="X65" s="222">
        <v>744.08</v>
      </c>
      <c r="Y65" s="222">
        <v>962830</v>
      </c>
      <c r="AB65" s="40">
        <v>1622318</v>
      </c>
      <c r="AD65" s="40">
        <v>16900</v>
      </c>
      <c r="AE65" s="40">
        <v>659380.84</v>
      </c>
      <c r="AF65" s="40">
        <v>146590.85</v>
      </c>
    </row>
    <row r="66" spans="1:34">
      <c r="A66" s="244" t="s">
        <v>591</v>
      </c>
      <c r="B66" s="244" t="s">
        <v>86</v>
      </c>
      <c r="C66" s="244">
        <v>3975</v>
      </c>
      <c r="D66" s="244" t="s">
        <v>80</v>
      </c>
      <c r="E66" s="126" t="s">
        <v>80</v>
      </c>
      <c r="F66" s="36">
        <v>394413.78</v>
      </c>
      <c r="G66" s="36">
        <v>0</v>
      </c>
      <c r="H66" s="36">
        <v>55146.89</v>
      </c>
      <c r="I66" s="126">
        <v>778841.7</v>
      </c>
      <c r="J66" s="126">
        <v>101115.86</v>
      </c>
      <c r="O66" s="245">
        <v>960.07</v>
      </c>
      <c r="R66" s="197">
        <v>222858.31</v>
      </c>
      <c r="S66" s="197">
        <v>1312112.72</v>
      </c>
      <c r="V66" s="222">
        <v>823220.52</v>
      </c>
      <c r="W66" s="222">
        <v>173550</v>
      </c>
      <c r="X66" s="222">
        <v>1071.08</v>
      </c>
      <c r="Y66" s="222">
        <v>1576300</v>
      </c>
      <c r="AB66" s="40">
        <v>2014824.2</v>
      </c>
      <c r="AC66" s="40">
        <v>12670</v>
      </c>
      <c r="AE66" s="40">
        <v>582939.52</v>
      </c>
      <c r="AF66" s="40">
        <v>170120.75</v>
      </c>
    </row>
    <row r="67" spans="1:34">
      <c r="A67" s="244" t="s">
        <v>594</v>
      </c>
      <c r="B67" s="244" t="s">
        <v>87</v>
      </c>
      <c r="C67" s="244">
        <v>3237</v>
      </c>
      <c r="D67" s="244" t="s">
        <v>60</v>
      </c>
      <c r="E67" s="126" t="s">
        <v>60</v>
      </c>
      <c r="F67" s="36">
        <v>1094802.3700000001</v>
      </c>
      <c r="G67" s="36">
        <v>14820</v>
      </c>
      <c r="H67" s="36">
        <v>122629.66</v>
      </c>
      <c r="I67" s="126">
        <v>983588</v>
      </c>
      <c r="J67" s="126">
        <v>156074.32</v>
      </c>
      <c r="R67" s="197">
        <v>1070409.56</v>
      </c>
      <c r="S67" s="197">
        <v>1186021.5900000001</v>
      </c>
      <c r="V67" s="222">
        <v>755374.69</v>
      </c>
      <c r="X67" s="222">
        <v>1907.98</v>
      </c>
      <c r="Y67" s="222">
        <v>1075630</v>
      </c>
      <c r="AB67" s="40">
        <v>1294678</v>
      </c>
      <c r="AC67" s="40">
        <v>12450</v>
      </c>
      <c r="AD67" s="40">
        <v>5666</v>
      </c>
      <c r="AE67" s="40">
        <v>265817.56</v>
      </c>
      <c r="AF67" s="40">
        <v>138817.91</v>
      </c>
    </row>
    <row r="68" spans="1:34">
      <c r="A68" s="244" t="s">
        <v>594</v>
      </c>
      <c r="B68" s="244" t="s">
        <v>87</v>
      </c>
      <c r="C68" s="244">
        <v>3491</v>
      </c>
      <c r="D68" s="244" t="s">
        <v>61</v>
      </c>
      <c r="E68" s="126" t="s">
        <v>61</v>
      </c>
      <c r="F68" s="36">
        <v>526024.72</v>
      </c>
      <c r="G68" s="36">
        <v>0</v>
      </c>
      <c r="H68" s="36">
        <v>79759.179999999993</v>
      </c>
      <c r="I68" s="126">
        <v>805245.7</v>
      </c>
      <c r="J68" s="126">
        <v>205543.34</v>
      </c>
      <c r="O68" s="245">
        <v>251.91</v>
      </c>
      <c r="R68" s="197">
        <v>421367.19</v>
      </c>
      <c r="S68" s="197">
        <v>1153052.8999999999</v>
      </c>
      <c r="V68" s="222">
        <v>563333.98</v>
      </c>
      <c r="Y68" s="222">
        <v>1011131</v>
      </c>
      <c r="AB68" s="40">
        <v>1202112</v>
      </c>
      <c r="AC68" s="40">
        <v>9360</v>
      </c>
      <c r="AE68" s="40">
        <v>210474.06</v>
      </c>
      <c r="AF68" s="40">
        <v>110617.98</v>
      </c>
    </row>
    <row r="69" spans="1:34">
      <c r="A69" s="244" t="s">
        <v>594</v>
      </c>
      <c r="B69" s="244" t="s">
        <v>87</v>
      </c>
      <c r="C69" s="244">
        <v>9784</v>
      </c>
      <c r="D69" s="244" t="s">
        <v>62</v>
      </c>
      <c r="E69" s="126" t="s">
        <v>62</v>
      </c>
      <c r="F69" s="36">
        <v>1009031.77</v>
      </c>
      <c r="G69" s="36">
        <v>0</v>
      </c>
      <c r="H69" s="36">
        <v>391961.23</v>
      </c>
      <c r="I69" s="126">
        <v>273291.8</v>
      </c>
      <c r="J69" s="126">
        <v>412372.88</v>
      </c>
      <c r="O69" s="245">
        <v>902</v>
      </c>
      <c r="R69" s="197">
        <v>2035938.23</v>
      </c>
      <c r="S69" s="197">
        <v>72739.19</v>
      </c>
      <c r="V69" s="222">
        <v>1733992.53</v>
      </c>
      <c r="X69" s="222">
        <v>2306.59</v>
      </c>
      <c r="Y69" s="222">
        <v>2122610</v>
      </c>
      <c r="AB69" s="40">
        <v>2537499</v>
      </c>
      <c r="AC69" s="40">
        <v>35100</v>
      </c>
      <c r="AD69" s="40">
        <v>5666</v>
      </c>
      <c r="AE69" s="40">
        <v>1176698.46</v>
      </c>
      <c r="AF69" s="40">
        <v>126867.4</v>
      </c>
    </row>
    <row r="70" spans="1:34">
      <c r="A70" s="244" t="s">
        <v>594</v>
      </c>
      <c r="B70" s="244" t="s">
        <v>87</v>
      </c>
      <c r="C70" s="244">
        <v>2995</v>
      </c>
      <c r="D70" s="244" t="s">
        <v>63</v>
      </c>
      <c r="E70" s="126" t="s">
        <v>63</v>
      </c>
      <c r="F70" s="36">
        <v>312531.09000000003</v>
      </c>
      <c r="G70" s="36">
        <v>24940</v>
      </c>
      <c r="H70" s="36">
        <v>110923.22</v>
      </c>
      <c r="I70" s="126">
        <v>-571263.30000000005</v>
      </c>
      <c r="J70" s="126">
        <v>-288383.3</v>
      </c>
      <c r="O70" s="245">
        <v>830.84</v>
      </c>
      <c r="Q70" s="197">
        <v>-334520.65000000002</v>
      </c>
      <c r="R70" s="197">
        <v>-1156413.17</v>
      </c>
      <c r="S70" s="197">
        <v>2015153.7</v>
      </c>
      <c r="U70" s="222">
        <v>876.62</v>
      </c>
      <c r="V70" s="222">
        <v>429912.89</v>
      </c>
      <c r="Y70" s="222">
        <v>1017720</v>
      </c>
      <c r="AB70" s="40">
        <v>1176212</v>
      </c>
      <c r="AC70" s="40">
        <v>8457</v>
      </c>
      <c r="AE70" s="40">
        <v>340486.92</v>
      </c>
      <c r="AF70" s="40">
        <v>859656.6</v>
      </c>
    </row>
    <row r="71" spans="1:34">
      <c r="A71" s="244" t="s">
        <v>594</v>
      </c>
      <c r="B71" s="244" t="s">
        <v>87</v>
      </c>
      <c r="C71" s="244">
        <v>3883</v>
      </c>
      <c r="D71" s="244" t="s">
        <v>64</v>
      </c>
      <c r="E71" s="126" t="s">
        <v>64</v>
      </c>
      <c r="F71" s="36">
        <v>548925.30000000005</v>
      </c>
      <c r="G71" s="36">
        <v>17556</v>
      </c>
      <c r="H71" s="36">
        <v>281698.88</v>
      </c>
      <c r="I71" s="126">
        <v>697514.94</v>
      </c>
      <c r="J71" s="126">
        <v>-171760.76</v>
      </c>
      <c r="N71" s="245">
        <v>168385</v>
      </c>
      <c r="O71" s="245">
        <v>84001</v>
      </c>
      <c r="R71" s="197">
        <v>-1735655.11</v>
      </c>
      <c r="S71" s="197">
        <v>3812852.35</v>
      </c>
      <c r="V71" s="222">
        <v>972392.57</v>
      </c>
      <c r="X71" s="222">
        <v>1503.34</v>
      </c>
      <c r="Y71" s="222">
        <v>1012616</v>
      </c>
      <c r="AB71" s="40">
        <v>1470915</v>
      </c>
      <c r="AC71" s="40">
        <v>2380</v>
      </c>
      <c r="AD71" s="40">
        <v>19958</v>
      </c>
      <c r="AE71" s="40">
        <v>650765.25</v>
      </c>
      <c r="AF71" s="40">
        <v>798023.82</v>
      </c>
      <c r="AH71" s="40">
        <v>118.72</v>
      </c>
    </row>
    <row r="72" spans="1:34">
      <c r="A72" s="244" t="s">
        <v>594</v>
      </c>
      <c r="B72" s="244" t="s">
        <v>87</v>
      </c>
      <c r="C72" s="244">
        <v>3290</v>
      </c>
      <c r="D72" s="244" t="s">
        <v>65</v>
      </c>
      <c r="E72" s="126" t="s">
        <v>65</v>
      </c>
      <c r="F72" s="36">
        <v>315333.44</v>
      </c>
      <c r="G72" s="36">
        <v>0</v>
      </c>
      <c r="H72" s="36">
        <v>186112.84</v>
      </c>
      <c r="I72" s="126">
        <v>737260.81</v>
      </c>
      <c r="J72" s="126">
        <v>99683.83</v>
      </c>
      <c r="O72" s="245">
        <v>15.22</v>
      </c>
      <c r="R72" s="197">
        <v>-1434819.92</v>
      </c>
      <c r="S72" s="197">
        <v>2739065.93</v>
      </c>
      <c r="V72" s="222">
        <v>1307153.74</v>
      </c>
      <c r="X72" s="222">
        <v>416.62</v>
      </c>
      <c r="Y72" s="222">
        <v>963800</v>
      </c>
      <c r="AB72" s="40">
        <v>1424812</v>
      </c>
      <c r="AC72" s="40">
        <v>78028</v>
      </c>
      <c r="AE72" s="40">
        <v>559462.61</v>
      </c>
      <c r="AF72" s="40">
        <v>174938.06</v>
      </c>
    </row>
    <row r="73" spans="1:34">
      <c r="A73" s="244" t="s">
        <v>594</v>
      </c>
      <c r="B73" s="244" t="s">
        <v>87</v>
      </c>
      <c r="C73" s="244">
        <v>3357</v>
      </c>
      <c r="D73" s="244" t="s">
        <v>66</v>
      </c>
      <c r="E73" s="126" t="s">
        <v>66</v>
      </c>
      <c r="F73" s="36">
        <v>292262.81</v>
      </c>
      <c r="G73" s="36">
        <v>0</v>
      </c>
      <c r="H73" s="36">
        <v>222952.15</v>
      </c>
      <c r="I73" s="126">
        <v>401201.7</v>
      </c>
      <c r="J73" s="126">
        <v>-12498.06</v>
      </c>
      <c r="O73" s="245">
        <v>81.55</v>
      </c>
      <c r="R73" s="197">
        <v>-1221628.18</v>
      </c>
      <c r="S73" s="197">
        <v>2159208.62</v>
      </c>
      <c r="V73" s="222">
        <v>695187.64</v>
      </c>
      <c r="X73" s="222">
        <v>567.69000000000005</v>
      </c>
      <c r="Y73" s="222">
        <v>640860</v>
      </c>
      <c r="AB73" s="40">
        <v>911595</v>
      </c>
      <c r="AC73" s="40">
        <v>8778</v>
      </c>
      <c r="AE73" s="40">
        <v>234205.87</v>
      </c>
      <c r="AF73" s="40">
        <v>215779.85</v>
      </c>
    </row>
    <row r="74" spans="1:34">
      <c r="A74" s="244" t="s">
        <v>594</v>
      </c>
      <c r="B74" s="244" t="s">
        <v>87</v>
      </c>
      <c r="C74" s="244">
        <v>4937</v>
      </c>
      <c r="D74" s="244" t="s">
        <v>67</v>
      </c>
      <c r="E74" s="126" t="s">
        <v>67</v>
      </c>
      <c r="F74" s="36">
        <v>573949.78</v>
      </c>
      <c r="G74" s="36">
        <v>20400</v>
      </c>
      <c r="H74" s="36">
        <v>101112.64</v>
      </c>
      <c r="I74" s="126">
        <v>1019467.44</v>
      </c>
      <c r="J74" s="126">
        <v>-45623.44</v>
      </c>
      <c r="O74" s="245">
        <v>242739.35</v>
      </c>
      <c r="R74" s="197">
        <v>-2990531.55</v>
      </c>
      <c r="S74" s="197">
        <v>4868817.07</v>
      </c>
      <c r="V74" s="222">
        <v>725352.25</v>
      </c>
      <c r="Y74" s="222">
        <v>950180</v>
      </c>
      <c r="AB74" s="40">
        <v>1370436</v>
      </c>
      <c r="AC74" s="40">
        <v>13846</v>
      </c>
      <c r="AD74" s="40">
        <v>1416</v>
      </c>
      <c r="AE74" s="40">
        <v>363250.27</v>
      </c>
      <c r="AF74" s="40">
        <v>378302.43</v>
      </c>
    </row>
    <row r="75" spans="1:34">
      <c r="A75" s="244" t="s">
        <v>594</v>
      </c>
      <c r="B75" s="244" t="s">
        <v>87</v>
      </c>
      <c r="C75" s="244">
        <v>2893</v>
      </c>
      <c r="D75" s="244" t="s">
        <v>68</v>
      </c>
      <c r="E75" s="126" t="s">
        <v>68</v>
      </c>
      <c r="F75" s="36">
        <v>215992.31</v>
      </c>
      <c r="G75" s="36">
        <v>0</v>
      </c>
      <c r="H75" s="36">
        <v>109191.58</v>
      </c>
      <c r="I75" s="126">
        <v>504244.69</v>
      </c>
      <c r="J75" s="126">
        <v>161984.1</v>
      </c>
      <c r="O75" s="245">
        <v>24.24</v>
      </c>
      <c r="R75" s="197">
        <v>799196.06</v>
      </c>
      <c r="S75" s="197">
        <v>310741.76000000001</v>
      </c>
      <c r="V75" s="222">
        <v>903004.92</v>
      </c>
      <c r="W75" s="222">
        <v>61440</v>
      </c>
      <c r="X75" s="222">
        <v>286.3</v>
      </c>
      <c r="Y75" s="222">
        <v>529620</v>
      </c>
      <c r="AB75" s="40">
        <v>813786</v>
      </c>
      <c r="AC75" s="40">
        <v>85662</v>
      </c>
      <c r="AE75" s="40">
        <v>304103.7</v>
      </c>
      <c r="AF75" s="40">
        <v>265648.90000000002</v>
      </c>
      <c r="AH75" s="40">
        <v>143700</v>
      </c>
    </row>
    <row r="76" spans="1:34">
      <c r="A76" s="244" t="s">
        <v>594</v>
      </c>
      <c r="B76" s="244" t="s">
        <v>87</v>
      </c>
      <c r="C76" s="244">
        <v>2351</v>
      </c>
      <c r="D76" s="244" t="s">
        <v>69</v>
      </c>
      <c r="E76" s="126" t="s">
        <v>69</v>
      </c>
      <c r="F76" s="36">
        <v>98877.17</v>
      </c>
      <c r="G76" s="36">
        <v>11780</v>
      </c>
      <c r="H76" s="36">
        <v>69557.36</v>
      </c>
      <c r="I76" s="126">
        <v>358883.12</v>
      </c>
      <c r="J76" s="126">
        <v>92427.22</v>
      </c>
      <c r="R76" s="197">
        <v>-2474475.86</v>
      </c>
      <c r="S76" s="197">
        <v>3439144.31</v>
      </c>
      <c r="U76" s="222">
        <v>611.66</v>
      </c>
      <c r="V76" s="222">
        <v>674286.77</v>
      </c>
      <c r="Y76" s="222">
        <v>630570</v>
      </c>
      <c r="AB76" s="40">
        <v>1090861</v>
      </c>
      <c r="AD76" s="40">
        <v>17755</v>
      </c>
      <c r="AE76" s="40">
        <v>288686.48</v>
      </c>
      <c r="AF76" s="40">
        <v>241309.53</v>
      </c>
    </row>
    <row r="77" spans="1:34">
      <c r="A77" s="244" t="s">
        <v>594</v>
      </c>
      <c r="B77" s="244" t="s">
        <v>87</v>
      </c>
      <c r="C77" s="244">
        <v>4560</v>
      </c>
      <c r="D77" s="244" t="s">
        <v>70</v>
      </c>
      <c r="E77" s="126" t="s">
        <v>70</v>
      </c>
      <c r="F77" s="36">
        <v>812090.4</v>
      </c>
      <c r="G77" s="36">
        <v>0</v>
      </c>
      <c r="H77" s="36">
        <v>306841.09999999998</v>
      </c>
      <c r="I77" s="126">
        <v>626636.31999999995</v>
      </c>
      <c r="J77" s="126">
        <v>240971.51999999999</v>
      </c>
      <c r="O77" s="245">
        <v>20.03</v>
      </c>
      <c r="R77" s="197">
        <v>-434685.26</v>
      </c>
      <c r="S77" s="197">
        <v>2484321.89</v>
      </c>
      <c r="V77" s="222">
        <v>2053269.67</v>
      </c>
      <c r="W77" s="222">
        <v>79330</v>
      </c>
      <c r="X77" s="222">
        <v>1971.99</v>
      </c>
      <c r="Y77" s="222">
        <v>441210</v>
      </c>
      <c r="AB77" s="40">
        <v>1329190</v>
      </c>
      <c r="AC77" s="40">
        <v>107191</v>
      </c>
      <c r="AE77" s="40">
        <v>1016650.7</v>
      </c>
      <c r="AF77" s="40">
        <v>168767.28</v>
      </c>
      <c r="AH77" s="40">
        <v>17100</v>
      </c>
    </row>
    <row r="78" spans="1:34">
      <c r="A78" s="244" t="s">
        <v>594</v>
      </c>
      <c r="B78" s="244" t="s">
        <v>87</v>
      </c>
      <c r="C78" s="244">
        <v>1375</v>
      </c>
      <c r="D78" s="244" t="s">
        <v>78</v>
      </c>
      <c r="E78" s="126" t="s">
        <v>78</v>
      </c>
      <c r="F78" s="36">
        <v>324497.94</v>
      </c>
      <c r="G78" s="36">
        <v>0</v>
      </c>
      <c r="H78" s="36">
        <v>119882.54</v>
      </c>
      <c r="I78" s="126">
        <v>442663.63</v>
      </c>
      <c r="J78" s="126">
        <v>41929.89</v>
      </c>
      <c r="O78" s="245">
        <v>975.77</v>
      </c>
      <c r="Q78" s="197">
        <v>-855969.29</v>
      </c>
      <c r="R78" s="197">
        <v>-226966.63</v>
      </c>
      <c r="S78" s="197">
        <v>1994300</v>
      </c>
      <c r="V78" s="222">
        <v>777047.14</v>
      </c>
      <c r="X78" s="222">
        <v>221.24</v>
      </c>
      <c r="Y78" s="222">
        <v>793540</v>
      </c>
      <c r="AB78" s="40">
        <v>1026660</v>
      </c>
      <c r="AE78" s="40">
        <v>337288.48</v>
      </c>
      <c r="AF78" s="40">
        <v>190225.75</v>
      </c>
    </row>
    <row r="79" spans="1:34">
      <c r="A79" s="244" t="s">
        <v>594</v>
      </c>
      <c r="B79" s="244" t="s">
        <v>87</v>
      </c>
      <c r="C79" s="244">
        <v>2442</v>
      </c>
      <c r="D79" s="244" t="s">
        <v>81</v>
      </c>
      <c r="E79" s="126" t="s">
        <v>81</v>
      </c>
      <c r="F79" s="36">
        <v>476122.75</v>
      </c>
      <c r="G79" s="36">
        <v>10950</v>
      </c>
      <c r="H79" s="36">
        <v>94936.49</v>
      </c>
      <c r="I79" s="126">
        <v>831965.15</v>
      </c>
      <c r="J79" s="126">
        <v>-237142.55</v>
      </c>
      <c r="O79" s="245">
        <v>117.85</v>
      </c>
      <c r="R79" s="197">
        <v>-706976.47</v>
      </c>
      <c r="S79" s="197">
        <v>2368149.29</v>
      </c>
      <c r="V79" s="222">
        <v>195232</v>
      </c>
      <c r="Y79" s="222">
        <v>831641.25</v>
      </c>
      <c r="AB79" s="40">
        <v>867053.25</v>
      </c>
      <c r="AD79" s="40">
        <v>12100</v>
      </c>
      <c r="AE79" s="40">
        <v>200568.64</v>
      </c>
      <c r="AF79" s="40">
        <v>431610.19</v>
      </c>
    </row>
    <row r="80" spans="1:34">
      <c r="A80" s="244" t="s">
        <v>597</v>
      </c>
      <c r="B80" s="244" t="s">
        <v>88</v>
      </c>
      <c r="C80" s="244">
        <v>4852</v>
      </c>
      <c r="D80" s="244" t="s">
        <v>71</v>
      </c>
      <c r="E80" s="126" t="s">
        <v>71</v>
      </c>
      <c r="F80" s="36">
        <v>456558.86</v>
      </c>
      <c r="G80" s="36">
        <v>48143.65</v>
      </c>
      <c r="H80" s="36">
        <v>79052.899999999994</v>
      </c>
      <c r="I80" s="126">
        <v>577204.04</v>
      </c>
      <c r="J80" s="126">
        <v>320277.75</v>
      </c>
      <c r="M80" s="245">
        <v>13470</v>
      </c>
      <c r="O80" s="245">
        <v>0</v>
      </c>
      <c r="R80" s="197">
        <v>-962893.02</v>
      </c>
      <c r="S80" s="197">
        <v>2500428.33</v>
      </c>
      <c r="V80" s="222">
        <v>1236903.25</v>
      </c>
      <c r="W80" s="222">
        <v>118558</v>
      </c>
      <c r="X80" s="222">
        <v>565.07000000000005</v>
      </c>
      <c r="Y80" s="222">
        <v>1484810</v>
      </c>
      <c r="AA80" s="222">
        <v>6000</v>
      </c>
      <c r="AB80" s="40">
        <v>1953931.25</v>
      </c>
      <c r="AC80" s="40">
        <v>2290</v>
      </c>
      <c r="AD80" s="40">
        <v>720</v>
      </c>
      <c r="AE80" s="40">
        <v>803548.65</v>
      </c>
      <c r="AF80" s="40">
        <v>156114.53</v>
      </c>
    </row>
    <row r="81" spans="1:32">
      <c r="A81" s="244" t="s">
        <v>597</v>
      </c>
      <c r="B81" s="244" t="s">
        <v>88</v>
      </c>
      <c r="C81" s="244">
        <v>1903</v>
      </c>
      <c r="D81" s="244" t="s">
        <v>72</v>
      </c>
      <c r="E81" s="126" t="s">
        <v>72</v>
      </c>
      <c r="F81" s="36">
        <v>292085.31</v>
      </c>
      <c r="G81" s="36">
        <v>17882.599999999999</v>
      </c>
      <c r="H81" s="36">
        <v>43000.800000000003</v>
      </c>
      <c r="I81" s="126">
        <v>8360.3799999999992</v>
      </c>
      <c r="J81" s="126">
        <v>265144.49</v>
      </c>
      <c r="O81" s="245">
        <v>0</v>
      </c>
      <c r="R81" s="197">
        <v>-1523249.85</v>
      </c>
      <c r="S81" s="197">
        <v>2140561.41</v>
      </c>
      <c r="V81" s="222">
        <v>799366.29</v>
      </c>
      <c r="W81" s="222">
        <v>10000</v>
      </c>
      <c r="X81" s="222">
        <v>305.56</v>
      </c>
      <c r="Y81" s="222">
        <v>344546</v>
      </c>
      <c r="AB81" s="40">
        <v>738674.16</v>
      </c>
      <c r="AC81" s="40">
        <v>10730</v>
      </c>
      <c r="AD81" s="40">
        <v>4672</v>
      </c>
      <c r="AE81" s="40">
        <v>245931.82</v>
      </c>
      <c r="AF81" s="40">
        <v>145047.85</v>
      </c>
    </row>
    <row r="82" spans="1:32">
      <c r="A82" s="244" t="s">
        <v>597</v>
      </c>
      <c r="B82" s="244" t="s">
        <v>88</v>
      </c>
      <c r="C82" s="244">
        <v>4543</v>
      </c>
      <c r="D82" s="244" t="s">
        <v>73</v>
      </c>
      <c r="E82" s="126" t="s">
        <v>73</v>
      </c>
      <c r="F82" s="36">
        <v>465418.87</v>
      </c>
      <c r="G82" s="36">
        <v>55215.29</v>
      </c>
      <c r="H82" s="36">
        <v>40474</v>
      </c>
      <c r="I82" s="126">
        <v>1037069.44</v>
      </c>
      <c r="J82" s="126">
        <v>573560.89</v>
      </c>
      <c r="M82" s="245">
        <v>32025</v>
      </c>
      <c r="O82" s="245">
        <v>0</v>
      </c>
      <c r="R82" s="197">
        <v>-103503.52</v>
      </c>
      <c r="S82" s="197">
        <v>2191938.59</v>
      </c>
      <c r="V82" s="222">
        <v>1289658.23</v>
      </c>
      <c r="W82" s="222">
        <v>141270</v>
      </c>
      <c r="X82" s="222">
        <v>274.37</v>
      </c>
      <c r="Y82" s="222">
        <v>933970</v>
      </c>
      <c r="AA82" s="222">
        <v>82800</v>
      </c>
      <c r="AB82" s="40">
        <v>1418227.34</v>
      </c>
      <c r="AC82" s="40">
        <v>35139</v>
      </c>
      <c r="AE82" s="40">
        <v>682782.06</v>
      </c>
      <c r="AF82" s="40">
        <v>260545.78</v>
      </c>
    </row>
    <row r="83" spans="1:32">
      <c r="A83" s="244" t="s">
        <v>597</v>
      </c>
      <c r="B83" s="244" t="s">
        <v>88</v>
      </c>
      <c r="C83" s="244">
        <v>4808</v>
      </c>
      <c r="D83" s="244" t="s">
        <v>74</v>
      </c>
      <c r="E83" s="126" t="s">
        <v>74</v>
      </c>
      <c r="F83" s="36">
        <v>763878.42</v>
      </c>
      <c r="G83" s="36">
        <v>53486.66</v>
      </c>
      <c r="H83" s="36">
        <v>86618.09</v>
      </c>
      <c r="I83" s="126">
        <v>785474.29</v>
      </c>
      <c r="J83" s="126">
        <v>454417.89</v>
      </c>
      <c r="K83" s="126">
        <v>1990</v>
      </c>
      <c r="M83" s="245">
        <v>38174.21</v>
      </c>
      <c r="O83" s="245">
        <v>0</v>
      </c>
      <c r="R83" s="197">
        <v>-2058307.86</v>
      </c>
      <c r="S83" s="197">
        <v>4194803.6500000004</v>
      </c>
      <c r="V83" s="222">
        <v>1217913.73</v>
      </c>
      <c r="W83" s="222">
        <v>312470</v>
      </c>
      <c r="X83" s="222">
        <v>875.01</v>
      </c>
      <c r="Y83" s="222">
        <v>1185560</v>
      </c>
      <c r="AB83" s="40">
        <v>1452409</v>
      </c>
      <c r="AD83" s="40">
        <v>15788</v>
      </c>
      <c r="AE83" s="40">
        <v>926944.68</v>
      </c>
      <c r="AF83" s="40">
        <v>350481.71</v>
      </c>
    </row>
    <row r="84" spans="1:32">
      <c r="A84" s="244" t="s">
        <v>597</v>
      </c>
      <c r="B84" s="244" t="s">
        <v>88</v>
      </c>
      <c r="C84" s="244">
        <v>2181</v>
      </c>
      <c r="D84" s="244" t="s">
        <v>75</v>
      </c>
      <c r="E84" s="126" t="s">
        <v>75</v>
      </c>
      <c r="F84" s="36">
        <v>421873.72</v>
      </c>
      <c r="G84" s="36">
        <v>112994.24000000001</v>
      </c>
      <c r="H84" s="36">
        <v>58405.65</v>
      </c>
      <c r="I84" s="126">
        <v>750622.24</v>
      </c>
      <c r="J84" s="126">
        <v>290741.98</v>
      </c>
      <c r="O84" s="245">
        <v>0</v>
      </c>
      <c r="P84" s="197">
        <v>117000</v>
      </c>
      <c r="R84" s="197">
        <v>-528521.36</v>
      </c>
      <c r="S84" s="197">
        <v>2119139.65</v>
      </c>
      <c r="V84" s="222">
        <v>893562.34</v>
      </c>
      <c r="X84" s="222">
        <v>644.28</v>
      </c>
      <c r="Y84" s="222">
        <v>997280</v>
      </c>
      <c r="AA84" s="222">
        <v>3000</v>
      </c>
      <c r="AB84" s="40">
        <v>1341413</v>
      </c>
      <c r="AC84" s="40">
        <v>14412</v>
      </c>
      <c r="AE84" s="40">
        <v>391287.88</v>
      </c>
      <c r="AF84" s="40">
        <v>220354.2</v>
      </c>
    </row>
    <row r="85" spans="1:32">
      <c r="A85" s="244" t="s">
        <v>597</v>
      </c>
      <c r="B85" s="244" t="s">
        <v>88</v>
      </c>
      <c r="C85" s="244">
        <v>5301</v>
      </c>
      <c r="D85" s="244" t="s">
        <v>76</v>
      </c>
      <c r="E85" s="126" t="s">
        <v>76</v>
      </c>
      <c r="F85" s="36">
        <v>642240.68999999994</v>
      </c>
      <c r="G85" s="36">
        <v>60885.3</v>
      </c>
      <c r="H85" s="36">
        <v>66184.789999999994</v>
      </c>
      <c r="I85" s="126">
        <v>280351.89</v>
      </c>
      <c r="J85" s="126">
        <v>566598.61</v>
      </c>
      <c r="M85" s="245">
        <v>18075</v>
      </c>
      <c r="O85" s="245">
        <v>20</v>
      </c>
      <c r="R85" s="197">
        <v>294157.31</v>
      </c>
      <c r="S85" s="197">
        <v>1096893.17</v>
      </c>
      <c r="V85" s="222">
        <v>965932.17</v>
      </c>
      <c r="W85" s="222">
        <v>298720</v>
      </c>
      <c r="X85" s="222">
        <v>556.07000000000005</v>
      </c>
      <c r="Y85" s="222">
        <v>1433135</v>
      </c>
      <c r="AA85" s="222">
        <v>4280</v>
      </c>
      <c r="AB85" s="40">
        <v>1669514</v>
      </c>
      <c r="AC85" s="40">
        <v>24650</v>
      </c>
      <c r="AD85" s="40">
        <v>7306</v>
      </c>
      <c r="AE85" s="40">
        <v>552214.65</v>
      </c>
      <c r="AF85" s="40">
        <v>241822.79</v>
      </c>
    </row>
    <row r="86" spans="1:32">
      <c r="A86" s="244" t="s">
        <v>597</v>
      </c>
      <c r="B86" s="244" t="s">
        <v>88</v>
      </c>
      <c r="C86" s="244">
        <v>3656</v>
      </c>
      <c r="D86" s="244" t="s">
        <v>77</v>
      </c>
      <c r="E86" s="126" t="s">
        <v>77</v>
      </c>
      <c r="F86" s="36">
        <v>678429.5</v>
      </c>
      <c r="G86" s="36">
        <v>95327.59</v>
      </c>
      <c r="H86" s="36">
        <v>53363.79</v>
      </c>
      <c r="I86" s="126">
        <v>671597.61</v>
      </c>
      <c r="J86" s="126">
        <v>305404.99</v>
      </c>
      <c r="M86" s="245">
        <v>38418.99</v>
      </c>
      <c r="O86" s="245">
        <v>20800</v>
      </c>
      <c r="R86" s="197">
        <v>-1511398.82</v>
      </c>
      <c r="S86" s="197">
        <v>3207738.11</v>
      </c>
      <c r="V86" s="222">
        <v>946898.95</v>
      </c>
      <c r="W86" s="222">
        <v>282875</v>
      </c>
      <c r="X86" s="222">
        <v>980.97</v>
      </c>
      <c r="Y86" s="222">
        <v>1220370</v>
      </c>
      <c r="AA86" s="222">
        <v>570</v>
      </c>
      <c r="AB86" s="40">
        <v>1344570</v>
      </c>
      <c r="AD86" s="40">
        <v>28080</v>
      </c>
      <c r="AE86" s="40">
        <v>763284.12</v>
      </c>
      <c r="AF86" s="40">
        <v>267195.59999999998</v>
      </c>
    </row>
    <row r="94" spans="1:32">
      <c r="E94" s="197"/>
      <c r="F94" s="221"/>
      <c r="G94" s="221"/>
      <c r="H94" s="221"/>
    </row>
    <row r="95" spans="1:32">
      <c r="E95" s="197"/>
      <c r="F95" s="221"/>
      <c r="G95" s="221"/>
      <c r="H95" s="221"/>
    </row>
    <row r="96" spans="1:32">
      <c r="E96" s="197"/>
      <c r="F96" s="221"/>
      <c r="G96" s="221"/>
      <c r="H96" s="221"/>
    </row>
    <row r="97" spans="5:8">
      <c r="E97" s="197"/>
      <c r="F97" s="221"/>
      <c r="G97" s="221"/>
      <c r="H97" s="2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</sheetPr>
  <dimension ref="A1:AO97"/>
  <sheetViews>
    <sheetView zoomScaleNormal="100" workbookViewId="0">
      <pane xSplit="5" ySplit="3" topLeftCell="AJ79" activePane="bottomRight" state="frozen"/>
      <selection activeCell="B12" sqref="B12"/>
      <selection pane="topRight" activeCell="B12" sqref="B12"/>
      <selection pane="bottomLeft" activeCell="B12" sqref="B12"/>
      <selection pane="bottomRight" activeCell="AN4" sqref="AN4"/>
    </sheetView>
  </sheetViews>
  <sheetFormatPr defaultRowHeight="14.25"/>
  <cols>
    <col min="2" max="2" width="16.625" bestFit="1" customWidth="1"/>
    <col min="4" max="4" width="19.625" customWidth="1"/>
    <col min="5" max="5" width="22.75" customWidth="1"/>
    <col min="6" max="6" width="16.75" style="36" bestFit="1" customWidth="1"/>
    <col min="7" max="7" width="13.125" style="36" bestFit="1" customWidth="1"/>
    <col min="8" max="8" width="19.625" style="36" customWidth="1"/>
    <col min="9" max="9" width="22" style="126" customWidth="1"/>
    <col min="10" max="10" width="16.875" style="126" bestFit="1" customWidth="1"/>
    <col min="11" max="11" width="13.25" style="126" bestFit="1" customWidth="1"/>
    <col min="12" max="12" width="17.75" style="59" customWidth="1"/>
    <col min="13" max="13" width="20.625" style="245" customWidth="1"/>
    <col min="14" max="14" width="14.375" style="245" bestFit="1" customWidth="1"/>
    <col min="15" max="15" width="14.5" style="245" bestFit="1" customWidth="1"/>
    <col min="16" max="16" width="14.5" style="197" bestFit="1" customWidth="1"/>
    <col min="17" max="18" width="14.375" style="197" bestFit="1" customWidth="1"/>
    <col min="19" max="19" width="15.125" style="197" bestFit="1" customWidth="1"/>
    <col min="20" max="20" width="14.5" style="222" bestFit="1" customWidth="1"/>
    <col min="21" max="21" width="13.375" style="222" bestFit="1" customWidth="1"/>
    <col min="22" max="22" width="14.25" style="222" bestFit="1" customWidth="1"/>
    <col min="23" max="23" width="15.25" style="222" bestFit="1" customWidth="1"/>
    <col min="24" max="24" width="15.375" style="222" bestFit="1" customWidth="1"/>
    <col min="25" max="25" width="14.375" style="222" bestFit="1" customWidth="1"/>
    <col min="26" max="26" width="15.375" style="222" bestFit="1" customWidth="1"/>
    <col min="27" max="27" width="13.25" style="222" bestFit="1" customWidth="1"/>
    <col min="28" max="28" width="15.125" style="40" bestFit="1" customWidth="1"/>
    <col min="29" max="30" width="14.375" style="40" bestFit="1" customWidth="1"/>
    <col min="31" max="31" width="14.125" style="40" bestFit="1" customWidth="1"/>
    <col min="32" max="32" width="15.25" style="40" bestFit="1" customWidth="1"/>
    <col min="33" max="33" width="13.25" style="40" bestFit="1" customWidth="1"/>
    <col min="34" max="34" width="13.375" style="40" bestFit="1" customWidth="1"/>
    <col min="35" max="35" width="15.375" style="40" bestFit="1" customWidth="1"/>
    <col min="36" max="36" width="16.375" style="36" bestFit="1" customWidth="1"/>
    <col min="37" max="37" width="14.125" style="59" bestFit="1" customWidth="1"/>
    <col min="38" max="38" width="14.25" style="33" bestFit="1" customWidth="1"/>
    <col min="39" max="39" width="15.125" style="37" bestFit="1" customWidth="1"/>
    <col min="40" max="40" width="15.5" style="47" bestFit="1" customWidth="1"/>
    <col min="41" max="41" width="18.375" style="239" bestFit="1" customWidth="1"/>
  </cols>
  <sheetData>
    <row r="1" spans="1:41">
      <c r="E1" t="s">
        <v>1410</v>
      </c>
      <c r="F1" s="36" t="s">
        <v>1798</v>
      </c>
      <c r="G1" s="36" t="s">
        <v>1800</v>
      </c>
      <c r="H1" s="36" t="s">
        <v>1802</v>
      </c>
      <c r="I1" s="126" t="s">
        <v>1806</v>
      </c>
      <c r="J1" s="126" t="s">
        <v>1808</v>
      </c>
      <c r="K1" s="126" t="s">
        <v>1847</v>
      </c>
      <c r="L1" s="59" t="s">
        <v>1810</v>
      </c>
      <c r="M1" s="245" t="s">
        <v>1812</v>
      </c>
      <c r="N1" s="245" t="s">
        <v>1814</v>
      </c>
      <c r="O1" s="245" t="s">
        <v>1816</v>
      </c>
      <c r="P1" s="197" t="s">
        <v>1818</v>
      </c>
      <c r="Q1" s="197" t="s">
        <v>1795</v>
      </c>
      <c r="R1" s="197" t="s">
        <v>1820</v>
      </c>
      <c r="S1" s="197" t="s">
        <v>1822</v>
      </c>
      <c r="T1" s="222" t="s">
        <v>1855</v>
      </c>
      <c r="U1" s="222" t="s">
        <v>1857</v>
      </c>
      <c r="V1" s="222" t="s">
        <v>1823</v>
      </c>
      <c r="W1" s="222" t="s">
        <v>1825</v>
      </c>
      <c r="X1" s="222" t="s">
        <v>1827</v>
      </c>
      <c r="Y1" s="222" t="s">
        <v>1829</v>
      </c>
      <c r="Z1" s="222" t="s">
        <v>1853</v>
      </c>
      <c r="AA1" s="222" t="s">
        <v>1831</v>
      </c>
      <c r="AB1" s="40" t="s">
        <v>1833</v>
      </c>
      <c r="AC1" s="40" t="s">
        <v>1835</v>
      </c>
      <c r="AD1" s="40" t="s">
        <v>1837</v>
      </c>
      <c r="AE1" s="40" t="s">
        <v>1839</v>
      </c>
      <c r="AF1" s="40" t="s">
        <v>1841</v>
      </c>
      <c r="AG1" s="40" t="s">
        <v>1859</v>
      </c>
      <c r="AH1" s="40" t="s">
        <v>1845</v>
      </c>
      <c r="AI1" s="40" t="s">
        <v>1861</v>
      </c>
      <c r="AJ1" s="221" t="s">
        <v>89</v>
      </c>
      <c r="AK1" s="245" t="s">
        <v>90</v>
      </c>
      <c r="AL1" s="222" t="s">
        <v>91</v>
      </c>
      <c r="AM1" s="267" t="s">
        <v>92</v>
      </c>
      <c r="AN1" s="42" t="s">
        <v>93</v>
      </c>
      <c r="AO1" s="232" t="s">
        <v>94</v>
      </c>
    </row>
    <row r="2" spans="1:41">
      <c r="B2" t="s">
        <v>345</v>
      </c>
      <c r="C2" t="s">
        <v>467</v>
      </c>
      <c r="E2" t="s">
        <v>1411</v>
      </c>
      <c r="F2" s="36" t="s">
        <v>1799</v>
      </c>
      <c r="G2" s="36" t="s">
        <v>1801</v>
      </c>
      <c r="H2" s="36" t="s">
        <v>1803</v>
      </c>
      <c r="I2" s="126" t="s">
        <v>1807</v>
      </c>
      <c r="J2" s="126" t="s">
        <v>1809</v>
      </c>
      <c r="K2" s="126" t="s">
        <v>1848</v>
      </c>
      <c r="L2" s="59" t="s">
        <v>1811</v>
      </c>
      <c r="M2" s="245" t="s">
        <v>1813</v>
      </c>
      <c r="N2" s="245" t="s">
        <v>1815</v>
      </c>
      <c r="O2" s="245" t="s">
        <v>1817</v>
      </c>
      <c r="P2" s="197" t="s">
        <v>1819</v>
      </c>
      <c r="Q2" s="197" t="s">
        <v>1796</v>
      </c>
      <c r="R2" s="197" t="s">
        <v>1821</v>
      </c>
      <c r="S2" s="197" t="s">
        <v>1797</v>
      </c>
      <c r="T2" s="222" t="s">
        <v>1856</v>
      </c>
      <c r="U2" s="222" t="s">
        <v>1858</v>
      </c>
      <c r="V2" s="222" t="s">
        <v>1824</v>
      </c>
      <c r="W2" s="222" t="s">
        <v>1826</v>
      </c>
      <c r="X2" s="222" t="s">
        <v>1828</v>
      </c>
      <c r="Y2" s="222" t="s">
        <v>1830</v>
      </c>
      <c r="Z2" s="222" t="s">
        <v>1854</v>
      </c>
      <c r="AA2" s="222" t="s">
        <v>1832</v>
      </c>
      <c r="AB2" s="40" t="s">
        <v>1834</v>
      </c>
      <c r="AC2" s="40" t="s">
        <v>1836</v>
      </c>
      <c r="AD2" s="40" t="s">
        <v>1838</v>
      </c>
      <c r="AE2" s="40" t="s">
        <v>1840</v>
      </c>
      <c r="AF2" s="40" t="s">
        <v>1842</v>
      </c>
      <c r="AG2" s="40" t="s">
        <v>1860</v>
      </c>
      <c r="AH2" s="40" t="s">
        <v>1846</v>
      </c>
      <c r="AI2" s="40" t="s">
        <v>1862</v>
      </c>
      <c r="AJ2" s="221"/>
      <c r="AK2" s="245"/>
      <c r="AL2" s="222"/>
      <c r="AM2" s="40"/>
      <c r="AN2" s="44"/>
      <c r="AO2" s="34"/>
    </row>
    <row r="3" spans="1:41">
      <c r="E3" t="s">
        <v>1412</v>
      </c>
      <c r="F3" s="36">
        <v>33027369.16</v>
      </c>
      <c r="G3" s="36">
        <v>2421348.73</v>
      </c>
      <c r="H3" s="36">
        <v>9352954.0600000005</v>
      </c>
      <c r="I3" s="126">
        <v>51155688.659999996</v>
      </c>
      <c r="J3" s="126">
        <v>20168778.09</v>
      </c>
      <c r="K3" s="126">
        <v>1990</v>
      </c>
      <c r="L3" s="59">
        <v>70000</v>
      </c>
      <c r="M3" s="245">
        <v>2334722.4900000002</v>
      </c>
      <c r="N3" s="245">
        <v>168385</v>
      </c>
      <c r="O3" s="245">
        <v>848793.1</v>
      </c>
      <c r="P3" s="197">
        <v>295192.75</v>
      </c>
      <c r="Q3" s="197">
        <v>-1190489.94</v>
      </c>
      <c r="R3" s="197">
        <v>-54127342.159999996</v>
      </c>
      <c r="S3" s="197">
        <v>181632926.83000001</v>
      </c>
      <c r="T3" s="222">
        <v>7200</v>
      </c>
      <c r="U3" s="222">
        <v>3140.71</v>
      </c>
      <c r="V3" s="222">
        <v>98240003.540000007</v>
      </c>
      <c r="W3" s="222">
        <v>10433901.560000001</v>
      </c>
      <c r="X3" s="222">
        <v>62955.45</v>
      </c>
      <c r="Y3" s="222">
        <v>86296314.25</v>
      </c>
      <c r="Z3" s="222">
        <v>100680</v>
      </c>
      <c r="AA3" s="222">
        <v>1911252.79</v>
      </c>
      <c r="AB3" s="40">
        <v>130141891.08</v>
      </c>
      <c r="AC3" s="40">
        <v>1223257.92</v>
      </c>
      <c r="AD3" s="40">
        <v>741009.22</v>
      </c>
      <c r="AE3" s="40">
        <v>62257955.920000002</v>
      </c>
      <c r="AF3" s="40">
        <v>15843514.810000001</v>
      </c>
      <c r="AG3" s="40">
        <v>250000</v>
      </c>
      <c r="AH3" s="40">
        <v>435136.72</v>
      </c>
      <c r="AI3" s="40">
        <v>66742</v>
      </c>
      <c r="AJ3" s="221">
        <f>SUM(AJ4:AJ86)</f>
        <v>44801671.95000001</v>
      </c>
      <c r="AK3" s="245">
        <f t="shared" ref="AK3:AO3" si="0">SUM(AK4:AK86)</f>
        <v>3421900.5900000012</v>
      </c>
      <c r="AL3" s="222">
        <f t="shared" si="0"/>
        <v>41379771.359999992</v>
      </c>
      <c r="AM3" s="40">
        <f t="shared" si="0"/>
        <v>197055448.29999998</v>
      </c>
      <c r="AN3" s="44">
        <f t="shared" si="0"/>
        <v>210959507.66999996</v>
      </c>
      <c r="AO3" s="238">
        <f t="shared" si="0"/>
        <v>-13904059.370000001</v>
      </c>
    </row>
    <row r="4" spans="1:41">
      <c r="A4" t="s">
        <v>581</v>
      </c>
      <c r="B4" t="s">
        <v>83</v>
      </c>
      <c r="C4">
        <v>5860</v>
      </c>
      <c r="D4" t="s">
        <v>0</v>
      </c>
      <c r="E4" t="s">
        <v>0</v>
      </c>
      <c r="F4" s="36">
        <v>349629.02</v>
      </c>
      <c r="G4" s="36">
        <v>161320</v>
      </c>
      <c r="H4" s="36">
        <v>37100.050000000003</v>
      </c>
      <c r="I4" s="126">
        <v>1866725.73</v>
      </c>
      <c r="J4" s="126">
        <v>198209.74</v>
      </c>
      <c r="M4" s="245">
        <v>14850</v>
      </c>
      <c r="O4" s="245">
        <v>35.090000000000003</v>
      </c>
      <c r="R4" s="197">
        <v>2669189.25</v>
      </c>
      <c r="S4" s="197">
        <v>198336.84</v>
      </c>
      <c r="V4" s="222">
        <v>1216440.6200000001</v>
      </c>
      <c r="W4" s="222">
        <v>168380</v>
      </c>
      <c r="X4" s="222">
        <v>715.5</v>
      </c>
      <c r="Y4" s="222">
        <v>1412340</v>
      </c>
      <c r="AA4" s="222">
        <v>172465</v>
      </c>
      <c r="AB4" s="40">
        <v>2003339</v>
      </c>
      <c r="AC4" s="40">
        <v>30910</v>
      </c>
      <c r="AE4" s="40">
        <v>862616.64</v>
      </c>
      <c r="AF4" s="40">
        <v>342902.12</v>
      </c>
      <c r="AJ4" s="221">
        <f>SUM(F4:H4)</f>
        <v>548049.07000000007</v>
      </c>
      <c r="AK4" s="245">
        <f>SUM(L4:O4)</f>
        <v>14885.09</v>
      </c>
      <c r="AL4" s="222">
        <f>AJ4-AK4</f>
        <v>533163.9800000001</v>
      </c>
      <c r="AM4" s="40">
        <f>SUM(T4:AA4)</f>
        <v>2970341.12</v>
      </c>
      <c r="AN4" s="44">
        <f>SUM(AB4:AI4)</f>
        <v>3239767.7600000002</v>
      </c>
      <c r="AO4" s="34">
        <f>AM4-AN4</f>
        <v>-269426.64000000013</v>
      </c>
    </row>
    <row r="5" spans="1:41">
      <c r="A5" t="s">
        <v>581</v>
      </c>
      <c r="B5" t="s">
        <v>83</v>
      </c>
      <c r="C5">
        <v>4140</v>
      </c>
      <c r="D5" t="s">
        <v>1</v>
      </c>
      <c r="E5" t="s">
        <v>1</v>
      </c>
      <c r="F5" s="36">
        <v>309996.39</v>
      </c>
      <c r="G5" s="36">
        <v>141703.63</v>
      </c>
      <c r="H5" s="36">
        <v>32845.980000000003</v>
      </c>
      <c r="I5" s="126">
        <v>750288.44</v>
      </c>
      <c r="J5" s="126">
        <v>194645.42</v>
      </c>
      <c r="M5" s="245">
        <v>12175</v>
      </c>
      <c r="O5" s="245">
        <v>111.13</v>
      </c>
      <c r="R5" s="197">
        <v>-706485.71</v>
      </c>
      <c r="S5" s="197">
        <v>2159407.13</v>
      </c>
      <c r="V5" s="222">
        <v>1525389.2</v>
      </c>
      <c r="W5" s="222">
        <v>460700</v>
      </c>
      <c r="X5" s="222">
        <v>484.99</v>
      </c>
      <c r="Y5" s="222">
        <v>1321615</v>
      </c>
      <c r="AA5" s="222">
        <v>33372</v>
      </c>
      <c r="AB5" s="40">
        <v>2206489</v>
      </c>
      <c r="AC5" s="40">
        <v>5500</v>
      </c>
      <c r="AD5" s="40">
        <v>24996</v>
      </c>
      <c r="AE5" s="40">
        <v>1004602.82</v>
      </c>
      <c r="AF5" s="40">
        <v>135701.06</v>
      </c>
      <c r="AJ5" s="221">
        <f t="shared" ref="AJ5:AJ68" si="1">SUM(F5:H5)</f>
        <v>484546</v>
      </c>
      <c r="AK5" s="245">
        <f t="shared" ref="AK5:AK68" si="2">SUM(L5:O5)</f>
        <v>12286.13</v>
      </c>
      <c r="AL5" s="222">
        <f t="shared" ref="AL5:AL68" si="3">AJ5-AK5</f>
        <v>472259.87</v>
      </c>
      <c r="AM5" s="40">
        <f t="shared" ref="AM5:AM68" si="4">SUM(T5:AA5)</f>
        <v>3341561.19</v>
      </c>
      <c r="AN5" s="44">
        <f t="shared" ref="AN5:AN68" si="5">SUM(AB5:AI5)</f>
        <v>3377288.88</v>
      </c>
      <c r="AO5" s="34">
        <f t="shared" ref="AO5:AO68" si="6">AM5-AN5</f>
        <v>-35727.689999999944</v>
      </c>
    </row>
    <row r="6" spans="1:41">
      <c r="A6" t="s">
        <v>581</v>
      </c>
      <c r="B6" t="s">
        <v>83</v>
      </c>
      <c r="C6">
        <v>4949</v>
      </c>
      <c r="D6" t="s">
        <v>2</v>
      </c>
      <c r="E6" t="s">
        <v>2</v>
      </c>
      <c r="F6" s="36">
        <v>392832.76</v>
      </c>
      <c r="G6" s="36">
        <v>62492.42</v>
      </c>
      <c r="H6" s="36">
        <v>162988.65</v>
      </c>
      <c r="I6" s="126">
        <v>1123207.92</v>
      </c>
      <c r="J6" s="126">
        <v>93889.27</v>
      </c>
      <c r="M6" s="245">
        <v>17700</v>
      </c>
      <c r="O6" s="245">
        <v>0</v>
      </c>
      <c r="R6" s="197">
        <v>-1081510.8799999999</v>
      </c>
      <c r="S6" s="197">
        <v>3104237.14</v>
      </c>
      <c r="V6" s="222">
        <v>1612235.2</v>
      </c>
      <c r="X6" s="222">
        <v>864.12</v>
      </c>
      <c r="Y6" s="222">
        <v>1154010</v>
      </c>
      <c r="AA6" s="222">
        <v>1500</v>
      </c>
      <c r="AB6" s="40">
        <v>1769726</v>
      </c>
      <c r="AC6" s="40">
        <v>15920</v>
      </c>
      <c r="AE6" s="40">
        <v>903406.8</v>
      </c>
      <c r="AF6" s="40">
        <v>284571.76</v>
      </c>
      <c r="AJ6" s="221">
        <f t="shared" si="1"/>
        <v>618313.82999999996</v>
      </c>
      <c r="AK6" s="245">
        <f t="shared" si="2"/>
        <v>17700</v>
      </c>
      <c r="AL6" s="222">
        <f t="shared" si="3"/>
        <v>600613.82999999996</v>
      </c>
      <c r="AM6" s="40">
        <f t="shared" si="4"/>
        <v>2768609.3200000003</v>
      </c>
      <c r="AN6" s="44">
        <f t="shared" si="5"/>
        <v>2973624.5599999996</v>
      </c>
      <c r="AO6" s="34">
        <f t="shared" si="6"/>
        <v>-205015.23999999929</v>
      </c>
    </row>
    <row r="7" spans="1:41">
      <c r="A7" t="s">
        <v>581</v>
      </c>
      <c r="B7" t="s">
        <v>83</v>
      </c>
      <c r="C7">
        <v>7034</v>
      </c>
      <c r="D7" t="s">
        <v>3</v>
      </c>
      <c r="E7" t="s">
        <v>3</v>
      </c>
      <c r="F7" s="36">
        <v>648135.94999999995</v>
      </c>
      <c r="G7" s="36">
        <v>92499.04</v>
      </c>
      <c r="H7" s="36">
        <v>276428.3</v>
      </c>
      <c r="I7" s="126">
        <v>334886.58</v>
      </c>
      <c r="J7" s="126">
        <v>39748.81</v>
      </c>
      <c r="M7" s="245">
        <v>0</v>
      </c>
      <c r="O7" s="245">
        <v>0</v>
      </c>
      <c r="R7" s="197">
        <v>339397.63</v>
      </c>
      <c r="S7" s="197">
        <v>1481598.18</v>
      </c>
      <c r="V7" s="222">
        <v>2245885.25</v>
      </c>
      <c r="W7" s="222">
        <v>212400</v>
      </c>
      <c r="X7" s="222">
        <v>1613.94</v>
      </c>
      <c r="Y7" s="222">
        <v>1699030</v>
      </c>
      <c r="AA7" s="222">
        <v>1479</v>
      </c>
      <c r="AB7" s="40">
        <v>2875270</v>
      </c>
      <c r="AC7" s="40">
        <v>30782</v>
      </c>
      <c r="AE7" s="40">
        <v>1420071.32</v>
      </c>
      <c r="AF7" s="40">
        <v>263582</v>
      </c>
      <c r="AJ7" s="221">
        <f t="shared" si="1"/>
        <v>1017063.29</v>
      </c>
      <c r="AK7" s="245">
        <f t="shared" si="2"/>
        <v>0</v>
      </c>
      <c r="AL7" s="222">
        <f t="shared" si="3"/>
        <v>1017063.29</v>
      </c>
      <c r="AM7" s="40">
        <f t="shared" si="4"/>
        <v>4160408.19</v>
      </c>
      <c r="AN7" s="44">
        <f t="shared" si="5"/>
        <v>4589705.32</v>
      </c>
      <c r="AO7" s="34">
        <f t="shared" si="6"/>
        <v>-429297.13000000035</v>
      </c>
    </row>
    <row r="8" spans="1:41">
      <c r="A8" t="s">
        <v>581</v>
      </c>
      <c r="B8" t="s">
        <v>83</v>
      </c>
      <c r="C8">
        <v>5253</v>
      </c>
      <c r="D8" t="s">
        <v>4</v>
      </c>
      <c r="E8" t="s">
        <v>4</v>
      </c>
      <c r="F8" s="36">
        <v>456141.67</v>
      </c>
      <c r="G8" s="36">
        <v>97713.27</v>
      </c>
      <c r="H8" s="36">
        <v>138143.21</v>
      </c>
      <c r="I8" s="126">
        <v>74471.88</v>
      </c>
      <c r="J8" s="126">
        <v>439817.81</v>
      </c>
      <c r="M8" s="245">
        <v>10500</v>
      </c>
      <c r="O8" s="245">
        <v>100.5</v>
      </c>
      <c r="R8" s="197">
        <v>-2444496.61</v>
      </c>
      <c r="S8" s="197">
        <v>3577514.61</v>
      </c>
      <c r="V8" s="222">
        <v>2420092.48</v>
      </c>
      <c r="W8" s="222">
        <v>112390</v>
      </c>
      <c r="X8" s="222">
        <v>654.03</v>
      </c>
      <c r="Y8" s="222">
        <v>1402870</v>
      </c>
      <c r="AA8" s="222">
        <v>8379</v>
      </c>
      <c r="AB8" s="40">
        <v>2472050</v>
      </c>
      <c r="AC8" s="40">
        <v>4740</v>
      </c>
      <c r="AD8" s="40">
        <v>670</v>
      </c>
      <c r="AE8" s="40">
        <v>1345095.85</v>
      </c>
      <c r="AF8" s="40">
        <v>59160.32</v>
      </c>
      <c r="AJ8" s="221">
        <f t="shared" si="1"/>
        <v>691998.14999999991</v>
      </c>
      <c r="AK8" s="245">
        <f t="shared" si="2"/>
        <v>10600.5</v>
      </c>
      <c r="AL8" s="222">
        <f t="shared" si="3"/>
        <v>681397.64999999991</v>
      </c>
      <c r="AM8" s="40">
        <f t="shared" si="4"/>
        <v>3944385.51</v>
      </c>
      <c r="AN8" s="44">
        <f t="shared" si="5"/>
        <v>3881716.17</v>
      </c>
      <c r="AO8" s="34">
        <f t="shared" si="6"/>
        <v>62669.339999999851</v>
      </c>
    </row>
    <row r="9" spans="1:41">
      <c r="A9" t="s">
        <v>581</v>
      </c>
      <c r="B9" t="s">
        <v>83</v>
      </c>
      <c r="C9">
        <v>1881</v>
      </c>
      <c r="D9" t="s">
        <v>5</v>
      </c>
      <c r="E9" t="s">
        <v>5</v>
      </c>
      <c r="F9" s="36">
        <v>296306.15000000002</v>
      </c>
      <c r="G9" s="36">
        <v>28840</v>
      </c>
      <c r="H9" s="36">
        <v>171163.33</v>
      </c>
      <c r="I9" s="126">
        <v>532978.38</v>
      </c>
      <c r="J9" s="126">
        <v>145456.66</v>
      </c>
      <c r="M9" s="245">
        <v>12450</v>
      </c>
      <c r="O9" s="245">
        <v>1679.56</v>
      </c>
      <c r="R9" s="197">
        <v>1224531.23</v>
      </c>
      <c r="S9" s="197">
        <v>80851.62</v>
      </c>
      <c r="V9" s="222">
        <v>575022.31000000006</v>
      </c>
      <c r="X9" s="222">
        <v>635.02</v>
      </c>
      <c r="Y9" s="222">
        <v>1264120</v>
      </c>
      <c r="AA9" s="222">
        <v>16500</v>
      </c>
      <c r="AB9" s="40">
        <v>1472570</v>
      </c>
      <c r="AC9" s="40">
        <v>5530</v>
      </c>
      <c r="AE9" s="40">
        <v>393636.69</v>
      </c>
      <c r="AF9" s="40">
        <v>129308.53</v>
      </c>
      <c r="AJ9" s="221">
        <f t="shared" si="1"/>
        <v>496309.48</v>
      </c>
      <c r="AK9" s="245">
        <f t="shared" si="2"/>
        <v>14129.56</v>
      </c>
      <c r="AL9" s="222">
        <f t="shared" si="3"/>
        <v>482179.92</v>
      </c>
      <c r="AM9" s="40">
        <f t="shared" si="4"/>
        <v>1856277.33</v>
      </c>
      <c r="AN9" s="44">
        <f t="shared" si="5"/>
        <v>2001045.22</v>
      </c>
      <c r="AO9" s="34">
        <f t="shared" si="6"/>
        <v>-144767.8899999999</v>
      </c>
    </row>
    <row r="10" spans="1:41">
      <c r="A10" t="s">
        <v>581</v>
      </c>
      <c r="B10" t="s">
        <v>83</v>
      </c>
      <c r="C10">
        <v>7224</v>
      </c>
      <c r="D10" t="s">
        <v>6</v>
      </c>
      <c r="E10" t="s">
        <v>6</v>
      </c>
      <c r="F10" s="36">
        <v>777956.7</v>
      </c>
      <c r="G10" s="36">
        <v>133100.74</v>
      </c>
      <c r="H10" s="36">
        <v>208509.53</v>
      </c>
      <c r="I10" s="126">
        <v>1017508.47</v>
      </c>
      <c r="J10" s="126">
        <v>218353.85</v>
      </c>
      <c r="M10" s="245">
        <v>10050</v>
      </c>
      <c r="O10" s="245">
        <v>131.38999999999999</v>
      </c>
      <c r="R10" s="197">
        <v>-277782.26</v>
      </c>
      <c r="S10" s="197">
        <v>2359303.7200000002</v>
      </c>
      <c r="V10" s="222">
        <v>1508040.46</v>
      </c>
      <c r="W10" s="222">
        <v>458590</v>
      </c>
      <c r="X10" s="222">
        <v>1034.1099999999999</v>
      </c>
      <c r="Y10" s="222">
        <v>2310700</v>
      </c>
      <c r="AA10" s="222">
        <v>58822</v>
      </c>
      <c r="AB10" s="40">
        <v>3152952</v>
      </c>
      <c r="AD10" s="40">
        <v>26410</v>
      </c>
      <c r="AE10" s="40">
        <v>798941.65</v>
      </c>
      <c r="AF10" s="40">
        <v>95156.479999999996</v>
      </c>
      <c r="AJ10" s="221">
        <f t="shared" si="1"/>
        <v>1119566.97</v>
      </c>
      <c r="AK10" s="245">
        <f t="shared" si="2"/>
        <v>10181.39</v>
      </c>
      <c r="AL10" s="222">
        <f t="shared" si="3"/>
        <v>1109385.58</v>
      </c>
      <c r="AM10" s="40">
        <f t="shared" si="4"/>
        <v>4337186.57</v>
      </c>
      <c r="AN10" s="44">
        <f t="shared" si="5"/>
        <v>4073460.13</v>
      </c>
      <c r="AO10" s="34">
        <f t="shared" si="6"/>
        <v>263726.44000000041</v>
      </c>
    </row>
    <row r="11" spans="1:41">
      <c r="A11" t="s">
        <v>581</v>
      </c>
      <c r="B11" t="s">
        <v>83</v>
      </c>
      <c r="C11">
        <v>2635</v>
      </c>
      <c r="D11" t="s">
        <v>7</v>
      </c>
      <c r="E11" t="s">
        <v>7</v>
      </c>
      <c r="F11" s="36">
        <v>147331.23000000001</v>
      </c>
      <c r="G11" s="36">
        <v>39910.75</v>
      </c>
      <c r="H11" s="36">
        <v>2487.1</v>
      </c>
      <c r="I11" s="126">
        <v>776977.8</v>
      </c>
      <c r="J11" s="126">
        <v>395359.26</v>
      </c>
      <c r="M11" s="245">
        <v>25470</v>
      </c>
      <c r="O11" s="245">
        <v>0</v>
      </c>
      <c r="R11" s="197">
        <v>-779391.96</v>
      </c>
      <c r="S11" s="197">
        <v>2243800.1</v>
      </c>
      <c r="V11" s="222">
        <v>827145.64</v>
      </c>
      <c r="W11" s="222">
        <v>100410</v>
      </c>
      <c r="X11" s="222">
        <v>703.77</v>
      </c>
      <c r="Y11" s="222">
        <v>621500</v>
      </c>
      <c r="AA11" s="222">
        <v>16500</v>
      </c>
      <c r="AB11" s="40">
        <v>1063278</v>
      </c>
      <c r="AD11" s="40">
        <v>31065.72</v>
      </c>
      <c r="AE11" s="40">
        <v>439553.47</v>
      </c>
      <c r="AF11" s="40">
        <v>160174.22</v>
      </c>
      <c r="AJ11" s="221">
        <f t="shared" si="1"/>
        <v>189729.08000000002</v>
      </c>
      <c r="AK11" s="245">
        <f t="shared" si="2"/>
        <v>25470</v>
      </c>
      <c r="AL11" s="222">
        <f t="shared" si="3"/>
        <v>164259.08000000002</v>
      </c>
      <c r="AM11" s="40">
        <f t="shared" si="4"/>
        <v>1566259.4100000001</v>
      </c>
      <c r="AN11" s="44">
        <f t="shared" si="5"/>
        <v>1694071.41</v>
      </c>
      <c r="AO11" s="34">
        <f t="shared" si="6"/>
        <v>-127811.99999999977</v>
      </c>
    </row>
    <row r="12" spans="1:41">
      <c r="A12" t="s">
        <v>581</v>
      </c>
      <c r="B12" t="s">
        <v>83</v>
      </c>
      <c r="C12">
        <v>4596</v>
      </c>
      <c r="D12" t="s">
        <v>8</v>
      </c>
      <c r="E12" t="s">
        <v>8</v>
      </c>
      <c r="F12" s="36">
        <v>741954.17</v>
      </c>
      <c r="G12" s="36">
        <v>93172.08</v>
      </c>
      <c r="H12" s="36">
        <v>144366.34</v>
      </c>
      <c r="I12" s="126">
        <v>323323.25</v>
      </c>
      <c r="J12" s="126">
        <v>74417.710000000006</v>
      </c>
      <c r="M12" s="245">
        <v>12150</v>
      </c>
      <c r="O12" s="245">
        <v>0</v>
      </c>
      <c r="R12" s="197">
        <v>-1088208.93</v>
      </c>
      <c r="S12" s="197">
        <v>2541297.98</v>
      </c>
      <c r="V12" s="222">
        <v>1361084.36</v>
      </c>
      <c r="W12" s="222">
        <v>155010</v>
      </c>
      <c r="X12" s="222">
        <v>1554.24</v>
      </c>
      <c r="Y12" s="222">
        <v>1089880</v>
      </c>
      <c r="AA12" s="222">
        <v>33032</v>
      </c>
      <c r="AB12" s="40">
        <v>1764873</v>
      </c>
      <c r="AC12" s="40">
        <v>940</v>
      </c>
      <c r="AD12" s="40">
        <v>4640</v>
      </c>
      <c r="AE12" s="40">
        <v>824835.89</v>
      </c>
      <c r="AF12" s="40">
        <v>133277.21</v>
      </c>
      <c r="AJ12" s="221">
        <f t="shared" si="1"/>
        <v>979492.59</v>
      </c>
      <c r="AK12" s="245">
        <f t="shared" si="2"/>
        <v>12150</v>
      </c>
      <c r="AL12" s="222">
        <f t="shared" si="3"/>
        <v>967342.59</v>
      </c>
      <c r="AM12" s="40">
        <f t="shared" si="4"/>
        <v>2640560.6</v>
      </c>
      <c r="AN12" s="44">
        <f t="shared" si="5"/>
        <v>2728566.1</v>
      </c>
      <c r="AO12" s="34">
        <f t="shared" si="6"/>
        <v>-88005.5</v>
      </c>
    </row>
    <row r="13" spans="1:41">
      <c r="A13" t="s">
        <v>581</v>
      </c>
      <c r="B13" t="s">
        <v>83</v>
      </c>
      <c r="C13">
        <v>3172</v>
      </c>
      <c r="D13" t="s">
        <v>9</v>
      </c>
      <c r="E13" t="s">
        <v>9</v>
      </c>
      <c r="F13" s="36">
        <v>407388.58</v>
      </c>
      <c r="G13" s="36">
        <v>98990.67</v>
      </c>
      <c r="H13" s="36">
        <v>267157.26</v>
      </c>
      <c r="I13" s="126">
        <v>515130</v>
      </c>
      <c r="J13" s="126">
        <v>235813.11</v>
      </c>
      <c r="M13" s="245">
        <v>42250</v>
      </c>
      <c r="O13" s="245">
        <v>67.23</v>
      </c>
      <c r="R13" s="197">
        <v>4234212.93</v>
      </c>
      <c r="S13" s="197">
        <v>-2357450.56</v>
      </c>
      <c r="V13" s="222">
        <v>696576.19</v>
      </c>
      <c r="W13" s="222">
        <v>15120</v>
      </c>
      <c r="X13" s="222">
        <v>1066.1500000000001</v>
      </c>
      <c r="Y13" s="222">
        <v>939380</v>
      </c>
      <c r="AA13" s="222">
        <v>1532</v>
      </c>
      <c r="AB13" s="40">
        <v>1218699</v>
      </c>
      <c r="AC13" s="40">
        <v>1440</v>
      </c>
      <c r="AD13" s="40">
        <v>19860</v>
      </c>
      <c r="AE13" s="40">
        <v>654091.29</v>
      </c>
      <c r="AF13" s="40">
        <v>154184.03</v>
      </c>
      <c r="AJ13" s="221">
        <f t="shared" si="1"/>
        <v>773536.51</v>
      </c>
      <c r="AK13" s="245">
        <f t="shared" si="2"/>
        <v>42317.23</v>
      </c>
      <c r="AL13" s="222">
        <f t="shared" si="3"/>
        <v>731219.28</v>
      </c>
      <c r="AM13" s="40">
        <f t="shared" si="4"/>
        <v>1653674.3399999999</v>
      </c>
      <c r="AN13" s="44">
        <f t="shared" si="5"/>
        <v>2048274.32</v>
      </c>
      <c r="AO13" s="34">
        <f t="shared" si="6"/>
        <v>-394599.98000000021</v>
      </c>
    </row>
    <row r="14" spans="1:41">
      <c r="A14" t="s">
        <v>581</v>
      </c>
      <c r="B14" t="s">
        <v>83</v>
      </c>
      <c r="C14">
        <v>2856</v>
      </c>
      <c r="D14" t="s">
        <v>10</v>
      </c>
      <c r="E14" t="s">
        <v>10</v>
      </c>
      <c r="F14" s="36">
        <v>249343.03</v>
      </c>
      <c r="G14" s="36">
        <v>27793.91</v>
      </c>
      <c r="H14" s="36">
        <v>62619.41</v>
      </c>
      <c r="I14" s="126">
        <v>1218816.21</v>
      </c>
      <c r="J14" s="126">
        <v>76228.63</v>
      </c>
      <c r="M14" s="245">
        <v>9700</v>
      </c>
      <c r="O14" s="245">
        <v>48.27</v>
      </c>
      <c r="R14" s="197">
        <v>-1577722.72</v>
      </c>
      <c r="S14" s="197">
        <v>3416597.09</v>
      </c>
      <c r="V14" s="222">
        <v>1042517.46</v>
      </c>
      <c r="W14" s="222">
        <v>115120</v>
      </c>
      <c r="X14" s="222">
        <v>603.89</v>
      </c>
      <c r="Y14" s="222">
        <v>940780</v>
      </c>
      <c r="AA14" s="222">
        <v>64735</v>
      </c>
      <c r="AB14" s="40">
        <v>1493924</v>
      </c>
      <c r="AD14" s="40">
        <v>17290</v>
      </c>
      <c r="AE14" s="40">
        <v>628991.6</v>
      </c>
      <c r="AF14" s="40">
        <v>237372.2</v>
      </c>
      <c r="AJ14" s="221">
        <f t="shared" si="1"/>
        <v>339756.35</v>
      </c>
      <c r="AK14" s="245">
        <f t="shared" si="2"/>
        <v>9748.27</v>
      </c>
      <c r="AL14" s="222">
        <f t="shared" si="3"/>
        <v>330008.07999999996</v>
      </c>
      <c r="AM14" s="40">
        <f t="shared" si="4"/>
        <v>2163756.3499999996</v>
      </c>
      <c r="AN14" s="44">
        <f t="shared" si="5"/>
        <v>2377577.8000000003</v>
      </c>
      <c r="AO14" s="34">
        <f t="shared" si="6"/>
        <v>-213821.45000000065</v>
      </c>
    </row>
    <row r="15" spans="1:41">
      <c r="A15" t="s">
        <v>581</v>
      </c>
      <c r="B15" t="s">
        <v>83</v>
      </c>
      <c r="C15">
        <v>4051</v>
      </c>
      <c r="D15" t="s">
        <v>11</v>
      </c>
      <c r="E15" t="s">
        <v>11</v>
      </c>
      <c r="F15" s="36">
        <v>455087.11</v>
      </c>
      <c r="G15" s="36">
        <v>66788.42</v>
      </c>
      <c r="H15" s="36">
        <v>26488.02</v>
      </c>
      <c r="I15" s="126">
        <v>2671275.2000000002</v>
      </c>
      <c r="J15" s="126">
        <v>352728.32000000001</v>
      </c>
      <c r="M15" s="245">
        <v>0</v>
      </c>
      <c r="O15" s="245">
        <v>87.51</v>
      </c>
      <c r="R15" s="197">
        <v>616212.06999999995</v>
      </c>
      <c r="S15" s="197">
        <v>3110817.16</v>
      </c>
      <c r="V15" s="222">
        <v>1205618.03</v>
      </c>
      <c r="W15" s="222">
        <v>280000</v>
      </c>
      <c r="X15" s="222">
        <v>633.04</v>
      </c>
      <c r="Y15" s="222">
        <v>1208680</v>
      </c>
      <c r="AB15" s="40">
        <v>1630534</v>
      </c>
      <c r="AC15" s="40">
        <v>30476</v>
      </c>
      <c r="AD15" s="40">
        <v>8070</v>
      </c>
      <c r="AE15" s="40">
        <v>875468.66</v>
      </c>
      <c r="AF15" s="40">
        <v>305132.08</v>
      </c>
      <c r="AJ15" s="221">
        <f t="shared" si="1"/>
        <v>548363.54999999993</v>
      </c>
      <c r="AK15" s="245">
        <f t="shared" si="2"/>
        <v>87.51</v>
      </c>
      <c r="AL15" s="222">
        <f t="shared" si="3"/>
        <v>548276.03999999992</v>
      </c>
      <c r="AM15" s="40">
        <f t="shared" si="4"/>
        <v>2694931.0700000003</v>
      </c>
      <c r="AN15" s="44">
        <f t="shared" si="5"/>
        <v>2849680.74</v>
      </c>
      <c r="AO15" s="34">
        <f t="shared" si="6"/>
        <v>-154749.66999999993</v>
      </c>
    </row>
    <row r="16" spans="1:41">
      <c r="A16" t="s">
        <v>581</v>
      </c>
      <c r="B16" t="s">
        <v>83</v>
      </c>
      <c r="C16">
        <v>5248</v>
      </c>
      <c r="D16" t="s">
        <v>12</v>
      </c>
      <c r="E16" t="s">
        <v>12</v>
      </c>
      <c r="F16" s="36">
        <v>268279.36</v>
      </c>
      <c r="G16" s="36">
        <v>33886.51</v>
      </c>
      <c r="H16" s="36">
        <v>42989.17</v>
      </c>
      <c r="I16" s="126">
        <v>768635.67</v>
      </c>
      <c r="J16" s="126">
        <v>222855.72</v>
      </c>
      <c r="M16" s="245">
        <v>21120</v>
      </c>
      <c r="O16" s="245">
        <v>236.56</v>
      </c>
      <c r="R16" s="197">
        <v>-2870542.43</v>
      </c>
      <c r="S16" s="197">
        <v>4381554.71</v>
      </c>
      <c r="V16" s="222">
        <v>1520250.83</v>
      </c>
      <c r="W16" s="222">
        <v>170000</v>
      </c>
      <c r="X16" s="222">
        <v>388.64</v>
      </c>
      <c r="Y16" s="222">
        <v>1199490</v>
      </c>
      <c r="AA16" s="222">
        <v>5310</v>
      </c>
      <c r="AB16" s="40">
        <v>1754393</v>
      </c>
      <c r="AC16" s="40">
        <v>25424</v>
      </c>
      <c r="AD16" s="40">
        <v>19133</v>
      </c>
      <c r="AE16" s="40">
        <v>1030160.82</v>
      </c>
      <c r="AF16" s="40">
        <v>244751.06</v>
      </c>
      <c r="AH16" s="40">
        <v>17300</v>
      </c>
      <c r="AJ16" s="221">
        <f t="shared" si="1"/>
        <v>345155.04</v>
      </c>
      <c r="AK16" s="245">
        <f t="shared" si="2"/>
        <v>21356.560000000001</v>
      </c>
      <c r="AL16" s="222">
        <f t="shared" si="3"/>
        <v>323798.48</v>
      </c>
      <c r="AM16" s="40">
        <f t="shared" si="4"/>
        <v>2895439.4699999997</v>
      </c>
      <c r="AN16" s="44">
        <f t="shared" si="5"/>
        <v>3091161.88</v>
      </c>
      <c r="AO16" s="34">
        <f t="shared" si="6"/>
        <v>-195722.41000000015</v>
      </c>
    </row>
    <row r="17" spans="1:41">
      <c r="A17" t="s">
        <v>581</v>
      </c>
      <c r="B17" t="s">
        <v>83</v>
      </c>
      <c r="C17">
        <v>3653</v>
      </c>
      <c r="D17" t="s">
        <v>13</v>
      </c>
      <c r="E17" t="s">
        <v>13</v>
      </c>
      <c r="F17" s="36">
        <v>797006.05</v>
      </c>
      <c r="G17" s="36">
        <v>1200</v>
      </c>
      <c r="H17" s="36">
        <v>35819.230000000003</v>
      </c>
      <c r="I17" s="126">
        <v>546466.02</v>
      </c>
      <c r="J17" s="126">
        <v>151754.98000000001</v>
      </c>
      <c r="M17" s="245">
        <v>12500</v>
      </c>
      <c r="O17" s="245">
        <v>120.94</v>
      </c>
      <c r="R17" s="197">
        <v>-1111235.43</v>
      </c>
      <c r="S17" s="197">
        <v>2824820.87</v>
      </c>
      <c r="V17" s="222">
        <v>1093288.8600000001</v>
      </c>
      <c r="W17" s="222">
        <v>100000</v>
      </c>
      <c r="X17" s="222">
        <v>1568.82</v>
      </c>
      <c r="Y17" s="222">
        <v>925160</v>
      </c>
      <c r="AA17" s="222">
        <v>194656</v>
      </c>
      <c r="AB17" s="40">
        <v>1534444</v>
      </c>
      <c r="AD17" s="40">
        <v>2390</v>
      </c>
      <c r="AE17" s="40">
        <v>744411.56</v>
      </c>
      <c r="AF17" s="40">
        <v>227388.22</v>
      </c>
      <c r="AJ17" s="221">
        <f t="shared" si="1"/>
        <v>834025.28</v>
      </c>
      <c r="AK17" s="245">
        <f t="shared" si="2"/>
        <v>12620.94</v>
      </c>
      <c r="AL17" s="222">
        <f t="shared" si="3"/>
        <v>821404.34000000008</v>
      </c>
      <c r="AM17" s="40">
        <f t="shared" si="4"/>
        <v>2314673.6800000002</v>
      </c>
      <c r="AN17" s="44">
        <f t="shared" si="5"/>
        <v>2508633.7800000003</v>
      </c>
      <c r="AO17" s="34">
        <f t="shared" si="6"/>
        <v>-193960.10000000009</v>
      </c>
    </row>
    <row r="18" spans="1:41">
      <c r="A18" t="s">
        <v>581</v>
      </c>
      <c r="B18" t="s">
        <v>83</v>
      </c>
      <c r="C18">
        <v>5830</v>
      </c>
      <c r="D18" t="s">
        <v>14</v>
      </c>
      <c r="E18" t="s">
        <v>14</v>
      </c>
      <c r="F18" s="36">
        <v>630712.18999999994</v>
      </c>
      <c r="G18" s="36">
        <v>98442.3</v>
      </c>
      <c r="H18" s="36">
        <v>183605</v>
      </c>
      <c r="I18" s="126">
        <v>271014.09000000003</v>
      </c>
      <c r="J18" s="126">
        <v>67013.429999999993</v>
      </c>
      <c r="M18" s="245">
        <v>13500</v>
      </c>
      <c r="O18" s="245">
        <v>172.2</v>
      </c>
      <c r="R18" s="197">
        <v>-1023614.75</v>
      </c>
      <c r="S18" s="197">
        <v>2287611.84</v>
      </c>
      <c r="V18" s="222">
        <v>1601394.71</v>
      </c>
      <c r="W18" s="222">
        <v>306850</v>
      </c>
      <c r="X18" s="222">
        <v>1387.8</v>
      </c>
      <c r="Y18" s="222">
        <v>2159610</v>
      </c>
      <c r="AB18" s="40">
        <v>2647852</v>
      </c>
      <c r="AD18" s="40">
        <v>28566</v>
      </c>
      <c r="AE18" s="40">
        <v>1305506.19</v>
      </c>
      <c r="AF18" s="40">
        <v>114200.6</v>
      </c>
      <c r="AJ18" s="221">
        <f t="shared" si="1"/>
        <v>912759.49</v>
      </c>
      <c r="AK18" s="245">
        <f t="shared" si="2"/>
        <v>13672.2</v>
      </c>
      <c r="AL18" s="222">
        <f t="shared" si="3"/>
        <v>899087.29</v>
      </c>
      <c r="AM18" s="40">
        <f t="shared" si="4"/>
        <v>4069242.51</v>
      </c>
      <c r="AN18" s="44">
        <f t="shared" si="5"/>
        <v>4096124.79</v>
      </c>
      <c r="AO18" s="34">
        <f t="shared" si="6"/>
        <v>-26882.280000000261</v>
      </c>
    </row>
    <row r="19" spans="1:41">
      <c r="A19" t="s">
        <v>581</v>
      </c>
      <c r="B19" t="s">
        <v>83</v>
      </c>
      <c r="C19">
        <v>3971</v>
      </c>
      <c r="D19" t="s">
        <v>15</v>
      </c>
      <c r="E19" t="s">
        <v>15</v>
      </c>
      <c r="F19" s="36">
        <v>288437.92</v>
      </c>
      <c r="G19" s="36">
        <v>38559.25</v>
      </c>
      <c r="H19" s="36">
        <v>61061.15</v>
      </c>
      <c r="I19" s="126">
        <v>166585.07</v>
      </c>
      <c r="J19" s="126">
        <v>34790.19</v>
      </c>
      <c r="M19" s="245">
        <v>9300</v>
      </c>
      <c r="O19" s="245">
        <v>172.08</v>
      </c>
      <c r="R19" s="197">
        <v>-1843326.53</v>
      </c>
      <c r="S19" s="197">
        <v>2658489.6</v>
      </c>
      <c r="V19" s="222">
        <v>1536539.52</v>
      </c>
      <c r="W19" s="222">
        <v>33530</v>
      </c>
      <c r="X19" s="222">
        <v>649.05999999999995</v>
      </c>
      <c r="Y19" s="222">
        <v>1049800</v>
      </c>
      <c r="AA19" s="222">
        <v>15000</v>
      </c>
      <c r="AB19" s="40">
        <v>2005907</v>
      </c>
      <c r="AC19" s="40">
        <v>44726</v>
      </c>
      <c r="AE19" s="40">
        <v>701259.28</v>
      </c>
      <c r="AF19" s="40">
        <v>118827.87</v>
      </c>
      <c r="AJ19" s="221">
        <f t="shared" si="1"/>
        <v>388058.32</v>
      </c>
      <c r="AK19" s="245">
        <f t="shared" si="2"/>
        <v>9472.08</v>
      </c>
      <c r="AL19" s="222">
        <f t="shared" si="3"/>
        <v>378586.24</v>
      </c>
      <c r="AM19" s="40">
        <f t="shared" si="4"/>
        <v>2635518.58</v>
      </c>
      <c r="AN19" s="44">
        <f t="shared" si="5"/>
        <v>2870720.1500000004</v>
      </c>
      <c r="AO19" s="34">
        <f t="shared" si="6"/>
        <v>-235201.5700000003</v>
      </c>
    </row>
    <row r="20" spans="1:41">
      <c r="A20" t="s">
        <v>581</v>
      </c>
      <c r="B20" t="s">
        <v>83</v>
      </c>
      <c r="C20">
        <v>2968</v>
      </c>
      <c r="D20" t="s">
        <v>16</v>
      </c>
      <c r="E20" t="s">
        <v>16</v>
      </c>
      <c r="F20" s="36">
        <v>628497.98</v>
      </c>
      <c r="G20" s="36">
        <v>32455.39</v>
      </c>
      <c r="H20" s="36">
        <v>73167.44</v>
      </c>
      <c r="I20" s="126">
        <v>3607504.75</v>
      </c>
      <c r="J20" s="126">
        <v>99448.43</v>
      </c>
      <c r="M20" s="245">
        <v>11580</v>
      </c>
      <c r="O20" s="245">
        <v>14.07</v>
      </c>
      <c r="R20" s="197">
        <v>3582814.58</v>
      </c>
      <c r="S20" s="197">
        <v>712043.8</v>
      </c>
      <c r="V20" s="222">
        <v>857313.04</v>
      </c>
      <c r="W20" s="222">
        <v>218000</v>
      </c>
      <c r="X20" s="222">
        <v>789.86</v>
      </c>
      <c r="Y20" s="222">
        <v>609400</v>
      </c>
      <c r="AA20" s="222">
        <v>18313</v>
      </c>
      <c r="AB20" s="40">
        <v>1014888</v>
      </c>
      <c r="AC20" s="40">
        <v>28128</v>
      </c>
      <c r="AD20" s="40">
        <v>12060</v>
      </c>
      <c r="AE20" s="40">
        <v>338397.77</v>
      </c>
      <c r="AF20" s="40">
        <v>175720.59</v>
      </c>
      <c r="AJ20" s="221">
        <f t="shared" si="1"/>
        <v>734120.81</v>
      </c>
      <c r="AK20" s="245">
        <f t="shared" si="2"/>
        <v>11594.07</v>
      </c>
      <c r="AL20" s="222">
        <f t="shared" si="3"/>
        <v>722526.74000000011</v>
      </c>
      <c r="AM20" s="40">
        <f t="shared" si="4"/>
        <v>1703815.9000000001</v>
      </c>
      <c r="AN20" s="44">
        <f t="shared" si="5"/>
        <v>1569194.36</v>
      </c>
      <c r="AO20" s="34">
        <f t="shared" si="6"/>
        <v>134621.54000000004</v>
      </c>
    </row>
    <row r="21" spans="1:41">
      <c r="A21" t="s">
        <v>581</v>
      </c>
      <c r="B21" t="s">
        <v>83</v>
      </c>
      <c r="C21">
        <v>3278</v>
      </c>
      <c r="D21" t="s">
        <v>17</v>
      </c>
      <c r="E21" t="s">
        <v>17</v>
      </c>
      <c r="F21" s="36">
        <v>490722.26</v>
      </c>
      <c r="G21" s="36">
        <v>47371.86</v>
      </c>
      <c r="H21" s="36">
        <v>64031.13</v>
      </c>
      <c r="I21" s="126">
        <v>500121.11</v>
      </c>
      <c r="J21" s="126">
        <v>60136.54</v>
      </c>
      <c r="M21" s="245">
        <v>8700</v>
      </c>
      <c r="O21" s="245">
        <v>0</v>
      </c>
      <c r="R21" s="197">
        <v>-3019488.99</v>
      </c>
      <c r="S21" s="197">
        <v>4272663.5999999996</v>
      </c>
      <c r="V21" s="222">
        <v>1150369.8799999999</v>
      </c>
      <c r="W21" s="222">
        <v>184780</v>
      </c>
      <c r="X21" s="222">
        <v>592.66</v>
      </c>
      <c r="Y21" s="222">
        <v>393360</v>
      </c>
      <c r="AA21" s="222">
        <v>16516</v>
      </c>
      <c r="AB21" s="40">
        <v>1011707</v>
      </c>
      <c r="AC21" s="40">
        <v>7620</v>
      </c>
      <c r="AE21" s="40">
        <v>562882.69999999995</v>
      </c>
      <c r="AF21" s="40">
        <v>262900.55</v>
      </c>
      <c r="AJ21" s="221">
        <f t="shared" si="1"/>
        <v>602125.25</v>
      </c>
      <c r="AK21" s="245">
        <f t="shared" si="2"/>
        <v>8700</v>
      </c>
      <c r="AL21" s="222">
        <f t="shared" si="3"/>
        <v>593425.25</v>
      </c>
      <c r="AM21" s="40">
        <f t="shared" si="4"/>
        <v>1745618.5399999998</v>
      </c>
      <c r="AN21" s="44">
        <f t="shared" si="5"/>
        <v>1845110.25</v>
      </c>
      <c r="AO21" s="34">
        <f t="shared" si="6"/>
        <v>-99491.710000000196</v>
      </c>
    </row>
    <row r="22" spans="1:41">
      <c r="A22" t="s">
        <v>581</v>
      </c>
      <c r="B22" t="s">
        <v>83</v>
      </c>
      <c r="C22">
        <v>3563</v>
      </c>
      <c r="D22" t="s">
        <v>18</v>
      </c>
      <c r="E22" t="s">
        <v>18</v>
      </c>
      <c r="F22" s="36">
        <v>465674.22</v>
      </c>
      <c r="G22" s="36">
        <v>110446.63</v>
      </c>
      <c r="H22" s="36">
        <v>114224.73</v>
      </c>
      <c r="I22" s="126">
        <v>601478.52</v>
      </c>
      <c r="J22" s="126">
        <v>11761</v>
      </c>
      <c r="M22" s="245">
        <v>19800</v>
      </c>
      <c r="O22" s="245">
        <v>53.8</v>
      </c>
      <c r="R22" s="197">
        <v>-619349.31999999995</v>
      </c>
      <c r="S22" s="197">
        <v>2054348.01</v>
      </c>
      <c r="V22" s="222">
        <v>1149238.81</v>
      </c>
      <c r="X22" s="222">
        <v>997.96</v>
      </c>
      <c r="Y22" s="222">
        <v>1274740</v>
      </c>
      <c r="AA22" s="222">
        <v>27537</v>
      </c>
      <c r="AB22" s="40">
        <v>1733134</v>
      </c>
      <c r="AC22" s="40">
        <v>8330</v>
      </c>
      <c r="AD22" s="40">
        <v>1890</v>
      </c>
      <c r="AE22" s="40">
        <v>680715.81</v>
      </c>
      <c r="AF22" s="40">
        <v>112969.35</v>
      </c>
      <c r="AI22" s="40">
        <v>66742</v>
      </c>
      <c r="AJ22" s="221">
        <f t="shared" si="1"/>
        <v>690345.58</v>
      </c>
      <c r="AK22" s="245">
        <f t="shared" si="2"/>
        <v>19853.8</v>
      </c>
      <c r="AL22" s="222">
        <f t="shared" si="3"/>
        <v>670491.77999999991</v>
      </c>
      <c r="AM22" s="40">
        <f t="shared" si="4"/>
        <v>2452513.77</v>
      </c>
      <c r="AN22" s="44">
        <f t="shared" si="5"/>
        <v>2603781.16</v>
      </c>
      <c r="AO22" s="34">
        <f t="shared" si="6"/>
        <v>-151267.39000000013</v>
      </c>
    </row>
    <row r="23" spans="1:41">
      <c r="A23" t="s">
        <v>581</v>
      </c>
      <c r="B23" t="s">
        <v>83</v>
      </c>
      <c r="C23">
        <v>3858</v>
      </c>
      <c r="D23" t="s">
        <v>79</v>
      </c>
      <c r="E23" t="s">
        <v>79</v>
      </c>
      <c r="F23" s="36">
        <v>1008016.9</v>
      </c>
      <c r="G23" s="36">
        <v>36693.300000000003</v>
      </c>
      <c r="H23" s="36">
        <v>90783.64</v>
      </c>
      <c r="I23" s="126">
        <v>5</v>
      </c>
      <c r="J23" s="126">
        <v>288458.67</v>
      </c>
      <c r="M23" s="245">
        <v>14100</v>
      </c>
      <c r="O23" s="245">
        <v>84.8</v>
      </c>
      <c r="R23" s="197">
        <v>3620586.36</v>
      </c>
      <c r="S23" s="197">
        <v>-2203520.5099999998</v>
      </c>
      <c r="V23" s="222">
        <v>1152018.4099999999</v>
      </c>
      <c r="W23" s="222">
        <v>77240</v>
      </c>
      <c r="X23" s="222">
        <v>1937.29</v>
      </c>
      <c r="Y23" s="222">
        <v>1723150</v>
      </c>
      <c r="AA23" s="222">
        <v>172178.87</v>
      </c>
      <c r="AB23" s="40">
        <v>2433835</v>
      </c>
      <c r="AD23" s="40">
        <v>24574</v>
      </c>
      <c r="AE23" s="40">
        <v>629150.74</v>
      </c>
      <c r="AF23" s="40">
        <v>46257.97</v>
      </c>
      <c r="AJ23" s="221">
        <f t="shared" si="1"/>
        <v>1135493.8400000001</v>
      </c>
      <c r="AK23" s="245">
        <f t="shared" si="2"/>
        <v>14184.8</v>
      </c>
      <c r="AL23" s="222">
        <f t="shared" si="3"/>
        <v>1121309.04</v>
      </c>
      <c r="AM23" s="40">
        <f t="shared" si="4"/>
        <v>3126524.5700000003</v>
      </c>
      <c r="AN23" s="44">
        <f t="shared" si="5"/>
        <v>3133817.7100000004</v>
      </c>
      <c r="AO23" s="34">
        <f t="shared" si="6"/>
        <v>-7293.1400000001304</v>
      </c>
    </row>
    <row r="24" spans="1:41">
      <c r="A24" t="s">
        <v>585</v>
      </c>
      <c r="B24" t="s">
        <v>84</v>
      </c>
      <c r="C24">
        <v>7520</v>
      </c>
      <c r="D24" t="s">
        <v>19</v>
      </c>
      <c r="E24" t="s">
        <v>19</v>
      </c>
      <c r="F24" s="36">
        <v>652240.38</v>
      </c>
      <c r="G24" s="36">
        <v>21470</v>
      </c>
      <c r="H24" s="36">
        <v>55363.8</v>
      </c>
      <c r="I24" s="126">
        <v>196256.7</v>
      </c>
      <c r="J24" s="126">
        <v>202247.69</v>
      </c>
      <c r="M24" s="245">
        <v>48100</v>
      </c>
      <c r="O24" s="245">
        <v>0</v>
      </c>
      <c r="R24" s="197">
        <v>-1201350.55</v>
      </c>
      <c r="S24" s="197">
        <v>2350727.5299999998</v>
      </c>
      <c r="V24" s="222">
        <v>2419003.08</v>
      </c>
      <c r="X24" s="222">
        <v>1398.04</v>
      </c>
      <c r="Y24" s="222">
        <v>2202470</v>
      </c>
      <c r="AB24" s="40">
        <v>2944497</v>
      </c>
      <c r="AC24" s="40">
        <v>1950</v>
      </c>
      <c r="AE24" s="40">
        <v>1453046.5</v>
      </c>
      <c r="AF24" s="40">
        <v>267116.03000000003</v>
      </c>
      <c r="AH24" s="40">
        <v>26160</v>
      </c>
      <c r="AJ24" s="221">
        <f t="shared" si="1"/>
        <v>729074.18</v>
      </c>
      <c r="AK24" s="245">
        <f t="shared" si="2"/>
        <v>48100</v>
      </c>
      <c r="AL24" s="222">
        <f t="shared" si="3"/>
        <v>680974.18</v>
      </c>
      <c r="AM24" s="40">
        <f t="shared" si="4"/>
        <v>4622871.12</v>
      </c>
      <c r="AN24" s="44">
        <f t="shared" si="5"/>
        <v>4692769.53</v>
      </c>
      <c r="AO24" s="34">
        <f t="shared" si="6"/>
        <v>-69898.410000000149</v>
      </c>
    </row>
    <row r="25" spans="1:41">
      <c r="A25" t="s">
        <v>585</v>
      </c>
      <c r="B25" t="s">
        <v>84</v>
      </c>
      <c r="C25">
        <v>4435</v>
      </c>
      <c r="D25" t="s">
        <v>20</v>
      </c>
      <c r="E25" t="s">
        <v>20</v>
      </c>
      <c r="F25" s="36">
        <v>123021.27</v>
      </c>
      <c r="G25" s="36">
        <v>7000</v>
      </c>
      <c r="H25" s="36">
        <v>91410.01</v>
      </c>
      <c r="I25" s="126">
        <v>719498.46</v>
      </c>
      <c r="J25" s="126">
        <v>266771.56</v>
      </c>
      <c r="M25" s="245">
        <v>281047.61</v>
      </c>
      <c r="O25" s="245">
        <v>114.47</v>
      </c>
      <c r="R25" s="197">
        <v>-1955070.35</v>
      </c>
      <c r="S25" s="197">
        <v>3163898.35</v>
      </c>
      <c r="V25" s="222">
        <v>1230700.08</v>
      </c>
      <c r="W25" s="222">
        <v>244500</v>
      </c>
      <c r="X25" s="222">
        <v>464.92</v>
      </c>
      <c r="Y25" s="222">
        <v>889240</v>
      </c>
      <c r="AB25" s="40">
        <v>1356090</v>
      </c>
      <c r="AC25" s="40">
        <v>18716</v>
      </c>
      <c r="AE25" s="40">
        <v>899563.3</v>
      </c>
      <c r="AF25" s="40">
        <v>372824.48</v>
      </c>
      <c r="AJ25" s="221">
        <f t="shared" si="1"/>
        <v>221431.28</v>
      </c>
      <c r="AK25" s="245">
        <f t="shared" si="2"/>
        <v>281162.07999999996</v>
      </c>
      <c r="AL25" s="222">
        <f t="shared" si="3"/>
        <v>-59730.799999999959</v>
      </c>
      <c r="AM25" s="40">
        <f t="shared" si="4"/>
        <v>2364905</v>
      </c>
      <c r="AN25" s="44">
        <f t="shared" si="5"/>
        <v>2647193.7799999998</v>
      </c>
      <c r="AO25" s="34">
        <f t="shared" si="6"/>
        <v>-282288.7799999998</v>
      </c>
    </row>
    <row r="26" spans="1:41">
      <c r="A26" t="s">
        <v>585</v>
      </c>
      <c r="B26" t="s">
        <v>84</v>
      </c>
      <c r="C26">
        <v>7559</v>
      </c>
      <c r="D26" t="s">
        <v>21</v>
      </c>
      <c r="E26" t="s">
        <v>21</v>
      </c>
      <c r="F26" s="36">
        <v>452343.05</v>
      </c>
      <c r="G26" s="36">
        <v>15770</v>
      </c>
      <c r="H26" s="36">
        <v>394717.9</v>
      </c>
      <c r="I26" s="126">
        <v>805953.64</v>
      </c>
      <c r="J26" s="126">
        <v>1007541.68</v>
      </c>
      <c r="M26" s="245">
        <v>432216.38</v>
      </c>
      <c r="O26" s="245">
        <v>490.36</v>
      </c>
      <c r="R26" s="197">
        <v>1099121.24</v>
      </c>
      <c r="S26" s="197">
        <v>2060186.09</v>
      </c>
      <c r="V26" s="222">
        <v>1941077.97</v>
      </c>
      <c r="W26" s="222">
        <v>529416</v>
      </c>
      <c r="X26" s="222">
        <v>9.61</v>
      </c>
      <c r="Y26" s="222">
        <v>2620820</v>
      </c>
      <c r="AB26" s="40">
        <v>3473221.68</v>
      </c>
      <c r="AC26" s="40">
        <v>65760</v>
      </c>
      <c r="AD26" s="40">
        <v>37231</v>
      </c>
      <c r="AE26" s="40">
        <v>1824031.19</v>
      </c>
      <c r="AF26" s="40">
        <v>361767.51</v>
      </c>
      <c r="AG26" s="40">
        <v>150000</v>
      </c>
      <c r="AH26" s="40">
        <v>95000</v>
      </c>
      <c r="AJ26" s="221">
        <f t="shared" si="1"/>
        <v>862830.95</v>
      </c>
      <c r="AK26" s="245">
        <f t="shared" si="2"/>
        <v>432706.74</v>
      </c>
      <c r="AL26" s="222">
        <f t="shared" si="3"/>
        <v>430124.20999999996</v>
      </c>
      <c r="AM26" s="40">
        <f t="shared" si="4"/>
        <v>5091323.58</v>
      </c>
      <c r="AN26" s="44">
        <f t="shared" si="5"/>
        <v>6007011.3799999999</v>
      </c>
      <c r="AO26" s="34">
        <f t="shared" si="6"/>
        <v>-915687.79999999981</v>
      </c>
    </row>
    <row r="27" spans="1:41">
      <c r="A27" t="s">
        <v>585</v>
      </c>
      <c r="B27" t="s">
        <v>84</v>
      </c>
      <c r="C27">
        <v>5371</v>
      </c>
      <c r="D27" t="s">
        <v>22</v>
      </c>
      <c r="E27" t="s">
        <v>22</v>
      </c>
      <c r="F27" s="36">
        <v>73801.919999999998</v>
      </c>
      <c r="G27" s="36">
        <v>0</v>
      </c>
      <c r="H27" s="36">
        <v>260162.38</v>
      </c>
      <c r="I27" s="126">
        <v>331297.91999999998</v>
      </c>
      <c r="J27" s="126">
        <v>500852.94</v>
      </c>
      <c r="M27" s="245">
        <v>221936.78</v>
      </c>
      <c r="O27" s="245">
        <v>123.16</v>
      </c>
      <c r="R27" s="197">
        <v>-1612035.58</v>
      </c>
      <c r="S27" s="197">
        <v>2920599.11</v>
      </c>
      <c r="V27" s="222">
        <v>1584099.12</v>
      </c>
      <c r="W27" s="222">
        <v>402540</v>
      </c>
      <c r="X27" s="222">
        <v>453.82</v>
      </c>
      <c r="Y27" s="222">
        <v>1443830</v>
      </c>
      <c r="AB27" s="40">
        <v>2209560</v>
      </c>
      <c r="AC27" s="40">
        <v>7500</v>
      </c>
      <c r="AD27" s="40">
        <v>13040</v>
      </c>
      <c r="AE27" s="40">
        <v>1161252.4099999999</v>
      </c>
      <c r="AF27" s="40">
        <v>404078.84</v>
      </c>
      <c r="AJ27" s="221">
        <f t="shared" si="1"/>
        <v>333964.3</v>
      </c>
      <c r="AK27" s="245">
        <f t="shared" si="2"/>
        <v>222059.94</v>
      </c>
      <c r="AL27" s="222">
        <f t="shared" si="3"/>
        <v>111904.35999999999</v>
      </c>
      <c r="AM27" s="40">
        <f t="shared" si="4"/>
        <v>3430922.9400000004</v>
      </c>
      <c r="AN27" s="44">
        <f t="shared" si="5"/>
        <v>3795431.25</v>
      </c>
      <c r="AO27" s="34">
        <f t="shared" si="6"/>
        <v>-364508.30999999959</v>
      </c>
    </row>
    <row r="28" spans="1:41">
      <c r="A28" t="s">
        <v>585</v>
      </c>
      <c r="B28" t="s">
        <v>84</v>
      </c>
      <c r="C28">
        <v>3455</v>
      </c>
      <c r="D28" t="s">
        <v>23</v>
      </c>
      <c r="E28" t="s">
        <v>23</v>
      </c>
      <c r="F28" s="36">
        <v>33068.81</v>
      </c>
      <c r="G28" s="36">
        <v>12343.24</v>
      </c>
      <c r="H28" s="36">
        <v>58389.599999999999</v>
      </c>
      <c r="I28" s="126">
        <v>498322.23</v>
      </c>
      <c r="J28" s="126">
        <v>284422.21999999997</v>
      </c>
      <c r="M28" s="245">
        <v>56287.85</v>
      </c>
      <c r="O28" s="245">
        <v>1475.29</v>
      </c>
      <c r="R28" s="197">
        <v>-212620.51</v>
      </c>
      <c r="S28" s="197">
        <v>1187021.07</v>
      </c>
      <c r="V28" s="222">
        <v>1607812.78</v>
      </c>
      <c r="W28" s="222">
        <v>232700</v>
      </c>
      <c r="X28" s="222">
        <v>565.77</v>
      </c>
      <c r="Y28" s="222">
        <v>753610</v>
      </c>
      <c r="AB28" s="40">
        <v>1659178</v>
      </c>
      <c r="AC28" s="40">
        <v>20780.919999999998</v>
      </c>
      <c r="AD28" s="40">
        <v>16499.5</v>
      </c>
      <c r="AE28" s="40">
        <v>856231.95</v>
      </c>
      <c r="AF28" s="40">
        <v>187615.78</v>
      </c>
      <c r="AJ28" s="221">
        <f t="shared" si="1"/>
        <v>103801.65</v>
      </c>
      <c r="AK28" s="245">
        <f t="shared" si="2"/>
        <v>57763.14</v>
      </c>
      <c r="AL28" s="222">
        <f t="shared" si="3"/>
        <v>46038.509999999995</v>
      </c>
      <c r="AM28" s="40">
        <f t="shared" si="4"/>
        <v>2594688.5499999998</v>
      </c>
      <c r="AN28" s="44">
        <f t="shared" si="5"/>
        <v>2740306.15</v>
      </c>
      <c r="AO28" s="34">
        <f t="shared" si="6"/>
        <v>-145617.60000000009</v>
      </c>
    </row>
    <row r="29" spans="1:41">
      <c r="A29" t="s">
        <v>585</v>
      </c>
      <c r="B29" t="s">
        <v>84</v>
      </c>
      <c r="C29">
        <v>3861</v>
      </c>
      <c r="D29" t="s">
        <v>24</v>
      </c>
      <c r="E29" t="s">
        <v>24</v>
      </c>
      <c r="F29" s="36">
        <v>216570.83</v>
      </c>
      <c r="G29" s="36">
        <v>0</v>
      </c>
      <c r="H29" s="36">
        <v>161852.37</v>
      </c>
      <c r="I29" s="126">
        <v>593898.37</v>
      </c>
      <c r="J29" s="126">
        <v>238952.47</v>
      </c>
      <c r="M29" s="245">
        <v>30558.76</v>
      </c>
      <c r="O29" s="245">
        <v>250497</v>
      </c>
      <c r="R29" s="197">
        <v>-1549512.67</v>
      </c>
      <c r="S29" s="197">
        <v>2650223.29</v>
      </c>
      <c r="V29" s="222">
        <v>948492.46</v>
      </c>
      <c r="W29" s="222">
        <v>161250</v>
      </c>
      <c r="X29" s="222">
        <v>300.8</v>
      </c>
      <c r="Y29" s="222">
        <v>802800</v>
      </c>
      <c r="Z29" s="222">
        <v>100680</v>
      </c>
      <c r="AB29" s="40">
        <v>1203920.8</v>
      </c>
      <c r="AC29" s="40">
        <v>1240</v>
      </c>
      <c r="AE29" s="40">
        <v>765101.7</v>
      </c>
      <c r="AF29" s="40">
        <v>213753.1</v>
      </c>
      <c r="AJ29" s="221">
        <f t="shared" si="1"/>
        <v>378423.19999999995</v>
      </c>
      <c r="AK29" s="245">
        <f t="shared" si="2"/>
        <v>281055.76</v>
      </c>
      <c r="AL29" s="222">
        <f t="shared" si="3"/>
        <v>97367.439999999944</v>
      </c>
      <c r="AM29" s="40">
        <f t="shared" si="4"/>
        <v>2013523.26</v>
      </c>
      <c r="AN29" s="44">
        <f t="shared" si="5"/>
        <v>2184015.6</v>
      </c>
      <c r="AO29" s="34">
        <f t="shared" si="6"/>
        <v>-170492.34000000008</v>
      </c>
    </row>
    <row r="30" spans="1:41">
      <c r="A30" t="s">
        <v>585</v>
      </c>
      <c r="B30" t="s">
        <v>84</v>
      </c>
      <c r="C30">
        <v>2972</v>
      </c>
      <c r="D30" t="s">
        <v>25</v>
      </c>
      <c r="E30" t="s">
        <v>25</v>
      </c>
      <c r="F30" s="36">
        <v>155552</v>
      </c>
      <c r="G30" s="36">
        <v>0</v>
      </c>
      <c r="H30" s="36">
        <v>92255.02</v>
      </c>
      <c r="I30" s="126">
        <v>1275664.3400000001</v>
      </c>
      <c r="J30" s="126">
        <v>256595.11</v>
      </c>
      <c r="M30" s="245">
        <v>33629</v>
      </c>
      <c r="O30" s="245">
        <v>47.11</v>
      </c>
      <c r="R30" s="197">
        <v>186617.35</v>
      </c>
      <c r="S30" s="197">
        <v>1714501.17</v>
      </c>
      <c r="V30" s="222">
        <v>966556.23</v>
      </c>
      <c r="W30" s="222">
        <v>344640</v>
      </c>
      <c r="X30" s="222">
        <v>350.53</v>
      </c>
      <c r="Y30" s="222">
        <v>984165</v>
      </c>
      <c r="AB30" s="40">
        <v>1342153</v>
      </c>
      <c r="AC30" s="40">
        <v>18948</v>
      </c>
      <c r="AE30" s="40">
        <v>794542.55</v>
      </c>
      <c r="AF30" s="40">
        <v>294796.37</v>
      </c>
      <c r="AJ30" s="221">
        <f t="shared" si="1"/>
        <v>247807.02000000002</v>
      </c>
      <c r="AK30" s="245">
        <f t="shared" si="2"/>
        <v>33676.11</v>
      </c>
      <c r="AL30" s="222">
        <f t="shared" si="3"/>
        <v>214130.91000000003</v>
      </c>
      <c r="AM30" s="40">
        <f t="shared" si="4"/>
        <v>2295711.7599999998</v>
      </c>
      <c r="AN30" s="44">
        <f t="shared" si="5"/>
        <v>2450439.92</v>
      </c>
      <c r="AO30" s="34">
        <f t="shared" si="6"/>
        <v>-154728.16000000015</v>
      </c>
    </row>
    <row r="31" spans="1:41">
      <c r="A31" t="s">
        <v>585</v>
      </c>
      <c r="B31" t="s">
        <v>84</v>
      </c>
      <c r="C31">
        <v>6553</v>
      </c>
      <c r="D31" t="s">
        <v>26</v>
      </c>
      <c r="E31" t="s">
        <v>26</v>
      </c>
      <c r="F31" s="36">
        <v>299896.36</v>
      </c>
      <c r="G31" s="36">
        <v>0</v>
      </c>
      <c r="H31" s="36">
        <v>169214.54</v>
      </c>
      <c r="I31" s="126">
        <v>1016472.69</v>
      </c>
      <c r="J31" s="126">
        <v>312617.76</v>
      </c>
      <c r="M31" s="245">
        <v>39351.050000000003</v>
      </c>
      <c r="O31" s="245">
        <v>115.47</v>
      </c>
      <c r="R31" s="197">
        <v>-231486.7</v>
      </c>
      <c r="S31" s="197">
        <v>2482860.59</v>
      </c>
      <c r="V31" s="222">
        <v>1840909.76</v>
      </c>
      <c r="X31" s="222">
        <v>1800.34</v>
      </c>
      <c r="Y31" s="222">
        <v>1307660</v>
      </c>
      <c r="AB31" s="40">
        <v>2069473</v>
      </c>
      <c r="AC31" s="40">
        <v>9780</v>
      </c>
      <c r="AE31" s="40">
        <v>1221529.23</v>
      </c>
      <c r="AF31" s="40">
        <v>242226.93</v>
      </c>
      <c r="AH31" s="40">
        <v>100000</v>
      </c>
      <c r="AJ31" s="221">
        <f t="shared" si="1"/>
        <v>469110.9</v>
      </c>
      <c r="AK31" s="245">
        <f t="shared" si="2"/>
        <v>39466.520000000004</v>
      </c>
      <c r="AL31" s="222">
        <f t="shared" si="3"/>
        <v>429644.38</v>
      </c>
      <c r="AM31" s="40">
        <f t="shared" si="4"/>
        <v>3150370.1</v>
      </c>
      <c r="AN31" s="44">
        <f t="shared" si="5"/>
        <v>3643009.16</v>
      </c>
      <c r="AO31" s="34">
        <f t="shared" si="6"/>
        <v>-492639.06000000006</v>
      </c>
    </row>
    <row r="32" spans="1:41">
      <c r="A32" t="s">
        <v>585</v>
      </c>
      <c r="B32" t="s">
        <v>84</v>
      </c>
      <c r="C32">
        <v>2559</v>
      </c>
      <c r="D32" t="s">
        <v>27</v>
      </c>
      <c r="E32" t="s">
        <v>27</v>
      </c>
      <c r="F32" s="36">
        <v>232276.24</v>
      </c>
      <c r="G32" s="36">
        <v>0</v>
      </c>
      <c r="H32" s="36">
        <v>20030.79</v>
      </c>
      <c r="I32" s="126">
        <v>312665.46000000002</v>
      </c>
      <c r="J32" s="126">
        <v>268042.89</v>
      </c>
      <c r="M32" s="245">
        <v>158100</v>
      </c>
      <c r="O32" s="245">
        <v>51.61</v>
      </c>
      <c r="P32" s="197">
        <v>175900</v>
      </c>
      <c r="R32" s="197">
        <v>-1174191.8400000001</v>
      </c>
      <c r="S32" s="197">
        <v>2102364.12</v>
      </c>
      <c r="V32" s="222">
        <v>841821.44</v>
      </c>
      <c r="W32" s="222">
        <v>50900</v>
      </c>
      <c r="X32" s="222">
        <v>327.32</v>
      </c>
      <c r="Y32" s="222">
        <v>1376540</v>
      </c>
      <c r="AB32" s="40">
        <v>1807960</v>
      </c>
      <c r="AC32" s="40">
        <v>19320</v>
      </c>
      <c r="AE32" s="40">
        <v>596650.15</v>
      </c>
      <c r="AF32" s="40">
        <v>274867.12</v>
      </c>
      <c r="AJ32" s="221">
        <f t="shared" si="1"/>
        <v>252307.03</v>
      </c>
      <c r="AK32" s="245">
        <f t="shared" si="2"/>
        <v>158151.60999999999</v>
      </c>
      <c r="AL32" s="222">
        <f t="shared" si="3"/>
        <v>94155.420000000013</v>
      </c>
      <c r="AM32" s="40">
        <f t="shared" si="4"/>
        <v>2269588.7599999998</v>
      </c>
      <c r="AN32" s="44">
        <f t="shared" si="5"/>
        <v>2698797.27</v>
      </c>
      <c r="AO32" s="34">
        <f t="shared" si="6"/>
        <v>-429208.51000000024</v>
      </c>
    </row>
    <row r="33" spans="1:41">
      <c r="A33" t="s">
        <v>585</v>
      </c>
      <c r="B33" t="s">
        <v>84</v>
      </c>
      <c r="C33">
        <v>5564</v>
      </c>
      <c r="D33" t="s">
        <v>28</v>
      </c>
      <c r="E33" t="s">
        <v>28</v>
      </c>
      <c r="F33" s="36">
        <v>416520.94</v>
      </c>
      <c r="G33" s="36">
        <v>0</v>
      </c>
      <c r="H33" s="36">
        <v>103655.47</v>
      </c>
      <c r="I33" s="126">
        <v>175120.47</v>
      </c>
      <c r="J33" s="126">
        <v>318829.99</v>
      </c>
      <c r="M33" s="245">
        <v>56825.56</v>
      </c>
      <c r="O33" s="245">
        <v>63.78</v>
      </c>
      <c r="R33" s="197">
        <v>317634.44</v>
      </c>
      <c r="S33" s="197">
        <v>923152.19</v>
      </c>
      <c r="V33" s="222">
        <v>1616260.66</v>
      </c>
      <c r="W33" s="222">
        <v>482937.56</v>
      </c>
      <c r="X33" s="222">
        <v>1271.6199999999999</v>
      </c>
      <c r="Y33" s="222">
        <v>958300</v>
      </c>
      <c r="AB33" s="40">
        <v>1653633</v>
      </c>
      <c r="AC33" s="40">
        <v>8556</v>
      </c>
      <c r="AE33" s="40">
        <v>1373766.86</v>
      </c>
      <c r="AF33" s="40">
        <v>206363.08</v>
      </c>
      <c r="AG33" s="40">
        <v>100000</v>
      </c>
      <c r="AJ33" s="221">
        <f t="shared" si="1"/>
        <v>520176.41000000003</v>
      </c>
      <c r="AK33" s="245">
        <f t="shared" si="2"/>
        <v>56889.34</v>
      </c>
      <c r="AL33" s="222">
        <f t="shared" si="3"/>
        <v>463287.07000000007</v>
      </c>
      <c r="AM33" s="40">
        <f t="shared" si="4"/>
        <v>3058769.84</v>
      </c>
      <c r="AN33" s="44">
        <f t="shared" si="5"/>
        <v>3342318.9400000004</v>
      </c>
      <c r="AO33" s="34">
        <f t="shared" si="6"/>
        <v>-283549.10000000056</v>
      </c>
    </row>
    <row r="34" spans="1:41">
      <c r="A34" t="s">
        <v>585</v>
      </c>
      <c r="B34" t="s">
        <v>84</v>
      </c>
      <c r="C34">
        <v>5703</v>
      </c>
      <c r="D34" t="s">
        <v>29</v>
      </c>
      <c r="E34" t="s">
        <v>29</v>
      </c>
      <c r="F34" s="36">
        <v>114498.44</v>
      </c>
      <c r="G34" s="36">
        <v>7010</v>
      </c>
      <c r="H34" s="36">
        <v>42669.36</v>
      </c>
      <c r="I34" s="126">
        <v>1089368.72</v>
      </c>
      <c r="J34" s="126">
        <v>406114.26</v>
      </c>
      <c r="M34" s="245">
        <v>24200</v>
      </c>
      <c r="O34" s="245">
        <v>0</v>
      </c>
      <c r="R34" s="197">
        <v>-763078.59</v>
      </c>
      <c r="S34" s="197">
        <v>2548141.21</v>
      </c>
      <c r="T34" s="222">
        <v>7200</v>
      </c>
      <c r="U34" s="222">
        <v>570.78</v>
      </c>
      <c r="V34" s="222">
        <v>1457665.11</v>
      </c>
      <c r="W34" s="222">
        <v>343045</v>
      </c>
      <c r="Y34" s="222">
        <v>1449965</v>
      </c>
      <c r="AA34" s="222">
        <v>2220</v>
      </c>
      <c r="AB34" s="40">
        <v>2001357</v>
      </c>
      <c r="AC34" s="40">
        <v>71498</v>
      </c>
      <c r="AE34" s="40">
        <v>1001739.07</v>
      </c>
      <c r="AF34" s="40">
        <v>316053.65999999997</v>
      </c>
      <c r="AH34" s="40">
        <v>19620</v>
      </c>
      <c r="AJ34" s="221">
        <f t="shared" si="1"/>
        <v>164177.79999999999</v>
      </c>
      <c r="AK34" s="245">
        <f t="shared" si="2"/>
        <v>24200</v>
      </c>
      <c r="AL34" s="222">
        <f t="shared" si="3"/>
        <v>139977.79999999999</v>
      </c>
      <c r="AM34" s="40">
        <f t="shared" si="4"/>
        <v>3260665.89</v>
      </c>
      <c r="AN34" s="44">
        <f t="shared" si="5"/>
        <v>3410267.73</v>
      </c>
      <c r="AO34" s="34">
        <f t="shared" si="6"/>
        <v>-149601.83999999985</v>
      </c>
    </row>
    <row r="35" spans="1:41">
      <c r="A35" t="s">
        <v>585</v>
      </c>
      <c r="B35" t="s">
        <v>84</v>
      </c>
      <c r="C35">
        <v>4513</v>
      </c>
      <c r="D35" t="s">
        <v>82</v>
      </c>
      <c r="E35" t="s">
        <v>82</v>
      </c>
      <c r="F35" s="36">
        <v>355015.15</v>
      </c>
      <c r="G35" s="36">
        <v>0</v>
      </c>
      <c r="H35" s="36">
        <v>41083.61</v>
      </c>
      <c r="I35" s="126">
        <v>307495.42</v>
      </c>
      <c r="J35" s="126">
        <v>262521.23</v>
      </c>
      <c r="M35" s="245">
        <v>114160</v>
      </c>
      <c r="O35" s="245">
        <v>35.08</v>
      </c>
      <c r="R35" s="197">
        <v>-873242.76</v>
      </c>
      <c r="S35" s="197">
        <v>1650244.41</v>
      </c>
      <c r="V35" s="222">
        <v>1242952.1499999999</v>
      </c>
      <c r="W35" s="222">
        <v>341650</v>
      </c>
      <c r="X35" s="222">
        <v>353.4</v>
      </c>
      <c r="Y35" s="222">
        <v>1293350</v>
      </c>
      <c r="AB35" s="40">
        <v>1663794</v>
      </c>
      <c r="AD35" s="40">
        <v>8270</v>
      </c>
      <c r="AE35" s="40">
        <v>904217.17</v>
      </c>
      <c r="AF35" s="40">
        <v>227069.7</v>
      </c>
      <c r="AH35" s="40">
        <v>36</v>
      </c>
      <c r="AJ35" s="221">
        <f t="shared" si="1"/>
        <v>396098.76</v>
      </c>
      <c r="AK35" s="245">
        <f t="shared" si="2"/>
        <v>114195.08</v>
      </c>
      <c r="AL35" s="222">
        <f t="shared" si="3"/>
        <v>281903.68</v>
      </c>
      <c r="AM35" s="40">
        <f t="shared" si="4"/>
        <v>2878305.55</v>
      </c>
      <c r="AN35" s="44">
        <f t="shared" si="5"/>
        <v>2803386.87</v>
      </c>
      <c r="AO35" s="34">
        <f t="shared" si="6"/>
        <v>74918.679999999702</v>
      </c>
    </row>
    <row r="36" spans="1:41">
      <c r="A36" t="s">
        <v>588</v>
      </c>
      <c r="B36" t="s">
        <v>85</v>
      </c>
      <c r="C36">
        <v>1970</v>
      </c>
      <c r="D36" t="s">
        <v>30</v>
      </c>
      <c r="E36" t="s">
        <v>30</v>
      </c>
      <c r="F36" s="36">
        <v>200694.67</v>
      </c>
      <c r="G36" s="36">
        <v>15000</v>
      </c>
      <c r="H36" s="36">
        <v>75379.38</v>
      </c>
      <c r="I36" s="126">
        <v>79802.039999999994</v>
      </c>
      <c r="J36" s="126">
        <v>283448.05</v>
      </c>
      <c r="O36" s="245">
        <v>42.36</v>
      </c>
      <c r="R36" s="197">
        <v>-1392679.61</v>
      </c>
      <c r="S36" s="197">
        <v>1948644.79</v>
      </c>
      <c r="V36" s="222">
        <v>687803.6</v>
      </c>
      <c r="W36" s="222">
        <v>80000</v>
      </c>
      <c r="X36" s="222">
        <v>321.7</v>
      </c>
      <c r="Y36" s="222">
        <v>668140</v>
      </c>
      <c r="AB36" s="40">
        <v>888735</v>
      </c>
      <c r="AC36" s="40">
        <v>7360</v>
      </c>
      <c r="AE36" s="40">
        <v>441725.33</v>
      </c>
      <c r="AF36" s="40">
        <v>128.37</v>
      </c>
      <c r="AJ36" s="221">
        <f t="shared" si="1"/>
        <v>291074.05000000005</v>
      </c>
      <c r="AK36" s="245">
        <f t="shared" si="2"/>
        <v>42.36</v>
      </c>
      <c r="AL36" s="222">
        <f t="shared" si="3"/>
        <v>291031.69000000006</v>
      </c>
      <c r="AM36" s="40">
        <f t="shared" si="4"/>
        <v>1436265.2999999998</v>
      </c>
      <c r="AN36" s="44">
        <f t="shared" si="5"/>
        <v>1337948.7000000002</v>
      </c>
      <c r="AO36" s="34">
        <f t="shared" si="6"/>
        <v>98316.599999999627</v>
      </c>
    </row>
    <row r="37" spans="1:41">
      <c r="A37" t="s">
        <v>588</v>
      </c>
      <c r="B37" t="s">
        <v>85</v>
      </c>
      <c r="C37">
        <v>4317</v>
      </c>
      <c r="D37" t="s">
        <v>31</v>
      </c>
      <c r="E37" t="s">
        <v>31</v>
      </c>
      <c r="F37" s="36">
        <v>259271.4</v>
      </c>
      <c r="G37" s="36">
        <v>45393.99</v>
      </c>
      <c r="H37" s="36">
        <v>210926.23</v>
      </c>
      <c r="I37" s="126">
        <v>237952.76</v>
      </c>
      <c r="J37" s="126">
        <v>319369.96000000002</v>
      </c>
      <c r="O37" s="245">
        <v>139.08000000000001</v>
      </c>
      <c r="R37" s="197">
        <v>-1299957.1100000001</v>
      </c>
      <c r="S37" s="197">
        <v>2125603</v>
      </c>
      <c r="V37" s="222">
        <v>967800.71</v>
      </c>
      <c r="W37" s="222">
        <v>103920</v>
      </c>
      <c r="X37" s="222">
        <v>195.58</v>
      </c>
      <c r="Y37" s="222">
        <v>751100</v>
      </c>
      <c r="AB37" s="40">
        <v>1028750</v>
      </c>
      <c r="AC37" s="40">
        <v>17580</v>
      </c>
      <c r="AE37" s="40">
        <v>454972.41</v>
      </c>
      <c r="AF37" s="40">
        <v>74584.509999999995</v>
      </c>
      <c r="AJ37" s="221">
        <f t="shared" si="1"/>
        <v>515591.62</v>
      </c>
      <c r="AK37" s="245">
        <f t="shared" si="2"/>
        <v>139.08000000000001</v>
      </c>
      <c r="AL37" s="222">
        <f t="shared" si="3"/>
        <v>515452.54</v>
      </c>
      <c r="AM37" s="40">
        <f t="shared" si="4"/>
        <v>1823016.29</v>
      </c>
      <c r="AN37" s="44">
        <f t="shared" si="5"/>
        <v>1575886.92</v>
      </c>
      <c r="AO37" s="34">
        <f t="shared" si="6"/>
        <v>247129.37000000011</v>
      </c>
    </row>
    <row r="38" spans="1:41">
      <c r="A38" t="s">
        <v>588</v>
      </c>
      <c r="B38" t="s">
        <v>85</v>
      </c>
      <c r="C38">
        <v>1241</v>
      </c>
      <c r="D38" t="s">
        <v>32</v>
      </c>
      <c r="E38" t="s">
        <v>32</v>
      </c>
      <c r="F38" s="36">
        <v>304023.96000000002</v>
      </c>
      <c r="G38" s="36">
        <v>0</v>
      </c>
      <c r="H38" s="36">
        <v>32314.57</v>
      </c>
      <c r="I38" s="126">
        <v>273039.65000000002</v>
      </c>
      <c r="J38" s="126">
        <v>291467.53000000003</v>
      </c>
      <c r="M38" s="245">
        <v>19616.330000000002</v>
      </c>
      <c r="O38" s="245">
        <v>24.4</v>
      </c>
      <c r="R38" s="197">
        <v>-1047449.75</v>
      </c>
      <c r="S38" s="197">
        <v>1917883.16</v>
      </c>
      <c r="V38" s="222">
        <v>547612.74</v>
      </c>
      <c r="W38" s="222">
        <v>57000</v>
      </c>
      <c r="X38" s="222">
        <v>418.95</v>
      </c>
      <c r="Y38" s="222">
        <v>556470</v>
      </c>
      <c r="AB38" s="40">
        <v>701923</v>
      </c>
      <c r="AC38" s="40">
        <v>1740</v>
      </c>
      <c r="AD38" s="40">
        <v>23680</v>
      </c>
      <c r="AE38" s="40">
        <v>338803.61</v>
      </c>
      <c r="AF38" s="40">
        <v>84583.51</v>
      </c>
      <c r="AJ38" s="221">
        <f t="shared" si="1"/>
        <v>336338.53</v>
      </c>
      <c r="AK38" s="245">
        <f t="shared" si="2"/>
        <v>19640.730000000003</v>
      </c>
      <c r="AL38" s="222">
        <f t="shared" si="3"/>
        <v>316697.80000000005</v>
      </c>
      <c r="AM38" s="40">
        <f t="shared" si="4"/>
        <v>1161501.69</v>
      </c>
      <c r="AN38" s="44">
        <f t="shared" si="5"/>
        <v>1150730.1199999999</v>
      </c>
      <c r="AO38" s="34">
        <f t="shared" si="6"/>
        <v>10771.570000000065</v>
      </c>
    </row>
    <row r="39" spans="1:41">
      <c r="A39" t="s">
        <v>588</v>
      </c>
      <c r="B39" t="s">
        <v>85</v>
      </c>
      <c r="C39">
        <v>5522</v>
      </c>
      <c r="D39" t="s">
        <v>33</v>
      </c>
      <c r="E39" t="s">
        <v>33</v>
      </c>
      <c r="F39" s="36">
        <v>429019.52</v>
      </c>
      <c r="G39" s="36">
        <v>74100</v>
      </c>
      <c r="H39" s="36">
        <v>15311.67</v>
      </c>
      <c r="I39" s="126">
        <v>420601.9</v>
      </c>
      <c r="J39" s="126">
        <v>1195396.3999999999</v>
      </c>
      <c r="M39" s="245">
        <v>191906.97</v>
      </c>
      <c r="O39" s="245">
        <v>23193.78</v>
      </c>
      <c r="R39" s="197">
        <v>-177021.25</v>
      </c>
      <c r="S39" s="197">
        <v>2205072.4900000002</v>
      </c>
      <c r="V39" s="222">
        <v>1593852.2</v>
      </c>
      <c r="W39" s="222">
        <v>177000</v>
      </c>
      <c r="X39" s="222">
        <v>873.19</v>
      </c>
      <c r="Y39" s="222">
        <v>794770</v>
      </c>
      <c r="AA39" s="222">
        <v>371627.87</v>
      </c>
      <c r="AB39" s="40">
        <v>1956857</v>
      </c>
      <c r="AC39" s="40">
        <v>12840</v>
      </c>
      <c r="AD39" s="40">
        <v>56070</v>
      </c>
      <c r="AE39" s="40">
        <v>932357.6</v>
      </c>
      <c r="AF39" s="40">
        <v>88721.16</v>
      </c>
      <c r="AJ39" s="221">
        <f t="shared" si="1"/>
        <v>518431.19</v>
      </c>
      <c r="AK39" s="245">
        <f t="shared" si="2"/>
        <v>215100.75</v>
      </c>
      <c r="AL39" s="222">
        <f t="shared" si="3"/>
        <v>303330.44</v>
      </c>
      <c r="AM39" s="40">
        <f t="shared" si="4"/>
        <v>2938123.26</v>
      </c>
      <c r="AN39" s="44">
        <f t="shared" si="5"/>
        <v>3046845.7600000002</v>
      </c>
      <c r="AO39" s="34">
        <f t="shared" si="6"/>
        <v>-108722.50000000047</v>
      </c>
    </row>
    <row r="40" spans="1:41">
      <c r="A40" t="s">
        <v>588</v>
      </c>
      <c r="B40" t="s">
        <v>85</v>
      </c>
      <c r="C40">
        <v>3424</v>
      </c>
      <c r="D40" t="s">
        <v>34</v>
      </c>
      <c r="E40" t="s">
        <v>34</v>
      </c>
      <c r="F40" s="36">
        <v>496055.69</v>
      </c>
      <c r="G40" s="36">
        <v>0</v>
      </c>
      <c r="H40" s="36">
        <v>139735.15</v>
      </c>
      <c r="I40" s="126">
        <v>568803.11</v>
      </c>
      <c r="J40" s="126">
        <v>622241.36</v>
      </c>
      <c r="O40" s="245">
        <v>75.39</v>
      </c>
      <c r="R40" s="197">
        <v>-129721.45</v>
      </c>
      <c r="S40" s="197">
        <v>1879861.02</v>
      </c>
      <c r="V40" s="222">
        <v>1698183.62</v>
      </c>
      <c r="X40" s="222">
        <v>1134.8</v>
      </c>
      <c r="Y40" s="222">
        <v>782980</v>
      </c>
      <c r="AB40" s="40">
        <v>1587854</v>
      </c>
      <c r="AC40" s="40">
        <v>25121</v>
      </c>
      <c r="AE40" s="40">
        <v>781794.7</v>
      </c>
      <c r="AF40" s="40">
        <v>10908.37</v>
      </c>
      <c r="AJ40" s="221">
        <f t="shared" si="1"/>
        <v>635790.84</v>
      </c>
      <c r="AK40" s="245">
        <f t="shared" si="2"/>
        <v>75.39</v>
      </c>
      <c r="AL40" s="222">
        <f t="shared" si="3"/>
        <v>635715.44999999995</v>
      </c>
      <c r="AM40" s="40">
        <f t="shared" si="4"/>
        <v>2482298.42</v>
      </c>
      <c r="AN40" s="44">
        <f t="shared" si="5"/>
        <v>2405678.0700000003</v>
      </c>
      <c r="AO40" s="34">
        <f t="shared" si="6"/>
        <v>76620.349999999627</v>
      </c>
    </row>
    <row r="41" spans="1:41">
      <c r="A41" t="s">
        <v>588</v>
      </c>
      <c r="B41" t="s">
        <v>85</v>
      </c>
      <c r="C41">
        <v>3506</v>
      </c>
      <c r="D41" t="s">
        <v>35</v>
      </c>
      <c r="E41" t="s">
        <v>35</v>
      </c>
      <c r="F41" s="36">
        <v>817981.65</v>
      </c>
      <c r="G41" s="36">
        <v>10800</v>
      </c>
      <c r="H41" s="36">
        <v>117465.36</v>
      </c>
      <c r="I41" s="126">
        <v>867565.17</v>
      </c>
      <c r="J41" s="126">
        <v>385498.67</v>
      </c>
      <c r="M41" s="245">
        <v>1500</v>
      </c>
      <c r="O41" s="245">
        <v>107.35</v>
      </c>
      <c r="R41" s="197">
        <v>-1603810.65</v>
      </c>
      <c r="S41" s="197">
        <v>3832429.73</v>
      </c>
      <c r="V41" s="222">
        <v>1288949.1000000001</v>
      </c>
      <c r="W41" s="222">
        <v>74960</v>
      </c>
      <c r="X41" s="222">
        <v>1702.44</v>
      </c>
      <c r="Y41" s="222">
        <v>1050460</v>
      </c>
      <c r="AA41" s="222">
        <v>10500</v>
      </c>
      <c r="AB41" s="40">
        <v>1675729</v>
      </c>
      <c r="AC41" s="40">
        <v>8885</v>
      </c>
      <c r="AD41" s="40">
        <v>5400</v>
      </c>
      <c r="AE41" s="40">
        <v>682594.16</v>
      </c>
      <c r="AF41" s="40">
        <v>84878.96</v>
      </c>
      <c r="AJ41" s="221">
        <f t="shared" si="1"/>
        <v>946247.01</v>
      </c>
      <c r="AK41" s="245">
        <f t="shared" si="2"/>
        <v>1607.35</v>
      </c>
      <c r="AL41" s="222">
        <f t="shared" si="3"/>
        <v>944639.66</v>
      </c>
      <c r="AM41" s="40">
        <f t="shared" si="4"/>
        <v>2426571.54</v>
      </c>
      <c r="AN41" s="44">
        <f t="shared" si="5"/>
        <v>2457487.12</v>
      </c>
      <c r="AO41" s="34">
        <f t="shared" si="6"/>
        <v>-30915.580000000075</v>
      </c>
    </row>
    <row r="42" spans="1:41">
      <c r="A42" t="s">
        <v>588</v>
      </c>
      <c r="B42" t="s">
        <v>85</v>
      </c>
      <c r="C42">
        <v>1981</v>
      </c>
      <c r="D42" t="s">
        <v>36</v>
      </c>
      <c r="E42" t="s">
        <v>36</v>
      </c>
      <c r="F42" s="36">
        <v>371722.8</v>
      </c>
      <c r="G42" s="36">
        <v>0</v>
      </c>
      <c r="H42" s="36">
        <v>135308.26999999999</v>
      </c>
      <c r="I42" s="126">
        <v>344379.74</v>
      </c>
      <c r="J42" s="126">
        <v>958672.74</v>
      </c>
      <c r="O42" s="245">
        <v>50.92</v>
      </c>
      <c r="R42" s="197">
        <v>-123402.69</v>
      </c>
      <c r="S42" s="197">
        <v>1975418.72</v>
      </c>
      <c r="V42" s="222">
        <v>971733.98</v>
      </c>
      <c r="W42" s="222">
        <v>104016</v>
      </c>
      <c r="X42" s="222">
        <v>775.44</v>
      </c>
      <c r="Y42" s="222">
        <v>835450</v>
      </c>
      <c r="AA42" s="222">
        <v>23</v>
      </c>
      <c r="AB42" s="40">
        <v>1336751</v>
      </c>
      <c r="AC42" s="40">
        <v>6554</v>
      </c>
      <c r="AD42" s="40">
        <v>28640</v>
      </c>
      <c r="AE42" s="40">
        <v>499940.19</v>
      </c>
      <c r="AF42" s="40">
        <v>82096.63</v>
      </c>
      <c r="AJ42" s="221">
        <f t="shared" si="1"/>
        <v>507031.06999999995</v>
      </c>
      <c r="AK42" s="245">
        <f t="shared" si="2"/>
        <v>50.92</v>
      </c>
      <c r="AL42" s="222">
        <f t="shared" si="3"/>
        <v>506980.14999999997</v>
      </c>
      <c r="AM42" s="40">
        <f t="shared" si="4"/>
        <v>1911998.42</v>
      </c>
      <c r="AN42" s="44">
        <f t="shared" si="5"/>
        <v>1953981.8199999998</v>
      </c>
      <c r="AO42" s="34">
        <f t="shared" si="6"/>
        <v>-41983.399999999907</v>
      </c>
    </row>
    <row r="43" spans="1:41">
      <c r="A43" t="s">
        <v>588</v>
      </c>
      <c r="B43" t="s">
        <v>85</v>
      </c>
      <c r="C43">
        <v>1703</v>
      </c>
      <c r="D43" t="s">
        <v>37</v>
      </c>
      <c r="E43" t="s">
        <v>37</v>
      </c>
      <c r="F43" s="36">
        <v>122523.02</v>
      </c>
      <c r="H43" s="36">
        <v>4789.33</v>
      </c>
      <c r="I43" s="126">
        <v>277786.09999999998</v>
      </c>
      <c r="J43" s="126">
        <v>175066.19</v>
      </c>
      <c r="O43" s="245">
        <v>2679.77</v>
      </c>
      <c r="R43" s="197">
        <v>-953911.71</v>
      </c>
      <c r="S43" s="197">
        <v>1580455.21</v>
      </c>
      <c r="V43" s="222">
        <v>150060.60999999999</v>
      </c>
      <c r="Y43" s="222">
        <v>117920</v>
      </c>
      <c r="AB43" s="40">
        <v>174756</v>
      </c>
      <c r="AE43" s="40">
        <v>61726.5</v>
      </c>
      <c r="AF43" s="40">
        <v>80556.740000000005</v>
      </c>
      <c r="AJ43" s="221">
        <f t="shared" si="1"/>
        <v>127312.35</v>
      </c>
      <c r="AK43" s="245">
        <f t="shared" si="2"/>
        <v>2679.77</v>
      </c>
      <c r="AL43" s="222">
        <f t="shared" si="3"/>
        <v>124632.58</v>
      </c>
      <c r="AM43" s="40">
        <f t="shared" si="4"/>
        <v>267980.61</v>
      </c>
      <c r="AN43" s="44">
        <f t="shared" si="5"/>
        <v>317039.24</v>
      </c>
      <c r="AO43" s="34">
        <f t="shared" si="6"/>
        <v>-49058.630000000005</v>
      </c>
    </row>
    <row r="44" spans="1:41">
      <c r="A44" t="s">
        <v>588</v>
      </c>
      <c r="B44" t="s">
        <v>85</v>
      </c>
      <c r="C44">
        <v>3844</v>
      </c>
      <c r="D44" t="s">
        <v>38</v>
      </c>
      <c r="E44" t="s">
        <v>38</v>
      </c>
      <c r="F44" s="36">
        <v>839024.24</v>
      </c>
      <c r="H44" s="36">
        <v>77358.009999999995</v>
      </c>
      <c r="I44" s="126">
        <v>682784.91</v>
      </c>
      <c r="J44" s="126">
        <v>545551.93000000005</v>
      </c>
      <c r="O44" s="245">
        <v>180084.92</v>
      </c>
      <c r="R44" s="197">
        <v>-477066.98</v>
      </c>
      <c r="S44" s="197">
        <v>2583577.5299999998</v>
      </c>
      <c r="V44" s="222">
        <v>591802.43000000005</v>
      </c>
      <c r="W44" s="222">
        <v>65000</v>
      </c>
      <c r="X44" s="222">
        <v>1361.49</v>
      </c>
      <c r="Y44" s="222">
        <v>483300</v>
      </c>
      <c r="AA44" s="222">
        <v>15000</v>
      </c>
      <c r="AB44" s="40">
        <v>685536</v>
      </c>
      <c r="AD44" s="40">
        <v>5530</v>
      </c>
      <c r="AE44" s="40">
        <v>494312.77</v>
      </c>
      <c r="AF44" s="40">
        <v>112961.53</v>
      </c>
      <c r="AJ44" s="221">
        <f t="shared" si="1"/>
        <v>916382.25</v>
      </c>
      <c r="AK44" s="245">
        <f t="shared" si="2"/>
        <v>180084.92</v>
      </c>
      <c r="AL44" s="222">
        <f t="shared" si="3"/>
        <v>736297.33</v>
      </c>
      <c r="AM44" s="40">
        <f t="shared" si="4"/>
        <v>1156463.92</v>
      </c>
      <c r="AN44" s="44">
        <f t="shared" si="5"/>
        <v>1298340.3</v>
      </c>
      <c r="AO44" s="34">
        <f t="shared" si="6"/>
        <v>-141876.38000000012</v>
      </c>
    </row>
    <row r="45" spans="1:41">
      <c r="A45" t="s">
        <v>588</v>
      </c>
      <c r="B45" t="s">
        <v>85</v>
      </c>
      <c r="C45">
        <v>2563</v>
      </c>
      <c r="D45" t="s">
        <v>39</v>
      </c>
      <c r="E45" t="s">
        <v>39</v>
      </c>
      <c r="F45" s="36">
        <v>568363.67000000004</v>
      </c>
      <c r="H45" s="36">
        <v>37557.199999999997</v>
      </c>
      <c r="I45" s="126">
        <v>432028.53</v>
      </c>
      <c r="J45" s="126">
        <v>723225.81</v>
      </c>
      <c r="O45" s="245">
        <v>47.98</v>
      </c>
      <c r="R45" s="197">
        <v>-45617.1</v>
      </c>
      <c r="S45" s="197">
        <v>1850667.12</v>
      </c>
      <c r="V45" s="222">
        <v>90060</v>
      </c>
      <c r="AE45" s="40">
        <v>58370</v>
      </c>
      <c r="AF45" s="40">
        <v>75612.789999999994</v>
      </c>
      <c r="AJ45" s="221">
        <f t="shared" si="1"/>
        <v>605920.87</v>
      </c>
      <c r="AK45" s="245">
        <f t="shared" si="2"/>
        <v>47.98</v>
      </c>
      <c r="AL45" s="222">
        <f t="shared" si="3"/>
        <v>605872.89</v>
      </c>
      <c r="AM45" s="40">
        <f t="shared" si="4"/>
        <v>90060</v>
      </c>
      <c r="AN45" s="44">
        <f t="shared" si="5"/>
        <v>133982.78999999998</v>
      </c>
      <c r="AO45" s="34">
        <f t="shared" si="6"/>
        <v>-43922.789999999979</v>
      </c>
    </row>
    <row r="46" spans="1:41">
      <c r="A46" t="s">
        <v>588</v>
      </c>
      <c r="B46" t="s">
        <v>85</v>
      </c>
      <c r="C46">
        <v>3699</v>
      </c>
      <c r="D46" t="s">
        <v>40</v>
      </c>
      <c r="E46" t="s">
        <v>40</v>
      </c>
      <c r="F46" s="36">
        <v>477433.59999999998</v>
      </c>
      <c r="G46" s="36">
        <v>0</v>
      </c>
      <c r="H46" s="36">
        <v>50219.58</v>
      </c>
      <c r="I46" s="126">
        <v>653512.07999999996</v>
      </c>
      <c r="J46" s="126">
        <v>472364.54</v>
      </c>
      <c r="M46" s="245">
        <v>17400</v>
      </c>
      <c r="O46" s="245">
        <v>9616.34</v>
      </c>
      <c r="R46" s="197">
        <v>-1641630.89</v>
      </c>
      <c r="S46" s="197">
        <v>3139393.79</v>
      </c>
      <c r="U46" s="222">
        <v>545.79999999999995</v>
      </c>
      <c r="V46" s="222">
        <v>1624246.48</v>
      </c>
      <c r="W46" s="222">
        <v>205000</v>
      </c>
      <c r="X46" s="222">
        <v>16</v>
      </c>
      <c r="Y46" s="222">
        <v>812780</v>
      </c>
      <c r="AA46" s="222">
        <v>12000</v>
      </c>
      <c r="AB46" s="40">
        <v>1575918</v>
      </c>
      <c r="AC46" s="40">
        <v>25406</v>
      </c>
      <c r="AD46" s="40">
        <v>13220</v>
      </c>
      <c r="AE46" s="40">
        <v>835324.09</v>
      </c>
      <c r="AF46" s="40">
        <v>75969.63</v>
      </c>
      <c r="AJ46" s="221">
        <f t="shared" si="1"/>
        <v>527653.17999999993</v>
      </c>
      <c r="AK46" s="245">
        <f t="shared" si="2"/>
        <v>27016.34</v>
      </c>
      <c r="AL46" s="222">
        <f t="shared" si="3"/>
        <v>500636.83999999991</v>
      </c>
      <c r="AM46" s="40">
        <f t="shared" si="4"/>
        <v>2654588.2800000003</v>
      </c>
      <c r="AN46" s="44">
        <f t="shared" si="5"/>
        <v>2525837.7199999997</v>
      </c>
      <c r="AO46" s="34">
        <f t="shared" si="6"/>
        <v>128750.56000000052</v>
      </c>
    </row>
    <row r="47" spans="1:41">
      <c r="A47" t="s">
        <v>588</v>
      </c>
      <c r="B47" t="s">
        <v>85</v>
      </c>
      <c r="C47">
        <v>2516</v>
      </c>
      <c r="D47" t="s">
        <v>41</v>
      </c>
      <c r="E47" t="s">
        <v>41</v>
      </c>
      <c r="F47" s="36">
        <v>208038.17</v>
      </c>
      <c r="G47" s="36">
        <v>100</v>
      </c>
      <c r="H47" s="36">
        <v>53763.37</v>
      </c>
      <c r="I47" s="126">
        <v>1554795.37</v>
      </c>
      <c r="J47" s="126">
        <v>367075.28</v>
      </c>
      <c r="O47" s="245">
        <v>16130.02</v>
      </c>
      <c r="R47" s="197">
        <v>-295696.09000000003</v>
      </c>
      <c r="S47" s="197">
        <v>2592803.14</v>
      </c>
      <c r="V47" s="222">
        <v>502253.34</v>
      </c>
      <c r="X47" s="222">
        <v>585.36</v>
      </c>
      <c r="Y47" s="222">
        <v>835470</v>
      </c>
      <c r="AA47" s="222">
        <v>66766</v>
      </c>
      <c r="AB47" s="40">
        <v>1005552</v>
      </c>
      <c r="AD47" s="40">
        <v>10380</v>
      </c>
      <c r="AE47" s="40">
        <v>443607.07</v>
      </c>
      <c r="AF47" s="40">
        <v>58898.51</v>
      </c>
      <c r="AH47" s="40">
        <v>16102</v>
      </c>
      <c r="AJ47" s="221">
        <f t="shared" si="1"/>
        <v>261901.54</v>
      </c>
      <c r="AK47" s="245">
        <f t="shared" si="2"/>
        <v>16130.02</v>
      </c>
      <c r="AL47" s="222">
        <f t="shared" si="3"/>
        <v>245771.52000000002</v>
      </c>
      <c r="AM47" s="40">
        <f t="shared" si="4"/>
        <v>1405074.7</v>
      </c>
      <c r="AN47" s="44">
        <f t="shared" si="5"/>
        <v>1534539.58</v>
      </c>
      <c r="AO47" s="34">
        <f t="shared" si="6"/>
        <v>-129464.88000000012</v>
      </c>
    </row>
    <row r="48" spans="1:41">
      <c r="A48" t="s">
        <v>588</v>
      </c>
      <c r="B48" t="s">
        <v>85</v>
      </c>
      <c r="C48">
        <v>1671</v>
      </c>
      <c r="D48" t="s">
        <v>42</v>
      </c>
      <c r="E48" t="s">
        <v>42</v>
      </c>
      <c r="F48" s="36">
        <v>557839.39</v>
      </c>
      <c r="H48" s="36">
        <v>70602.63</v>
      </c>
      <c r="I48" s="126">
        <v>301491.28000000003</v>
      </c>
      <c r="J48" s="126">
        <v>263507.49</v>
      </c>
      <c r="O48" s="245">
        <v>80.19</v>
      </c>
      <c r="R48" s="197">
        <v>-1019230.05</v>
      </c>
      <c r="S48" s="197">
        <v>2213150.63</v>
      </c>
      <c r="V48" s="222">
        <v>350915.47</v>
      </c>
      <c r="X48" s="222">
        <v>1243.67</v>
      </c>
      <c r="Y48" s="222">
        <v>65380</v>
      </c>
      <c r="AA48" s="222">
        <v>3500</v>
      </c>
      <c r="AB48" s="40">
        <v>174806</v>
      </c>
      <c r="AC48" s="40">
        <v>560</v>
      </c>
      <c r="AD48" s="40">
        <v>9870</v>
      </c>
      <c r="AE48" s="40">
        <v>234591.24</v>
      </c>
      <c r="AF48" s="40">
        <v>1771.88</v>
      </c>
      <c r="AJ48" s="221">
        <f t="shared" si="1"/>
        <v>628442.02</v>
      </c>
      <c r="AK48" s="245">
        <f t="shared" si="2"/>
        <v>80.19</v>
      </c>
      <c r="AL48" s="222">
        <f t="shared" si="3"/>
        <v>628361.83000000007</v>
      </c>
      <c r="AM48" s="40">
        <f t="shared" si="4"/>
        <v>421039.13999999996</v>
      </c>
      <c r="AN48" s="44">
        <f t="shared" si="5"/>
        <v>421599.12</v>
      </c>
      <c r="AO48" s="34">
        <f t="shared" si="6"/>
        <v>-559.98000000003958</v>
      </c>
    </row>
    <row r="49" spans="1:41">
      <c r="A49" t="s">
        <v>588</v>
      </c>
      <c r="B49" t="s">
        <v>85</v>
      </c>
      <c r="C49">
        <v>2114</v>
      </c>
      <c r="D49" t="s">
        <v>43</v>
      </c>
      <c r="E49" t="s">
        <v>43</v>
      </c>
      <c r="F49" s="36">
        <v>12256.42</v>
      </c>
      <c r="G49" s="36">
        <v>30000</v>
      </c>
      <c r="H49" s="36">
        <v>22785.4</v>
      </c>
      <c r="I49" s="126">
        <v>922434.6</v>
      </c>
      <c r="J49" s="126">
        <v>586018.15</v>
      </c>
      <c r="R49" s="197">
        <v>-466758.38</v>
      </c>
      <c r="S49" s="197">
        <v>2118686.35</v>
      </c>
      <c r="V49" s="222">
        <v>410617.55</v>
      </c>
      <c r="X49" s="222">
        <v>76.12</v>
      </c>
      <c r="Y49" s="222">
        <v>345240</v>
      </c>
      <c r="AB49" s="40">
        <v>475450</v>
      </c>
      <c r="AE49" s="40">
        <v>267514.15000000002</v>
      </c>
      <c r="AF49" s="40">
        <v>91402.92</v>
      </c>
      <c r="AJ49" s="221">
        <f t="shared" si="1"/>
        <v>65041.82</v>
      </c>
      <c r="AK49" s="245">
        <f t="shared" si="2"/>
        <v>0</v>
      </c>
      <c r="AL49" s="222">
        <f t="shared" si="3"/>
        <v>65041.82</v>
      </c>
      <c r="AM49" s="40">
        <f t="shared" si="4"/>
        <v>755933.66999999993</v>
      </c>
      <c r="AN49" s="44">
        <f t="shared" si="5"/>
        <v>834367.07000000007</v>
      </c>
      <c r="AO49" s="34">
        <f t="shared" si="6"/>
        <v>-78433.40000000014</v>
      </c>
    </row>
    <row r="50" spans="1:41">
      <c r="A50" t="s">
        <v>591</v>
      </c>
      <c r="B50" t="s">
        <v>86</v>
      </c>
      <c r="C50">
        <v>6120</v>
      </c>
      <c r="D50" t="s">
        <v>44</v>
      </c>
      <c r="E50" t="s">
        <v>44</v>
      </c>
      <c r="F50" s="36">
        <v>337657.42</v>
      </c>
      <c r="G50" s="36">
        <v>0</v>
      </c>
      <c r="H50" s="36">
        <v>483752.39</v>
      </c>
      <c r="I50" s="126">
        <v>1052516.51</v>
      </c>
      <c r="J50" s="126">
        <v>36533.230000000003</v>
      </c>
      <c r="M50" s="245">
        <v>38232</v>
      </c>
      <c r="O50" s="245">
        <v>144.82</v>
      </c>
      <c r="P50" s="197">
        <v>2292.75</v>
      </c>
      <c r="R50" s="197">
        <v>-1003186.6</v>
      </c>
      <c r="S50" s="197">
        <v>3206691.97</v>
      </c>
      <c r="V50" s="222">
        <v>1693513.77</v>
      </c>
      <c r="W50" s="222">
        <v>310820</v>
      </c>
      <c r="X50" s="222">
        <v>1287.68</v>
      </c>
      <c r="Y50" s="222">
        <v>1893780</v>
      </c>
      <c r="AA50" s="222">
        <v>5539.05</v>
      </c>
      <c r="AB50" s="40">
        <v>2499161</v>
      </c>
      <c r="AD50" s="40">
        <v>13610</v>
      </c>
      <c r="AE50" s="40">
        <v>1631551.52</v>
      </c>
      <c r="AF50" s="40">
        <v>94333.37</v>
      </c>
      <c r="AJ50" s="221">
        <f t="shared" si="1"/>
        <v>821409.81</v>
      </c>
      <c r="AK50" s="245">
        <f t="shared" si="2"/>
        <v>38376.82</v>
      </c>
      <c r="AL50" s="222">
        <f t="shared" si="3"/>
        <v>783032.99000000011</v>
      </c>
      <c r="AM50" s="40">
        <f t="shared" si="4"/>
        <v>3904940.5</v>
      </c>
      <c r="AN50" s="44">
        <f t="shared" si="5"/>
        <v>4238655.8899999997</v>
      </c>
      <c r="AO50" s="34">
        <f t="shared" si="6"/>
        <v>-333715.38999999966</v>
      </c>
    </row>
    <row r="51" spans="1:41">
      <c r="A51" t="s">
        <v>591</v>
      </c>
      <c r="B51" t="s">
        <v>86</v>
      </c>
      <c r="C51">
        <v>5485</v>
      </c>
      <c r="D51" t="s">
        <v>45</v>
      </c>
      <c r="E51" t="s">
        <v>45</v>
      </c>
      <c r="F51" s="36">
        <v>274070.63</v>
      </c>
      <c r="G51" s="36">
        <v>0</v>
      </c>
      <c r="H51" s="36">
        <v>157456.01</v>
      </c>
      <c r="I51" s="126">
        <v>138103.5</v>
      </c>
      <c r="J51" s="126">
        <v>208974.01</v>
      </c>
      <c r="M51" s="245">
        <v>22226</v>
      </c>
      <c r="O51" s="245">
        <v>1705.87</v>
      </c>
      <c r="R51" s="197">
        <v>-1655566.4</v>
      </c>
      <c r="S51" s="197">
        <v>2598703.46</v>
      </c>
      <c r="V51" s="222">
        <v>1775456.93</v>
      </c>
      <c r="W51" s="222">
        <v>165300</v>
      </c>
      <c r="X51" s="222">
        <v>536.99</v>
      </c>
      <c r="Y51" s="222">
        <v>1171280</v>
      </c>
      <c r="AB51" s="40">
        <v>2244167</v>
      </c>
      <c r="AD51" s="40">
        <v>26894</v>
      </c>
      <c r="AE51" s="40">
        <v>882889.48</v>
      </c>
      <c r="AF51" s="40">
        <v>147088.22</v>
      </c>
      <c r="AJ51" s="221">
        <f t="shared" si="1"/>
        <v>431526.64</v>
      </c>
      <c r="AK51" s="245">
        <f t="shared" si="2"/>
        <v>23931.87</v>
      </c>
      <c r="AL51" s="222">
        <f t="shared" si="3"/>
        <v>407594.77</v>
      </c>
      <c r="AM51" s="40">
        <f t="shared" si="4"/>
        <v>3112573.92</v>
      </c>
      <c r="AN51" s="44">
        <f t="shared" si="5"/>
        <v>3301038.7</v>
      </c>
      <c r="AO51" s="34">
        <f t="shared" si="6"/>
        <v>-188464.78000000026</v>
      </c>
    </row>
    <row r="52" spans="1:41">
      <c r="A52" t="s">
        <v>591</v>
      </c>
      <c r="B52" t="s">
        <v>86</v>
      </c>
      <c r="C52">
        <v>3751</v>
      </c>
      <c r="D52" t="s">
        <v>46</v>
      </c>
      <c r="E52" t="s">
        <v>46</v>
      </c>
      <c r="F52" s="36">
        <v>68342.55</v>
      </c>
      <c r="G52" s="36">
        <v>0</v>
      </c>
      <c r="H52" s="36">
        <v>102378.29</v>
      </c>
      <c r="I52" s="126">
        <v>363568.77</v>
      </c>
      <c r="J52" s="126">
        <v>45640</v>
      </c>
      <c r="O52" s="245">
        <v>211.58</v>
      </c>
      <c r="R52" s="197">
        <v>-1563350.21</v>
      </c>
      <c r="S52" s="197">
        <v>2341456.5299999998</v>
      </c>
      <c r="V52" s="222">
        <v>1315527.1299999999</v>
      </c>
      <c r="W52" s="222">
        <v>135535</v>
      </c>
      <c r="X52" s="222">
        <v>251.43</v>
      </c>
      <c r="Y52" s="222">
        <v>451280</v>
      </c>
      <c r="AA52" s="222">
        <v>9400</v>
      </c>
      <c r="AB52" s="40">
        <v>1251524</v>
      </c>
      <c r="AC52" s="40">
        <v>28864</v>
      </c>
      <c r="AD52" s="40">
        <v>23727</v>
      </c>
      <c r="AE52" s="40">
        <v>711737.24</v>
      </c>
      <c r="AF52" s="40">
        <v>94529.61</v>
      </c>
      <c r="AJ52" s="221">
        <f t="shared" si="1"/>
        <v>170720.84</v>
      </c>
      <c r="AK52" s="245">
        <f t="shared" si="2"/>
        <v>211.58</v>
      </c>
      <c r="AL52" s="222">
        <f t="shared" si="3"/>
        <v>170509.26</v>
      </c>
      <c r="AM52" s="40">
        <f t="shared" si="4"/>
        <v>1911993.5599999998</v>
      </c>
      <c r="AN52" s="44">
        <f t="shared" si="5"/>
        <v>2110381.85</v>
      </c>
      <c r="AO52" s="34">
        <f t="shared" si="6"/>
        <v>-198388.29000000027</v>
      </c>
    </row>
    <row r="53" spans="1:41">
      <c r="A53" t="s">
        <v>591</v>
      </c>
      <c r="B53" t="s">
        <v>86</v>
      </c>
      <c r="C53">
        <v>10743</v>
      </c>
      <c r="D53" t="s">
        <v>47</v>
      </c>
      <c r="E53" t="s">
        <v>47</v>
      </c>
      <c r="F53" s="36">
        <v>780963.53</v>
      </c>
      <c r="G53" s="36">
        <v>0</v>
      </c>
      <c r="H53" s="36">
        <v>136503.17000000001</v>
      </c>
      <c r="I53" s="126">
        <v>2500591.4900000002</v>
      </c>
      <c r="J53" s="126">
        <v>232169.16</v>
      </c>
      <c r="O53" s="245">
        <v>908.22</v>
      </c>
      <c r="R53" s="197">
        <v>3260642.63</v>
      </c>
      <c r="S53" s="197">
        <v>1574485.41</v>
      </c>
      <c r="V53" s="222">
        <v>3011211.01</v>
      </c>
      <c r="X53" s="222">
        <v>3279.09</v>
      </c>
      <c r="Y53" s="222">
        <v>2243120</v>
      </c>
      <c r="AA53" s="222">
        <v>460000</v>
      </c>
      <c r="AB53" s="40">
        <v>3879771</v>
      </c>
      <c r="AD53" s="40">
        <v>25784</v>
      </c>
      <c r="AE53" s="40">
        <v>2656301.13</v>
      </c>
      <c r="AF53" s="40">
        <v>341562.88</v>
      </c>
      <c r="AJ53" s="221">
        <f t="shared" si="1"/>
        <v>917466.70000000007</v>
      </c>
      <c r="AK53" s="245">
        <f t="shared" si="2"/>
        <v>908.22</v>
      </c>
      <c r="AL53" s="222">
        <f t="shared" si="3"/>
        <v>916558.4800000001</v>
      </c>
      <c r="AM53" s="40">
        <f t="shared" si="4"/>
        <v>5717610.0999999996</v>
      </c>
      <c r="AN53" s="44">
        <f t="shared" si="5"/>
        <v>6903419.0099999998</v>
      </c>
      <c r="AO53" s="34">
        <f t="shared" si="6"/>
        <v>-1185808.9100000001</v>
      </c>
    </row>
    <row r="54" spans="1:41">
      <c r="A54" t="s">
        <v>591</v>
      </c>
      <c r="B54" t="s">
        <v>86</v>
      </c>
      <c r="C54">
        <v>1439</v>
      </c>
      <c r="D54" t="s">
        <v>48</v>
      </c>
      <c r="E54" t="s">
        <v>48</v>
      </c>
      <c r="F54" s="36">
        <v>132350.09</v>
      </c>
      <c r="G54" s="36">
        <v>0</v>
      </c>
      <c r="H54" s="36">
        <v>67902.740000000005</v>
      </c>
      <c r="I54" s="126">
        <v>101963.26</v>
      </c>
      <c r="J54" s="126">
        <v>18529.400000000001</v>
      </c>
      <c r="M54" s="245">
        <v>4800</v>
      </c>
      <c r="O54" s="245">
        <v>75.87</v>
      </c>
      <c r="R54" s="197">
        <v>-1099905.32</v>
      </c>
      <c r="S54" s="197">
        <v>1566508.7</v>
      </c>
      <c r="V54" s="222">
        <v>868375.67</v>
      </c>
      <c r="W54" s="222">
        <v>95000</v>
      </c>
      <c r="X54" s="222">
        <v>387.82</v>
      </c>
      <c r="Y54" s="222">
        <v>289800</v>
      </c>
      <c r="AB54" s="40">
        <v>859129</v>
      </c>
      <c r="AC54" s="40">
        <v>22484</v>
      </c>
      <c r="AE54" s="40">
        <v>424710.91</v>
      </c>
      <c r="AF54" s="40">
        <v>97973.34</v>
      </c>
      <c r="AJ54" s="221">
        <f t="shared" si="1"/>
        <v>200252.83000000002</v>
      </c>
      <c r="AK54" s="245">
        <f t="shared" si="2"/>
        <v>4875.87</v>
      </c>
      <c r="AL54" s="222">
        <f t="shared" si="3"/>
        <v>195376.96000000002</v>
      </c>
      <c r="AM54" s="40">
        <f t="shared" si="4"/>
        <v>1253563.49</v>
      </c>
      <c r="AN54" s="44">
        <f t="shared" si="5"/>
        <v>1404297.25</v>
      </c>
      <c r="AO54" s="34">
        <f t="shared" si="6"/>
        <v>-150733.76000000001</v>
      </c>
    </row>
    <row r="55" spans="1:41">
      <c r="A55" t="s">
        <v>591</v>
      </c>
      <c r="B55" t="s">
        <v>86</v>
      </c>
      <c r="C55">
        <v>3582</v>
      </c>
      <c r="D55" t="s">
        <v>49</v>
      </c>
      <c r="E55" t="s">
        <v>49</v>
      </c>
      <c r="F55" s="36">
        <v>161063.92000000001</v>
      </c>
      <c r="G55" s="36">
        <v>0</v>
      </c>
      <c r="H55" s="36">
        <v>34838.33</v>
      </c>
      <c r="I55" s="126">
        <v>13346</v>
      </c>
      <c r="J55" s="126">
        <v>94523.48</v>
      </c>
      <c r="M55" s="245">
        <v>32500</v>
      </c>
      <c r="O55" s="245">
        <v>127.22</v>
      </c>
      <c r="R55" s="197">
        <v>-1954920.67</v>
      </c>
      <c r="S55" s="197">
        <v>2534998.48</v>
      </c>
      <c r="V55" s="222">
        <v>1153028.92</v>
      </c>
      <c r="W55" s="222">
        <v>37450</v>
      </c>
      <c r="X55" s="222">
        <v>781.12</v>
      </c>
      <c r="Y55" s="222">
        <v>509050</v>
      </c>
      <c r="AB55" s="40">
        <v>1111749</v>
      </c>
      <c r="AC55" s="40">
        <v>17374</v>
      </c>
      <c r="AE55" s="40">
        <v>828499.61</v>
      </c>
      <c r="AF55" s="40">
        <v>51620.73</v>
      </c>
      <c r="AJ55" s="221">
        <f t="shared" si="1"/>
        <v>195902.25</v>
      </c>
      <c r="AK55" s="245">
        <f t="shared" si="2"/>
        <v>32627.22</v>
      </c>
      <c r="AL55" s="222">
        <f t="shared" si="3"/>
        <v>163275.03</v>
      </c>
      <c r="AM55" s="40">
        <f t="shared" si="4"/>
        <v>1700310.04</v>
      </c>
      <c r="AN55" s="44">
        <f t="shared" si="5"/>
        <v>2009243.3399999999</v>
      </c>
      <c r="AO55" s="34">
        <f t="shared" si="6"/>
        <v>-308933.29999999981</v>
      </c>
    </row>
    <row r="56" spans="1:41">
      <c r="A56" t="s">
        <v>591</v>
      </c>
      <c r="B56" t="s">
        <v>86</v>
      </c>
      <c r="C56">
        <v>5678</v>
      </c>
      <c r="D56" t="s">
        <v>50</v>
      </c>
      <c r="E56" t="s">
        <v>50</v>
      </c>
      <c r="F56" s="36">
        <v>103859.65</v>
      </c>
      <c r="G56" s="36">
        <v>70000</v>
      </c>
      <c r="H56" s="36">
        <v>60224.09</v>
      </c>
      <c r="I56" s="126">
        <v>125547.72</v>
      </c>
      <c r="J56" s="126">
        <v>104025.4</v>
      </c>
      <c r="O56" s="245">
        <v>93.62</v>
      </c>
      <c r="R56" s="197">
        <v>-1408687.37</v>
      </c>
      <c r="S56" s="197">
        <v>2415193.5099999998</v>
      </c>
      <c r="V56" s="222">
        <v>1246285.1499999999</v>
      </c>
      <c r="W56" s="222">
        <v>71050</v>
      </c>
      <c r="X56" s="222">
        <v>1192.9100000000001</v>
      </c>
      <c r="Y56" s="222">
        <v>1433080</v>
      </c>
      <c r="AB56" s="40">
        <v>1796387</v>
      </c>
      <c r="AC56" s="40">
        <v>27348</v>
      </c>
      <c r="AE56" s="40">
        <v>1328795.75</v>
      </c>
      <c r="AF56" s="40">
        <v>142020.21</v>
      </c>
      <c r="AJ56" s="221">
        <f t="shared" si="1"/>
        <v>234083.74</v>
      </c>
      <c r="AK56" s="245">
        <f t="shared" si="2"/>
        <v>93.62</v>
      </c>
      <c r="AL56" s="222">
        <f t="shared" si="3"/>
        <v>233990.12</v>
      </c>
      <c r="AM56" s="40">
        <f t="shared" si="4"/>
        <v>2751608.0599999996</v>
      </c>
      <c r="AN56" s="44">
        <f t="shared" si="5"/>
        <v>3294550.96</v>
      </c>
      <c r="AO56" s="34">
        <f t="shared" si="6"/>
        <v>-542942.90000000037</v>
      </c>
    </row>
    <row r="57" spans="1:41">
      <c r="A57" t="s">
        <v>591</v>
      </c>
      <c r="B57" t="s">
        <v>86</v>
      </c>
      <c r="C57">
        <v>2574</v>
      </c>
      <c r="D57" t="s">
        <v>51</v>
      </c>
      <c r="E57" t="s">
        <v>51</v>
      </c>
      <c r="F57" s="36">
        <v>234525.51</v>
      </c>
      <c r="G57" s="36">
        <v>0</v>
      </c>
      <c r="H57" s="36">
        <v>46509.1</v>
      </c>
      <c r="I57" s="126">
        <v>401673.56</v>
      </c>
      <c r="J57" s="126">
        <v>167694.67000000001</v>
      </c>
      <c r="O57" s="245">
        <v>186.46</v>
      </c>
      <c r="R57" s="197">
        <v>-259634.21</v>
      </c>
      <c r="S57" s="197">
        <v>1430245.31</v>
      </c>
      <c r="V57" s="222">
        <v>881013.62</v>
      </c>
      <c r="X57" s="222">
        <v>999.11</v>
      </c>
      <c r="Y57" s="222">
        <v>518650</v>
      </c>
      <c r="AB57" s="40">
        <v>818132</v>
      </c>
      <c r="AC57" s="40">
        <v>27990</v>
      </c>
      <c r="AE57" s="40">
        <v>756368.46</v>
      </c>
      <c r="AF57" s="40">
        <v>118566.99</v>
      </c>
      <c r="AJ57" s="221">
        <f t="shared" si="1"/>
        <v>281034.61</v>
      </c>
      <c r="AK57" s="245">
        <f t="shared" si="2"/>
        <v>186.46</v>
      </c>
      <c r="AL57" s="222">
        <f t="shared" si="3"/>
        <v>280848.14999999997</v>
      </c>
      <c r="AM57" s="40">
        <f t="shared" si="4"/>
        <v>1400662.73</v>
      </c>
      <c r="AN57" s="44">
        <f t="shared" si="5"/>
        <v>1721057.45</v>
      </c>
      <c r="AO57" s="34">
        <f t="shared" si="6"/>
        <v>-320394.71999999997</v>
      </c>
    </row>
    <row r="58" spans="1:41">
      <c r="A58" t="s">
        <v>591</v>
      </c>
      <c r="B58" t="s">
        <v>86</v>
      </c>
      <c r="C58">
        <v>5385</v>
      </c>
      <c r="D58" t="s">
        <v>52</v>
      </c>
      <c r="E58" t="s">
        <v>52</v>
      </c>
      <c r="F58" s="36">
        <v>97121.32</v>
      </c>
      <c r="G58" s="36">
        <v>24600</v>
      </c>
      <c r="H58" s="36">
        <v>68547.179999999993</v>
      </c>
      <c r="I58" s="126">
        <v>193177.82</v>
      </c>
      <c r="J58" s="126">
        <v>35445.01</v>
      </c>
      <c r="O58" s="245">
        <v>119.97</v>
      </c>
      <c r="R58" s="197">
        <v>-2093877.15</v>
      </c>
      <c r="S58" s="197">
        <v>2897338.69</v>
      </c>
      <c r="U58" s="222">
        <v>535.85</v>
      </c>
      <c r="V58" s="222">
        <v>1648822.32</v>
      </c>
      <c r="W58" s="222">
        <v>205485</v>
      </c>
      <c r="Y58" s="222">
        <v>1305420</v>
      </c>
      <c r="AB58" s="40">
        <v>1961495</v>
      </c>
      <c r="AC58" s="40">
        <v>16970</v>
      </c>
      <c r="AD58" s="40">
        <v>3150</v>
      </c>
      <c r="AE58" s="40">
        <v>1392911.65</v>
      </c>
      <c r="AF58" s="40">
        <v>170426.7</v>
      </c>
      <c r="AJ58" s="221">
        <f t="shared" si="1"/>
        <v>190268.5</v>
      </c>
      <c r="AK58" s="245">
        <f t="shared" si="2"/>
        <v>119.97</v>
      </c>
      <c r="AL58" s="222">
        <f t="shared" si="3"/>
        <v>190148.53</v>
      </c>
      <c r="AM58" s="40">
        <f t="shared" si="4"/>
        <v>3160263.17</v>
      </c>
      <c r="AN58" s="44">
        <f t="shared" si="5"/>
        <v>3544953.35</v>
      </c>
      <c r="AO58" s="34">
        <f t="shared" si="6"/>
        <v>-384690.18000000017</v>
      </c>
    </row>
    <row r="59" spans="1:41">
      <c r="A59" t="s">
        <v>591</v>
      </c>
      <c r="B59" t="s">
        <v>86</v>
      </c>
      <c r="C59">
        <v>3506</v>
      </c>
      <c r="D59" t="s">
        <v>53</v>
      </c>
      <c r="E59" t="s">
        <v>53</v>
      </c>
      <c r="F59" s="36">
        <v>357444.95</v>
      </c>
      <c r="G59" s="36">
        <v>0</v>
      </c>
      <c r="H59" s="36">
        <v>66383.240000000005</v>
      </c>
      <c r="I59" s="126">
        <v>1</v>
      </c>
      <c r="J59" s="126">
        <v>39165.25</v>
      </c>
      <c r="L59" s="59">
        <v>70000</v>
      </c>
      <c r="M59" s="245">
        <v>22470</v>
      </c>
      <c r="O59" s="245">
        <v>1098.77</v>
      </c>
      <c r="R59" s="197">
        <v>-3312410.36</v>
      </c>
      <c r="S59" s="197">
        <v>3457079.1</v>
      </c>
      <c r="V59" s="222">
        <v>1227147.6399999999</v>
      </c>
      <c r="W59" s="222">
        <v>352914</v>
      </c>
      <c r="X59" s="222">
        <v>284.02</v>
      </c>
      <c r="Y59" s="222">
        <v>815210</v>
      </c>
      <c r="AB59" s="40">
        <v>1558486.6</v>
      </c>
      <c r="AC59" s="40">
        <v>3500</v>
      </c>
      <c r="AD59" s="40">
        <v>10170</v>
      </c>
      <c r="AE59" s="40">
        <v>578766.30000000005</v>
      </c>
      <c r="AF59" s="40">
        <v>19875.830000000002</v>
      </c>
      <c r="AJ59" s="221">
        <f t="shared" si="1"/>
        <v>423828.19</v>
      </c>
      <c r="AK59" s="245">
        <f t="shared" si="2"/>
        <v>93568.77</v>
      </c>
      <c r="AL59" s="222">
        <f t="shared" si="3"/>
        <v>330259.42</v>
      </c>
      <c r="AM59" s="40">
        <f t="shared" si="4"/>
        <v>2395555.66</v>
      </c>
      <c r="AN59" s="44">
        <f t="shared" si="5"/>
        <v>2170798.7300000004</v>
      </c>
      <c r="AO59" s="34">
        <f t="shared" si="6"/>
        <v>224756.9299999997</v>
      </c>
    </row>
    <row r="60" spans="1:41">
      <c r="A60" t="s">
        <v>591</v>
      </c>
      <c r="B60" t="s">
        <v>86</v>
      </c>
      <c r="C60">
        <v>3046</v>
      </c>
      <c r="D60" t="s">
        <v>54</v>
      </c>
      <c r="E60" t="s">
        <v>54</v>
      </c>
      <c r="F60" s="36">
        <v>176431.75</v>
      </c>
      <c r="G60" s="36">
        <v>100000</v>
      </c>
      <c r="H60" s="36">
        <v>11090</v>
      </c>
      <c r="I60" s="126">
        <v>2</v>
      </c>
      <c r="J60" s="126">
        <v>16939.61</v>
      </c>
      <c r="O60" s="245">
        <v>36.15</v>
      </c>
      <c r="R60" s="197">
        <v>51108</v>
      </c>
      <c r="S60" s="197">
        <v>339109.18</v>
      </c>
      <c r="V60" s="222">
        <v>976058.56</v>
      </c>
      <c r="W60" s="222">
        <v>160000</v>
      </c>
      <c r="X60" s="222">
        <v>717.4</v>
      </c>
      <c r="Y60" s="222">
        <v>823030</v>
      </c>
      <c r="AB60" s="40">
        <v>1245609</v>
      </c>
      <c r="AD60" s="40">
        <v>4320</v>
      </c>
      <c r="AE60" s="40">
        <v>775923</v>
      </c>
      <c r="AF60" s="40">
        <v>19743.93</v>
      </c>
      <c r="AJ60" s="221">
        <f t="shared" si="1"/>
        <v>287521.75</v>
      </c>
      <c r="AK60" s="245">
        <f t="shared" si="2"/>
        <v>36.15</v>
      </c>
      <c r="AL60" s="222">
        <f t="shared" si="3"/>
        <v>287485.59999999998</v>
      </c>
      <c r="AM60" s="40">
        <f t="shared" si="4"/>
        <v>1959805.96</v>
      </c>
      <c r="AN60" s="44">
        <f t="shared" si="5"/>
        <v>2045595.93</v>
      </c>
      <c r="AO60" s="34">
        <f t="shared" si="6"/>
        <v>-85789.969999999972</v>
      </c>
    </row>
    <row r="61" spans="1:41">
      <c r="A61" t="s">
        <v>591</v>
      </c>
      <c r="B61" t="s">
        <v>86</v>
      </c>
      <c r="C61">
        <v>1161</v>
      </c>
      <c r="D61" t="s">
        <v>55</v>
      </c>
      <c r="E61" t="s">
        <v>55</v>
      </c>
      <c r="F61" s="36">
        <v>122462.34</v>
      </c>
      <c r="G61" s="36">
        <v>0</v>
      </c>
      <c r="H61" s="36">
        <v>34550.949999999997</v>
      </c>
      <c r="I61" s="126">
        <v>150434.41</v>
      </c>
      <c r="J61" s="126">
        <v>44633.19</v>
      </c>
      <c r="O61" s="245">
        <v>62.61</v>
      </c>
      <c r="R61" s="197">
        <v>-1236582.8799999999</v>
      </c>
      <c r="S61" s="197">
        <v>1695206.85</v>
      </c>
      <c r="V61" s="222">
        <v>657568.07999999996</v>
      </c>
      <c r="X61" s="222">
        <v>385.18</v>
      </c>
      <c r="Y61" s="222">
        <v>148460</v>
      </c>
      <c r="AB61" s="40">
        <v>545621</v>
      </c>
      <c r="AC61" s="40">
        <v>10140</v>
      </c>
      <c r="AD61" s="40">
        <v>9200</v>
      </c>
      <c r="AE61" s="40">
        <v>282275.57</v>
      </c>
      <c r="AF61" s="40">
        <v>65782.38</v>
      </c>
      <c r="AJ61" s="221">
        <f t="shared" si="1"/>
        <v>157013.28999999998</v>
      </c>
      <c r="AK61" s="245">
        <f t="shared" si="2"/>
        <v>62.61</v>
      </c>
      <c r="AL61" s="222">
        <f t="shared" si="3"/>
        <v>156950.68</v>
      </c>
      <c r="AM61" s="40">
        <f t="shared" si="4"/>
        <v>806413.26</v>
      </c>
      <c r="AN61" s="44">
        <f t="shared" si="5"/>
        <v>913018.95000000007</v>
      </c>
      <c r="AO61" s="34">
        <f t="shared" si="6"/>
        <v>-106605.69000000006</v>
      </c>
    </row>
    <row r="62" spans="1:41">
      <c r="A62" t="s">
        <v>591</v>
      </c>
      <c r="B62" t="s">
        <v>86</v>
      </c>
      <c r="C62">
        <v>3705</v>
      </c>
      <c r="D62" t="s">
        <v>56</v>
      </c>
      <c r="E62" t="s">
        <v>56</v>
      </c>
      <c r="F62" s="36">
        <v>300024.89</v>
      </c>
      <c r="G62" s="36">
        <v>0</v>
      </c>
      <c r="H62" s="36">
        <v>91078.66</v>
      </c>
      <c r="I62" s="126">
        <v>228526.65</v>
      </c>
      <c r="J62" s="126">
        <v>74823.350000000006</v>
      </c>
      <c r="O62" s="245">
        <v>149.79</v>
      </c>
      <c r="R62" s="197">
        <v>-1968503.68</v>
      </c>
      <c r="S62" s="197">
        <v>2729343.72</v>
      </c>
      <c r="V62" s="222">
        <v>1569042.19</v>
      </c>
      <c r="W62" s="222">
        <v>59700</v>
      </c>
      <c r="X62" s="222">
        <v>673.19</v>
      </c>
      <c r="Y62" s="222">
        <v>939470</v>
      </c>
      <c r="AB62" s="40">
        <v>1628863.2</v>
      </c>
      <c r="AC62" s="40">
        <v>10944</v>
      </c>
      <c r="AD62" s="40">
        <v>6620</v>
      </c>
      <c r="AE62" s="40">
        <v>830053.66</v>
      </c>
      <c r="AF62" s="40">
        <v>158940.79999999999</v>
      </c>
      <c r="AJ62" s="221">
        <f t="shared" si="1"/>
        <v>391103.55000000005</v>
      </c>
      <c r="AK62" s="245">
        <f t="shared" si="2"/>
        <v>149.79</v>
      </c>
      <c r="AL62" s="222">
        <f t="shared" si="3"/>
        <v>390953.76000000007</v>
      </c>
      <c r="AM62" s="40">
        <f t="shared" si="4"/>
        <v>2568885.38</v>
      </c>
      <c r="AN62" s="44">
        <f t="shared" si="5"/>
        <v>2635421.6599999997</v>
      </c>
      <c r="AO62" s="34">
        <f t="shared" si="6"/>
        <v>-66536.279999999795</v>
      </c>
    </row>
    <row r="63" spans="1:41">
      <c r="A63" t="s">
        <v>591</v>
      </c>
      <c r="B63" t="s">
        <v>86</v>
      </c>
      <c r="C63">
        <v>6204</v>
      </c>
      <c r="D63" t="s">
        <v>57</v>
      </c>
      <c r="E63" t="s">
        <v>57</v>
      </c>
      <c r="F63" s="36">
        <v>280305.53000000003</v>
      </c>
      <c r="G63" s="36">
        <v>0</v>
      </c>
      <c r="H63" s="36">
        <v>32572.44</v>
      </c>
      <c r="I63" s="126">
        <v>222742</v>
      </c>
      <c r="J63" s="126">
        <v>423119.52</v>
      </c>
      <c r="O63" s="245">
        <v>948.97</v>
      </c>
      <c r="R63" s="197">
        <v>-1622122.87</v>
      </c>
      <c r="S63" s="197">
        <v>3207310.61</v>
      </c>
      <c r="V63" s="222">
        <v>1957185.63</v>
      </c>
      <c r="W63" s="222">
        <v>102730</v>
      </c>
      <c r="X63" s="222">
        <v>1585.92</v>
      </c>
      <c r="Y63" s="222">
        <v>1169080</v>
      </c>
      <c r="AB63" s="40">
        <v>2397338.6</v>
      </c>
      <c r="AC63" s="40">
        <v>5940</v>
      </c>
      <c r="AD63" s="40">
        <v>27498</v>
      </c>
      <c r="AE63" s="40">
        <v>1175672.03</v>
      </c>
      <c r="AF63" s="40">
        <v>251530.14</v>
      </c>
      <c r="AJ63" s="221">
        <f t="shared" si="1"/>
        <v>312877.97000000003</v>
      </c>
      <c r="AK63" s="245">
        <f t="shared" si="2"/>
        <v>948.97</v>
      </c>
      <c r="AL63" s="222">
        <f t="shared" si="3"/>
        <v>311929.00000000006</v>
      </c>
      <c r="AM63" s="40">
        <f t="shared" si="4"/>
        <v>3230581.55</v>
      </c>
      <c r="AN63" s="44">
        <f t="shared" si="5"/>
        <v>3857978.77</v>
      </c>
      <c r="AO63" s="34">
        <f t="shared" si="6"/>
        <v>-627397.2200000002</v>
      </c>
    </row>
    <row r="64" spans="1:41">
      <c r="A64" t="s">
        <v>591</v>
      </c>
      <c r="B64" t="s">
        <v>86</v>
      </c>
      <c r="C64">
        <v>4810</v>
      </c>
      <c r="D64" t="s">
        <v>58</v>
      </c>
      <c r="E64" t="s">
        <v>58</v>
      </c>
      <c r="F64" s="36">
        <v>150901.31</v>
      </c>
      <c r="G64" s="36">
        <v>0</v>
      </c>
      <c r="H64" s="36">
        <v>509461.27</v>
      </c>
      <c r="I64" s="126">
        <v>192155.41</v>
      </c>
      <c r="J64" s="126">
        <v>107471.05</v>
      </c>
      <c r="M64" s="245">
        <v>69600</v>
      </c>
      <c r="O64" s="245">
        <v>782.18</v>
      </c>
      <c r="R64" s="197">
        <v>-1613565.59</v>
      </c>
      <c r="S64" s="197">
        <v>2601971.02</v>
      </c>
      <c r="V64" s="222">
        <v>1667091.41</v>
      </c>
      <c r="W64" s="222">
        <v>90710</v>
      </c>
      <c r="X64" s="222">
        <v>519.54999999999995</v>
      </c>
      <c r="Y64" s="222">
        <v>1543850</v>
      </c>
      <c r="AA64" s="222">
        <v>200</v>
      </c>
      <c r="AB64" s="40">
        <v>2359449</v>
      </c>
      <c r="AD64" s="40">
        <v>4564</v>
      </c>
      <c r="AE64" s="40">
        <v>921622.94</v>
      </c>
      <c r="AF64" s="40">
        <v>115533.59</v>
      </c>
      <c r="AJ64" s="221">
        <f t="shared" si="1"/>
        <v>660362.58000000007</v>
      </c>
      <c r="AK64" s="245">
        <f t="shared" si="2"/>
        <v>70382.179999999993</v>
      </c>
      <c r="AL64" s="222">
        <f t="shared" si="3"/>
        <v>589980.40000000014</v>
      </c>
      <c r="AM64" s="40">
        <f t="shared" si="4"/>
        <v>3302370.96</v>
      </c>
      <c r="AN64" s="44">
        <f t="shared" si="5"/>
        <v>3401169.53</v>
      </c>
      <c r="AO64" s="34">
        <f t="shared" si="6"/>
        <v>-98798.569999999832</v>
      </c>
    </row>
    <row r="65" spans="1:41">
      <c r="A65" t="s">
        <v>591</v>
      </c>
      <c r="B65" t="s">
        <v>86</v>
      </c>
      <c r="C65">
        <v>3605</v>
      </c>
      <c r="D65" t="s">
        <v>59</v>
      </c>
      <c r="E65" t="s">
        <v>59</v>
      </c>
      <c r="F65" s="36">
        <v>135999.54</v>
      </c>
      <c r="G65" s="36">
        <v>0</v>
      </c>
      <c r="H65" s="36">
        <v>39600.75</v>
      </c>
      <c r="I65" s="126">
        <v>864725.22</v>
      </c>
      <c r="J65" s="126">
        <v>70948.86</v>
      </c>
      <c r="O65" s="245">
        <v>2000.21</v>
      </c>
      <c r="R65" s="197">
        <v>-1621296.86</v>
      </c>
      <c r="S65" s="197">
        <v>3048211.32</v>
      </c>
      <c r="V65" s="222">
        <v>1163975.31</v>
      </c>
      <c r="X65" s="222">
        <v>744.08</v>
      </c>
      <c r="Y65" s="222">
        <v>962830</v>
      </c>
      <c r="AB65" s="40">
        <v>1622318</v>
      </c>
      <c r="AD65" s="40">
        <v>16900</v>
      </c>
      <c r="AE65" s="40">
        <v>659380.84</v>
      </c>
      <c r="AF65" s="40">
        <v>146590.85</v>
      </c>
      <c r="AJ65" s="221">
        <f t="shared" si="1"/>
        <v>175600.29</v>
      </c>
      <c r="AK65" s="245">
        <f t="shared" si="2"/>
        <v>2000.21</v>
      </c>
      <c r="AL65" s="222">
        <f t="shared" si="3"/>
        <v>173600.08000000002</v>
      </c>
      <c r="AM65" s="40">
        <f t="shared" si="4"/>
        <v>2127549.39</v>
      </c>
      <c r="AN65" s="44">
        <f t="shared" si="5"/>
        <v>2445189.69</v>
      </c>
      <c r="AO65" s="34">
        <f t="shared" si="6"/>
        <v>-317640.29999999981</v>
      </c>
    </row>
    <row r="66" spans="1:41">
      <c r="A66" t="s">
        <v>591</v>
      </c>
      <c r="B66" t="s">
        <v>86</v>
      </c>
      <c r="C66">
        <v>3975</v>
      </c>
      <c r="D66" t="s">
        <v>80</v>
      </c>
      <c r="E66" t="s">
        <v>80</v>
      </c>
      <c r="F66" s="36">
        <v>394413.78</v>
      </c>
      <c r="G66" s="36">
        <v>0</v>
      </c>
      <c r="H66" s="36">
        <v>55146.89</v>
      </c>
      <c r="I66" s="126">
        <v>778841.7</v>
      </c>
      <c r="J66" s="126">
        <v>101115.86</v>
      </c>
      <c r="O66" s="245">
        <v>960.07</v>
      </c>
      <c r="R66" s="197">
        <v>222858.31</v>
      </c>
      <c r="S66" s="197">
        <v>1312112.72</v>
      </c>
      <c r="V66" s="222">
        <v>823220.52</v>
      </c>
      <c r="W66" s="222">
        <v>173550</v>
      </c>
      <c r="X66" s="222">
        <v>1071.08</v>
      </c>
      <c r="Y66" s="222">
        <v>1576300</v>
      </c>
      <c r="AB66" s="40">
        <v>2014824.2</v>
      </c>
      <c r="AC66" s="40">
        <v>12670</v>
      </c>
      <c r="AE66" s="40">
        <v>582939.52</v>
      </c>
      <c r="AF66" s="40">
        <v>170120.75</v>
      </c>
      <c r="AJ66" s="221">
        <f t="shared" si="1"/>
        <v>449560.67000000004</v>
      </c>
      <c r="AK66" s="245">
        <f t="shared" si="2"/>
        <v>960.07</v>
      </c>
      <c r="AL66" s="222">
        <f t="shared" si="3"/>
        <v>448600.60000000003</v>
      </c>
      <c r="AM66" s="40">
        <f t="shared" si="4"/>
        <v>2574141.6</v>
      </c>
      <c r="AN66" s="44">
        <f t="shared" si="5"/>
        <v>2780554.4699999997</v>
      </c>
      <c r="AO66" s="34">
        <f t="shared" si="6"/>
        <v>-206412.86999999965</v>
      </c>
    </row>
    <row r="67" spans="1:41">
      <c r="A67" t="s">
        <v>594</v>
      </c>
      <c r="B67" t="s">
        <v>87</v>
      </c>
      <c r="C67">
        <v>3237</v>
      </c>
      <c r="D67" t="s">
        <v>60</v>
      </c>
      <c r="E67" t="s">
        <v>60</v>
      </c>
      <c r="F67" s="36">
        <v>1094802.3700000001</v>
      </c>
      <c r="G67" s="36">
        <v>14820</v>
      </c>
      <c r="H67" s="36">
        <v>122629.66</v>
      </c>
      <c r="I67" s="126">
        <v>983588</v>
      </c>
      <c r="J67" s="126">
        <v>156074.32</v>
      </c>
      <c r="R67" s="197">
        <v>1070409.56</v>
      </c>
      <c r="S67" s="197">
        <v>1186021.5900000001</v>
      </c>
      <c r="V67" s="222">
        <v>755374.69</v>
      </c>
      <c r="X67" s="222">
        <v>1907.98</v>
      </c>
      <c r="Y67" s="222">
        <v>1075630</v>
      </c>
      <c r="AB67" s="40">
        <v>1294678</v>
      </c>
      <c r="AC67" s="40">
        <v>12450</v>
      </c>
      <c r="AD67" s="40">
        <v>5666</v>
      </c>
      <c r="AE67" s="40">
        <v>265817.56</v>
      </c>
      <c r="AF67" s="40">
        <v>138817.91</v>
      </c>
      <c r="AJ67" s="221">
        <f t="shared" si="1"/>
        <v>1232252.03</v>
      </c>
      <c r="AK67" s="245">
        <f t="shared" si="2"/>
        <v>0</v>
      </c>
      <c r="AL67" s="222">
        <f t="shared" si="3"/>
        <v>1232252.03</v>
      </c>
      <c r="AM67" s="40">
        <f t="shared" si="4"/>
        <v>1832912.67</v>
      </c>
      <c r="AN67" s="44">
        <f t="shared" si="5"/>
        <v>1717429.47</v>
      </c>
      <c r="AO67" s="34">
        <f t="shared" si="6"/>
        <v>115483.19999999995</v>
      </c>
    </row>
    <row r="68" spans="1:41">
      <c r="A68" t="s">
        <v>594</v>
      </c>
      <c r="B68" t="s">
        <v>87</v>
      </c>
      <c r="C68">
        <v>3491</v>
      </c>
      <c r="D68" t="s">
        <v>61</v>
      </c>
      <c r="E68" t="s">
        <v>61</v>
      </c>
      <c r="F68" s="36">
        <v>526024.72</v>
      </c>
      <c r="G68" s="36">
        <v>0</v>
      </c>
      <c r="H68" s="36">
        <v>79759.179999999993</v>
      </c>
      <c r="I68" s="126">
        <v>805245.7</v>
      </c>
      <c r="J68" s="126">
        <v>205543.34</v>
      </c>
      <c r="O68" s="245">
        <v>251.91</v>
      </c>
      <c r="R68" s="197">
        <v>421367.19</v>
      </c>
      <c r="S68" s="197">
        <v>1153052.8999999999</v>
      </c>
      <c r="V68" s="222">
        <v>563333.98</v>
      </c>
      <c r="Y68" s="222">
        <v>1011131</v>
      </c>
      <c r="AB68" s="40">
        <v>1202112</v>
      </c>
      <c r="AC68" s="40">
        <v>9360</v>
      </c>
      <c r="AE68" s="40">
        <v>210474.06</v>
      </c>
      <c r="AF68" s="40">
        <v>110617.98</v>
      </c>
      <c r="AJ68" s="221">
        <f t="shared" si="1"/>
        <v>605783.89999999991</v>
      </c>
      <c r="AK68" s="245">
        <f t="shared" si="2"/>
        <v>251.91</v>
      </c>
      <c r="AL68" s="222">
        <f t="shared" si="3"/>
        <v>605531.98999999987</v>
      </c>
      <c r="AM68" s="40">
        <f t="shared" si="4"/>
        <v>1574464.98</v>
      </c>
      <c r="AN68" s="44">
        <f t="shared" si="5"/>
        <v>1532564.04</v>
      </c>
      <c r="AO68" s="34">
        <f t="shared" si="6"/>
        <v>41900.939999999944</v>
      </c>
    </row>
    <row r="69" spans="1:41">
      <c r="A69" t="s">
        <v>594</v>
      </c>
      <c r="B69" t="s">
        <v>87</v>
      </c>
      <c r="C69">
        <v>9784</v>
      </c>
      <c r="D69" t="s">
        <v>62</v>
      </c>
      <c r="E69" t="s">
        <v>62</v>
      </c>
      <c r="F69" s="36">
        <v>1009031.77</v>
      </c>
      <c r="G69" s="36">
        <v>0</v>
      </c>
      <c r="H69" s="36">
        <v>391961.23</v>
      </c>
      <c r="I69" s="126">
        <v>273291.8</v>
      </c>
      <c r="J69" s="126">
        <v>412372.88</v>
      </c>
      <c r="O69" s="245">
        <v>902</v>
      </c>
      <c r="R69" s="197">
        <v>2035938.23</v>
      </c>
      <c r="S69" s="197">
        <v>72739.19</v>
      </c>
      <c r="V69" s="222">
        <v>1733992.53</v>
      </c>
      <c r="X69" s="222">
        <v>2306.59</v>
      </c>
      <c r="Y69" s="222">
        <v>2122610</v>
      </c>
      <c r="AB69" s="40">
        <v>2537499</v>
      </c>
      <c r="AC69" s="40">
        <v>35100</v>
      </c>
      <c r="AD69" s="40">
        <v>5666</v>
      </c>
      <c r="AE69" s="40">
        <v>1176698.46</v>
      </c>
      <c r="AF69" s="40">
        <v>126867.4</v>
      </c>
      <c r="AJ69" s="221">
        <f t="shared" ref="AJ69:AJ86" si="7">SUM(F69:H69)</f>
        <v>1400993</v>
      </c>
      <c r="AK69" s="245">
        <f t="shared" ref="AK69:AK86" si="8">SUM(L69:O69)</f>
        <v>902</v>
      </c>
      <c r="AL69" s="222">
        <f t="shared" ref="AL69:AL86" si="9">AJ69-AK69</f>
        <v>1400091</v>
      </c>
      <c r="AM69" s="40">
        <f t="shared" ref="AM69:AM86" si="10">SUM(T69:AA69)</f>
        <v>3858909.12</v>
      </c>
      <c r="AN69" s="44">
        <f t="shared" ref="AN69:AN86" si="11">SUM(AB69:AI69)</f>
        <v>3881830.86</v>
      </c>
      <c r="AO69" s="34">
        <f t="shared" ref="AO69:AO86" si="12">AM69-AN69</f>
        <v>-22921.739999999758</v>
      </c>
    </row>
    <row r="70" spans="1:41">
      <c r="A70" t="s">
        <v>594</v>
      </c>
      <c r="B70" t="s">
        <v>87</v>
      </c>
      <c r="C70">
        <v>2995</v>
      </c>
      <c r="D70" t="s">
        <v>63</v>
      </c>
      <c r="E70" t="s">
        <v>63</v>
      </c>
      <c r="F70" s="36">
        <v>312531.09000000003</v>
      </c>
      <c r="G70" s="36">
        <v>24940</v>
      </c>
      <c r="H70" s="36">
        <v>110923.22</v>
      </c>
      <c r="I70" s="126">
        <v>-571263.30000000005</v>
      </c>
      <c r="J70" s="126">
        <v>-288383.3</v>
      </c>
      <c r="O70" s="245">
        <v>830.84</v>
      </c>
      <c r="Q70" s="197">
        <v>-334520.65000000002</v>
      </c>
      <c r="R70" s="197">
        <v>-1156413.17</v>
      </c>
      <c r="S70" s="197">
        <v>2015153.7</v>
      </c>
      <c r="U70" s="222">
        <v>876.62</v>
      </c>
      <c r="V70" s="222">
        <v>429912.89</v>
      </c>
      <c r="Y70" s="222">
        <v>1017720</v>
      </c>
      <c r="AB70" s="40">
        <v>1176212</v>
      </c>
      <c r="AC70" s="40">
        <v>8457</v>
      </c>
      <c r="AE70" s="40">
        <v>340486.92</v>
      </c>
      <c r="AF70" s="40">
        <v>859656.6</v>
      </c>
      <c r="AJ70" s="221">
        <f t="shared" si="7"/>
        <v>448394.31000000006</v>
      </c>
      <c r="AK70" s="245">
        <f t="shared" si="8"/>
        <v>830.84</v>
      </c>
      <c r="AL70" s="222">
        <f t="shared" si="9"/>
        <v>447563.47000000003</v>
      </c>
      <c r="AM70" s="40">
        <f t="shared" si="10"/>
        <v>1448509.51</v>
      </c>
      <c r="AN70" s="44">
        <f t="shared" si="11"/>
        <v>2384812.52</v>
      </c>
      <c r="AO70" s="34">
        <f t="shared" si="12"/>
        <v>-936303.01</v>
      </c>
    </row>
    <row r="71" spans="1:41">
      <c r="A71" t="s">
        <v>594</v>
      </c>
      <c r="B71" t="s">
        <v>87</v>
      </c>
      <c r="C71">
        <v>3883</v>
      </c>
      <c r="D71" t="s">
        <v>64</v>
      </c>
      <c r="E71" t="s">
        <v>64</v>
      </c>
      <c r="F71" s="36">
        <v>548925.30000000005</v>
      </c>
      <c r="G71" s="36">
        <v>17556</v>
      </c>
      <c r="H71" s="36">
        <v>281698.88</v>
      </c>
      <c r="I71" s="126">
        <v>697514.94</v>
      </c>
      <c r="J71" s="126">
        <v>-171760.76</v>
      </c>
      <c r="N71" s="245">
        <v>168385</v>
      </c>
      <c r="O71" s="245">
        <v>84001</v>
      </c>
      <c r="R71" s="197">
        <v>-1735655.11</v>
      </c>
      <c r="S71" s="197">
        <v>3812852.35</v>
      </c>
      <c r="V71" s="222">
        <v>972392.57</v>
      </c>
      <c r="X71" s="222">
        <v>1503.34</v>
      </c>
      <c r="Y71" s="222">
        <v>1012616</v>
      </c>
      <c r="AB71" s="40">
        <v>1470915</v>
      </c>
      <c r="AC71" s="40">
        <v>2380</v>
      </c>
      <c r="AD71" s="40">
        <v>19958</v>
      </c>
      <c r="AE71" s="40">
        <v>650765.25</v>
      </c>
      <c r="AF71" s="40">
        <v>798023.82</v>
      </c>
      <c r="AH71" s="40">
        <v>118.72</v>
      </c>
      <c r="AJ71" s="221">
        <f t="shared" si="7"/>
        <v>848180.18</v>
      </c>
      <c r="AK71" s="245">
        <f t="shared" si="8"/>
        <v>252386</v>
      </c>
      <c r="AL71" s="222">
        <f t="shared" si="9"/>
        <v>595794.18000000005</v>
      </c>
      <c r="AM71" s="40">
        <f t="shared" si="10"/>
        <v>1986511.91</v>
      </c>
      <c r="AN71" s="44">
        <f t="shared" si="11"/>
        <v>2942160.79</v>
      </c>
      <c r="AO71" s="34">
        <f t="shared" si="12"/>
        <v>-955648.88000000012</v>
      </c>
    </row>
    <row r="72" spans="1:41">
      <c r="A72" t="s">
        <v>594</v>
      </c>
      <c r="B72" t="s">
        <v>87</v>
      </c>
      <c r="C72">
        <v>3290</v>
      </c>
      <c r="D72" t="s">
        <v>65</v>
      </c>
      <c r="E72" t="s">
        <v>65</v>
      </c>
      <c r="F72" s="36">
        <v>315333.44</v>
      </c>
      <c r="G72" s="36">
        <v>0</v>
      </c>
      <c r="H72" s="36">
        <v>186112.84</v>
      </c>
      <c r="I72" s="126">
        <v>737260.81</v>
      </c>
      <c r="J72" s="126">
        <v>99683.83</v>
      </c>
      <c r="O72" s="245">
        <v>15.22</v>
      </c>
      <c r="R72" s="197">
        <v>-1434819.92</v>
      </c>
      <c r="S72" s="197">
        <v>2739065.93</v>
      </c>
      <c r="V72" s="222">
        <v>1307153.74</v>
      </c>
      <c r="X72" s="222">
        <v>416.62</v>
      </c>
      <c r="Y72" s="222">
        <v>963800</v>
      </c>
      <c r="AB72" s="40">
        <v>1424812</v>
      </c>
      <c r="AC72" s="40">
        <v>78028</v>
      </c>
      <c r="AE72" s="40">
        <v>559462.61</v>
      </c>
      <c r="AF72" s="40">
        <v>174938.06</v>
      </c>
      <c r="AJ72" s="221">
        <f t="shared" si="7"/>
        <v>501446.28</v>
      </c>
      <c r="AK72" s="245">
        <f t="shared" si="8"/>
        <v>15.22</v>
      </c>
      <c r="AL72" s="222">
        <f t="shared" si="9"/>
        <v>501431.06000000006</v>
      </c>
      <c r="AM72" s="40">
        <f t="shared" si="10"/>
        <v>2271370.3600000003</v>
      </c>
      <c r="AN72" s="44">
        <f t="shared" si="11"/>
        <v>2237240.67</v>
      </c>
      <c r="AO72" s="34">
        <f t="shared" si="12"/>
        <v>34129.69000000041</v>
      </c>
    </row>
    <row r="73" spans="1:41">
      <c r="A73" t="s">
        <v>594</v>
      </c>
      <c r="B73" t="s">
        <v>87</v>
      </c>
      <c r="C73">
        <v>3357</v>
      </c>
      <c r="D73" t="s">
        <v>66</v>
      </c>
      <c r="E73" t="s">
        <v>66</v>
      </c>
      <c r="F73" s="36">
        <v>292262.81</v>
      </c>
      <c r="G73" s="36">
        <v>0</v>
      </c>
      <c r="H73" s="36">
        <v>222952.15</v>
      </c>
      <c r="I73" s="126">
        <v>401201.7</v>
      </c>
      <c r="J73" s="126">
        <v>-12498.06</v>
      </c>
      <c r="O73" s="245">
        <v>81.55</v>
      </c>
      <c r="R73" s="197">
        <v>-1221628.18</v>
      </c>
      <c r="S73" s="197">
        <v>2159208.62</v>
      </c>
      <c r="V73" s="222">
        <v>695187.64</v>
      </c>
      <c r="X73" s="222">
        <v>567.69000000000005</v>
      </c>
      <c r="Y73" s="222">
        <v>640860</v>
      </c>
      <c r="AB73" s="40">
        <v>911595</v>
      </c>
      <c r="AC73" s="40">
        <v>8778</v>
      </c>
      <c r="AE73" s="40">
        <v>234205.87</v>
      </c>
      <c r="AF73" s="40">
        <v>215779.85</v>
      </c>
      <c r="AJ73" s="221">
        <f t="shared" si="7"/>
        <v>515214.95999999996</v>
      </c>
      <c r="AK73" s="245">
        <f t="shared" si="8"/>
        <v>81.55</v>
      </c>
      <c r="AL73" s="222">
        <f t="shared" si="9"/>
        <v>515133.41</v>
      </c>
      <c r="AM73" s="40">
        <f t="shared" si="10"/>
        <v>1336615.33</v>
      </c>
      <c r="AN73" s="44">
        <f t="shared" si="11"/>
        <v>1370358.7200000002</v>
      </c>
      <c r="AO73" s="34">
        <f t="shared" si="12"/>
        <v>-33743.39000000013</v>
      </c>
    </row>
    <row r="74" spans="1:41">
      <c r="A74" t="s">
        <v>594</v>
      </c>
      <c r="B74" t="s">
        <v>87</v>
      </c>
      <c r="C74">
        <v>4937</v>
      </c>
      <c r="D74" t="s">
        <v>67</v>
      </c>
      <c r="E74" t="s">
        <v>67</v>
      </c>
      <c r="F74" s="36">
        <v>573949.78</v>
      </c>
      <c r="G74" s="36">
        <v>20400</v>
      </c>
      <c r="H74" s="36">
        <v>101112.64</v>
      </c>
      <c r="I74" s="126">
        <v>1019467.44</v>
      </c>
      <c r="J74" s="126">
        <v>-45623.44</v>
      </c>
      <c r="O74" s="245">
        <v>242739.35</v>
      </c>
      <c r="R74" s="197">
        <v>-2990531.55</v>
      </c>
      <c r="S74" s="197">
        <v>4868817.07</v>
      </c>
      <c r="V74" s="222">
        <v>725352.25</v>
      </c>
      <c r="Y74" s="222">
        <v>950180</v>
      </c>
      <c r="AB74" s="40">
        <v>1370436</v>
      </c>
      <c r="AC74" s="40">
        <v>13846</v>
      </c>
      <c r="AD74" s="40">
        <v>1416</v>
      </c>
      <c r="AE74" s="40">
        <v>363250.27</v>
      </c>
      <c r="AF74" s="40">
        <v>378302.43</v>
      </c>
      <c r="AJ74" s="221">
        <f t="shared" si="7"/>
        <v>695462.42</v>
      </c>
      <c r="AK74" s="245">
        <f t="shared" si="8"/>
        <v>242739.35</v>
      </c>
      <c r="AL74" s="222">
        <f t="shared" si="9"/>
        <v>452723.07000000007</v>
      </c>
      <c r="AM74" s="40">
        <f t="shared" si="10"/>
        <v>1675532.25</v>
      </c>
      <c r="AN74" s="44">
        <f t="shared" si="11"/>
        <v>2127250.7000000002</v>
      </c>
      <c r="AO74" s="34">
        <f t="shared" si="12"/>
        <v>-451718.45000000019</v>
      </c>
    </row>
    <row r="75" spans="1:41">
      <c r="A75" t="s">
        <v>594</v>
      </c>
      <c r="B75" t="s">
        <v>87</v>
      </c>
      <c r="C75">
        <v>2893</v>
      </c>
      <c r="D75" t="s">
        <v>68</v>
      </c>
      <c r="E75" t="s">
        <v>68</v>
      </c>
      <c r="F75" s="36">
        <v>215992.31</v>
      </c>
      <c r="G75" s="36">
        <v>0</v>
      </c>
      <c r="H75" s="36">
        <v>109191.58</v>
      </c>
      <c r="I75" s="126">
        <v>504244.69</v>
      </c>
      <c r="J75" s="126">
        <v>161984.1</v>
      </c>
      <c r="O75" s="245">
        <v>24.24</v>
      </c>
      <c r="R75" s="197">
        <v>799196.06</v>
      </c>
      <c r="S75" s="197">
        <v>310741.76000000001</v>
      </c>
      <c r="V75" s="222">
        <v>903004.92</v>
      </c>
      <c r="W75" s="222">
        <v>61440</v>
      </c>
      <c r="X75" s="222">
        <v>286.3</v>
      </c>
      <c r="Y75" s="222">
        <v>529620</v>
      </c>
      <c r="AB75" s="40">
        <v>813786</v>
      </c>
      <c r="AC75" s="40">
        <v>85662</v>
      </c>
      <c r="AE75" s="40">
        <v>304103.7</v>
      </c>
      <c r="AF75" s="40">
        <v>265648.90000000002</v>
      </c>
      <c r="AH75" s="40">
        <v>143700</v>
      </c>
      <c r="AJ75" s="221">
        <f t="shared" si="7"/>
        <v>325183.89</v>
      </c>
      <c r="AK75" s="245">
        <f t="shared" si="8"/>
        <v>24.24</v>
      </c>
      <c r="AL75" s="222">
        <f t="shared" si="9"/>
        <v>325159.65000000002</v>
      </c>
      <c r="AM75" s="40">
        <f t="shared" si="10"/>
        <v>1494351.2200000002</v>
      </c>
      <c r="AN75" s="44">
        <f t="shared" si="11"/>
        <v>1612900.6</v>
      </c>
      <c r="AO75" s="34">
        <f t="shared" si="12"/>
        <v>-118549.37999999989</v>
      </c>
    </row>
    <row r="76" spans="1:41">
      <c r="A76" t="s">
        <v>594</v>
      </c>
      <c r="B76" t="s">
        <v>87</v>
      </c>
      <c r="C76">
        <v>2351</v>
      </c>
      <c r="D76" t="s">
        <v>69</v>
      </c>
      <c r="E76" t="s">
        <v>69</v>
      </c>
      <c r="F76" s="36">
        <v>98877.17</v>
      </c>
      <c r="G76" s="36">
        <v>11780</v>
      </c>
      <c r="H76" s="36">
        <v>69557.36</v>
      </c>
      <c r="I76" s="126">
        <v>358883.12</v>
      </c>
      <c r="J76" s="126">
        <v>92427.22</v>
      </c>
      <c r="R76" s="197">
        <v>-2474475.86</v>
      </c>
      <c r="S76" s="197">
        <v>3439144.31</v>
      </c>
      <c r="U76" s="222">
        <v>611.66</v>
      </c>
      <c r="V76" s="222">
        <v>674286.77</v>
      </c>
      <c r="Y76" s="222">
        <v>630570</v>
      </c>
      <c r="AB76" s="40">
        <v>1090861</v>
      </c>
      <c r="AD76" s="40">
        <v>17755</v>
      </c>
      <c r="AE76" s="40">
        <v>288686.48</v>
      </c>
      <c r="AF76" s="40">
        <v>241309.53</v>
      </c>
      <c r="AJ76" s="221">
        <f t="shared" si="7"/>
        <v>180214.53</v>
      </c>
      <c r="AK76" s="245">
        <f t="shared" si="8"/>
        <v>0</v>
      </c>
      <c r="AL76" s="222">
        <f t="shared" si="9"/>
        <v>180214.53</v>
      </c>
      <c r="AM76" s="40">
        <f t="shared" si="10"/>
        <v>1305468.4300000002</v>
      </c>
      <c r="AN76" s="44">
        <f t="shared" si="11"/>
        <v>1638612.01</v>
      </c>
      <c r="AO76" s="34">
        <f t="shared" si="12"/>
        <v>-333143.57999999984</v>
      </c>
    </row>
    <row r="77" spans="1:41">
      <c r="A77" t="s">
        <v>594</v>
      </c>
      <c r="B77" t="s">
        <v>87</v>
      </c>
      <c r="C77">
        <v>4560</v>
      </c>
      <c r="D77" t="s">
        <v>70</v>
      </c>
      <c r="E77" t="s">
        <v>70</v>
      </c>
      <c r="F77" s="36">
        <v>812090.4</v>
      </c>
      <c r="G77" s="36">
        <v>0</v>
      </c>
      <c r="H77" s="36">
        <v>306841.09999999998</v>
      </c>
      <c r="I77" s="126">
        <v>626636.31999999995</v>
      </c>
      <c r="J77" s="126">
        <v>240971.51999999999</v>
      </c>
      <c r="O77" s="245">
        <v>20.03</v>
      </c>
      <c r="R77" s="197">
        <v>-434685.26</v>
      </c>
      <c r="S77" s="197">
        <v>2484321.89</v>
      </c>
      <c r="V77" s="222">
        <v>2053269.67</v>
      </c>
      <c r="W77" s="222">
        <v>79330</v>
      </c>
      <c r="X77" s="222">
        <v>1971.99</v>
      </c>
      <c r="Y77" s="222">
        <v>441210</v>
      </c>
      <c r="AB77" s="40">
        <v>1329190</v>
      </c>
      <c r="AC77" s="40">
        <v>107191</v>
      </c>
      <c r="AE77" s="40">
        <v>1016650.7</v>
      </c>
      <c r="AF77" s="40">
        <v>168767.28</v>
      </c>
      <c r="AH77" s="40">
        <v>17100</v>
      </c>
      <c r="AJ77" s="221">
        <f t="shared" si="7"/>
        <v>1118931.5</v>
      </c>
      <c r="AK77" s="245">
        <f t="shared" si="8"/>
        <v>20.03</v>
      </c>
      <c r="AL77" s="222">
        <f t="shared" si="9"/>
        <v>1118911.47</v>
      </c>
      <c r="AM77" s="40">
        <f t="shared" si="10"/>
        <v>2575781.66</v>
      </c>
      <c r="AN77" s="44">
        <f t="shared" si="11"/>
        <v>2638898.98</v>
      </c>
      <c r="AO77" s="34">
        <f t="shared" si="12"/>
        <v>-63117.319999999832</v>
      </c>
    </row>
    <row r="78" spans="1:41">
      <c r="A78" t="s">
        <v>594</v>
      </c>
      <c r="B78" t="s">
        <v>87</v>
      </c>
      <c r="C78">
        <v>1375</v>
      </c>
      <c r="D78" t="s">
        <v>78</v>
      </c>
      <c r="E78" t="s">
        <v>78</v>
      </c>
      <c r="F78" s="36">
        <v>324497.94</v>
      </c>
      <c r="G78" s="36">
        <v>0</v>
      </c>
      <c r="H78" s="36">
        <v>119882.54</v>
      </c>
      <c r="I78" s="126">
        <v>442663.63</v>
      </c>
      <c r="J78" s="126">
        <v>41929.89</v>
      </c>
      <c r="O78" s="245">
        <v>975.77</v>
      </c>
      <c r="Q78" s="197">
        <v>-855969.29</v>
      </c>
      <c r="R78" s="197">
        <v>-226966.63</v>
      </c>
      <c r="S78" s="197">
        <v>1994300</v>
      </c>
      <c r="V78" s="222">
        <v>777047.14</v>
      </c>
      <c r="X78" s="222">
        <v>221.24</v>
      </c>
      <c r="Y78" s="222">
        <v>793540</v>
      </c>
      <c r="AB78" s="40">
        <v>1026660</v>
      </c>
      <c r="AE78" s="40">
        <v>337288.48</v>
      </c>
      <c r="AF78" s="40">
        <v>190225.75</v>
      </c>
      <c r="AJ78" s="221">
        <f t="shared" si="7"/>
        <v>444380.48</v>
      </c>
      <c r="AK78" s="245">
        <f t="shared" si="8"/>
        <v>975.77</v>
      </c>
      <c r="AL78" s="222">
        <f t="shared" si="9"/>
        <v>443404.70999999996</v>
      </c>
      <c r="AM78" s="40">
        <f t="shared" si="10"/>
        <v>1570808.38</v>
      </c>
      <c r="AN78" s="44">
        <f t="shared" si="11"/>
        <v>1554174.23</v>
      </c>
      <c r="AO78" s="34">
        <f t="shared" si="12"/>
        <v>16634.149999999907</v>
      </c>
    </row>
    <row r="79" spans="1:41">
      <c r="A79" t="s">
        <v>594</v>
      </c>
      <c r="B79" t="s">
        <v>87</v>
      </c>
      <c r="C79">
        <v>2442</v>
      </c>
      <c r="D79" t="s">
        <v>81</v>
      </c>
      <c r="E79" t="s">
        <v>81</v>
      </c>
      <c r="F79" s="36">
        <v>476122.75</v>
      </c>
      <c r="G79" s="36">
        <v>10950</v>
      </c>
      <c r="H79" s="36">
        <v>94936.49</v>
      </c>
      <c r="I79" s="126">
        <v>831965.15</v>
      </c>
      <c r="J79" s="126">
        <v>-237142.55</v>
      </c>
      <c r="O79" s="245">
        <v>117.85</v>
      </c>
      <c r="R79" s="197">
        <v>-706976.47</v>
      </c>
      <c r="S79" s="197">
        <v>2368149.29</v>
      </c>
      <c r="V79" s="222">
        <v>195232</v>
      </c>
      <c r="Y79" s="222">
        <v>831641.25</v>
      </c>
      <c r="AB79" s="40">
        <v>867053.25</v>
      </c>
      <c r="AD79" s="40">
        <v>12100</v>
      </c>
      <c r="AE79" s="40">
        <v>200568.64</v>
      </c>
      <c r="AF79" s="40">
        <v>431610.19</v>
      </c>
      <c r="AJ79" s="221">
        <f t="shared" si="7"/>
        <v>582009.24</v>
      </c>
      <c r="AK79" s="245">
        <f t="shared" si="8"/>
        <v>117.85</v>
      </c>
      <c r="AL79" s="222">
        <f t="shared" si="9"/>
        <v>581891.39</v>
      </c>
      <c r="AM79" s="40">
        <f t="shared" si="10"/>
        <v>1026873.25</v>
      </c>
      <c r="AN79" s="44">
        <f t="shared" si="11"/>
        <v>1511332.08</v>
      </c>
      <c r="AO79" s="34">
        <f t="shared" si="12"/>
        <v>-484458.83000000007</v>
      </c>
    </row>
    <row r="80" spans="1:41">
      <c r="A80" t="s">
        <v>597</v>
      </c>
      <c r="B80" t="s">
        <v>88</v>
      </c>
      <c r="C80">
        <v>4852</v>
      </c>
      <c r="D80" t="s">
        <v>71</v>
      </c>
      <c r="E80" t="s">
        <v>71</v>
      </c>
      <c r="F80" s="36">
        <v>456558.86</v>
      </c>
      <c r="G80" s="36">
        <v>48143.65</v>
      </c>
      <c r="H80" s="36">
        <v>79052.899999999994</v>
      </c>
      <c r="I80" s="126">
        <v>577204.04</v>
      </c>
      <c r="J80" s="126">
        <v>320277.75</v>
      </c>
      <c r="M80" s="245">
        <v>13470</v>
      </c>
      <c r="O80" s="245">
        <v>0</v>
      </c>
      <c r="R80" s="197">
        <v>-962893.02</v>
      </c>
      <c r="S80" s="197">
        <v>2500428.33</v>
      </c>
      <c r="V80" s="222">
        <v>1236903.25</v>
      </c>
      <c r="W80" s="222">
        <v>118558</v>
      </c>
      <c r="X80" s="222">
        <v>565.07000000000005</v>
      </c>
      <c r="Y80" s="222">
        <v>1484810</v>
      </c>
      <c r="AA80" s="222">
        <v>6000</v>
      </c>
      <c r="AB80" s="40">
        <v>1953931.25</v>
      </c>
      <c r="AC80" s="40">
        <v>2290</v>
      </c>
      <c r="AD80" s="40">
        <v>720</v>
      </c>
      <c r="AE80" s="40">
        <v>803548.65</v>
      </c>
      <c r="AF80" s="40">
        <v>156114.53</v>
      </c>
      <c r="AJ80" s="221">
        <f t="shared" si="7"/>
        <v>583755.41</v>
      </c>
      <c r="AK80" s="245">
        <f t="shared" si="8"/>
        <v>13470</v>
      </c>
      <c r="AL80" s="222">
        <f t="shared" si="9"/>
        <v>570285.41</v>
      </c>
      <c r="AM80" s="40">
        <f t="shared" si="10"/>
        <v>2846836.3200000003</v>
      </c>
      <c r="AN80" s="44">
        <f t="shared" si="11"/>
        <v>2916604.4299999997</v>
      </c>
      <c r="AO80" s="34">
        <f t="shared" si="12"/>
        <v>-69768.109999999404</v>
      </c>
    </row>
    <row r="81" spans="1:41">
      <c r="A81" t="s">
        <v>597</v>
      </c>
      <c r="B81" t="s">
        <v>88</v>
      </c>
      <c r="C81">
        <v>1903</v>
      </c>
      <c r="D81" t="s">
        <v>72</v>
      </c>
      <c r="E81" t="s">
        <v>72</v>
      </c>
      <c r="F81" s="36">
        <v>292085.31</v>
      </c>
      <c r="G81" s="36">
        <v>17882.599999999999</v>
      </c>
      <c r="H81" s="36">
        <v>43000.800000000003</v>
      </c>
      <c r="I81" s="126">
        <v>8360.3799999999992</v>
      </c>
      <c r="J81" s="126">
        <v>265144.49</v>
      </c>
      <c r="O81" s="245">
        <v>0</v>
      </c>
      <c r="R81" s="197">
        <v>-1523249.85</v>
      </c>
      <c r="S81" s="197">
        <v>2140561.41</v>
      </c>
      <c r="V81" s="222">
        <v>799366.29</v>
      </c>
      <c r="W81" s="222">
        <v>10000</v>
      </c>
      <c r="X81" s="222">
        <v>305.56</v>
      </c>
      <c r="Y81" s="222">
        <v>344546</v>
      </c>
      <c r="AB81" s="40">
        <v>738674.16</v>
      </c>
      <c r="AC81" s="40">
        <v>10730</v>
      </c>
      <c r="AD81" s="40">
        <v>4672</v>
      </c>
      <c r="AE81" s="40">
        <v>245931.82</v>
      </c>
      <c r="AF81" s="40">
        <v>145047.85</v>
      </c>
      <c r="AJ81" s="221">
        <f t="shared" si="7"/>
        <v>352968.70999999996</v>
      </c>
      <c r="AK81" s="245">
        <f t="shared" si="8"/>
        <v>0</v>
      </c>
      <c r="AL81" s="222">
        <f t="shared" si="9"/>
        <v>352968.70999999996</v>
      </c>
      <c r="AM81" s="40">
        <f t="shared" si="10"/>
        <v>1154217.8500000001</v>
      </c>
      <c r="AN81" s="44">
        <f t="shared" si="11"/>
        <v>1145055.83</v>
      </c>
      <c r="AO81" s="34">
        <f t="shared" si="12"/>
        <v>9162.0200000000186</v>
      </c>
    </row>
    <row r="82" spans="1:41">
      <c r="A82" t="s">
        <v>597</v>
      </c>
      <c r="B82" t="s">
        <v>88</v>
      </c>
      <c r="C82">
        <v>4543</v>
      </c>
      <c r="D82" t="s">
        <v>73</v>
      </c>
      <c r="E82" t="s">
        <v>73</v>
      </c>
      <c r="F82" s="36">
        <v>465418.87</v>
      </c>
      <c r="G82" s="36">
        <v>55215.29</v>
      </c>
      <c r="H82" s="36">
        <v>40474</v>
      </c>
      <c r="I82" s="126">
        <v>1037069.44</v>
      </c>
      <c r="J82" s="126">
        <v>573560.89</v>
      </c>
      <c r="M82" s="245">
        <v>32025</v>
      </c>
      <c r="O82" s="245">
        <v>0</v>
      </c>
      <c r="R82" s="197">
        <v>-103503.52</v>
      </c>
      <c r="S82" s="197">
        <v>2191938.59</v>
      </c>
      <c r="V82" s="222">
        <v>1289658.23</v>
      </c>
      <c r="W82" s="222">
        <v>141270</v>
      </c>
      <c r="X82" s="222">
        <v>274.37</v>
      </c>
      <c r="Y82" s="222">
        <v>933970</v>
      </c>
      <c r="AA82" s="222">
        <v>82800</v>
      </c>
      <c r="AB82" s="40">
        <v>1418227.34</v>
      </c>
      <c r="AC82" s="40">
        <v>35139</v>
      </c>
      <c r="AE82" s="40">
        <v>682782.06</v>
      </c>
      <c r="AF82" s="40">
        <v>260545.78</v>
      </c>
      <c r="AJ82" s="221">
        <f t="shared" si="7"/>
        <v>561108.15999999992</v>
      </c>
      <c r="AK82" s="245">
        <f t="shared" si="8"/>
        <v>32025</v>
      </c>
      <c r="AL82" s="222">
        <f t="shared" si="9"/>
        <v>529083.15999999992</v>
      </c>
      <c r="AM82" s="40">
        <f t="shared" si="10"/>
        <v>2447972.6</v>
      </c>
      <c r="AN82" s="44">
        <f t="shared" si="11"/>
        <v>2396694.1800000002</v>
      </c>
      <c r="AO82" s="34">
        <f t="shared" si="12"/>
        <v>51278.419999999925</v>
      </c>
    </row>
    <row r="83" spans="1:41">
      <c r="A83" t="s">
        <v>597</v>
      </c>
      <c r="B83" t="s">
        <v>88</v>
      </c>
      <c r="C83">
        <v>4808</v>
      </c>
      <c r="D83" t="s">
        <v>74</v>
      </c>
      <c r="E83" t="s">
        <v>74</v>
      </c>
      <c r="F83" s="36">
        <v>763878.42</v>
      </c>
      <c r="G83" s="36">
        <v>53486.66</v>
      </c>
      <c r="H83" s="36">
        <v>86618.09</v>
      </c>
      <c r="I83" s="126">
        <v>785474.29</v>
      </c>
      <c r="J83" s="126">
        <v>454417.89</v>
      </c>
      <c r="K83" s="126">
        <v>1990</v>
      </c>
      <c r="M83" s="245">
        <v>38174.21</v>
      </c>
      <c r="O83" s="245">
        <v>0</v>
      </c>
      <c r="R83" s="197">
        <v>-2058307.86</v>
      </c>
      <c r="S83" s="197">
        <v>4194803.6500000004</v>
      </c>
      <c r="V83" s="222">
        <v>1217913.73</v>
      </c>
      <c r="W83" s="222">
        <v>312470</v>
      </c>
      <c r="X83" s="222">
        <v>875.01</v>
      </c>
      <c r="Y83" s="222">
        <v>1185560</v>
      </c>
      <c r="AB83" s="40">
        <v>1452409</v>
      </c>
      <c r="AD83" s="40">
        <v>15788</v>
      </c>
      <c r="AE83" s="40">
        <v>926944.68</v>
      </c>
      <c r="AF83" s="40">
        <v>350481.71</v>
      </c>
      <c r="AJ83" s="221">
        <f t="shared" si="7"/>
        <v>903983.17</v>
      </c>
      <c r="AK83" s="245">
        <f t="shared" si="8"/>
        <v>38174.21</v>
      </c>
      <c r="AL83" s="222">
        <f t="shared" si="9"/>
        <v>865808.96000000008</v>
      </c>
      <c r="AM83" s="40">
        <f t="shared" si="10"/>
        <v>2716818.74</v>
      </c>
      <c r="AN83" s="44">
        <f t="shared" si="11"/>
        <v>2745623.39</v>
      </c>
      <c r="AO83" s="34">
        <f t="shared" si="12"/>
        <v>-28804.649999999907</v>
      </c>
    </row>
    <row r="84" spans="1:41">
      <c r="A84" t="s">
        <v>597</v>
      </c>
      <c r="B84" t="s">
        <v>88</v>
      </c>
      <c r="C84">
        <v>2181</v>
      </c>
      <c r="D84" t="s">
        <v>75</v>
      </c>
      <c r="E84" t="s">
        <v>75</v>
      </c>
      <c r="F84" s="36">
        <v>421873.72</v>
      </c>
      <c r="G84" s="36">
        <v>112994.24000000001</v>
      </c>
      <c r="H84" s="36">
        <v>58405.65</v>
      </c>
      <c r="I84" s="126">
        <v>750622.24</v>
      </c>
      <c r="J84" s="126">
        <v>290741.98</v>
      </c>
      <c r="O84" s="245">
        <v>0</v>
      </c>
      <c r="P84" s="197">
        <v>117000</v>
      </c>
      <c r="R84" s="197">
        <v>-528521.36</v>
      </c>
      <c r="S84" s="197">
        <v>2119139.65</v>
      </c>
      <c r="V84" s="222">
        <v>893562.34</v>
      </c>
      <c r="X84" s="222">
        <v>644.28</v>
      </c>
      <c r="Y84" s="222">
        <v>997280</v>
      </c>
      <c r="AA84" s="222">
        <v>3000</v>
      </c>
      <c r="AB84" s="40">
        <v>1341413</v>
      </c>
      <c r="AC84" s="40">
        <v>14412</v>
      </c>
      <c r="AE84" s="40">
        <v>391287.88</v>
      </c>
      <c r="AF84" s="40">
        <v>220354.2</v>
      </c>
      <c r="AJ84" s="221">
        <f t="shared" si="7"/>
        <v>593273.61</v>
      </c>
      <c r="AK84" s="245">
        <f t="shared" si="8"/>
        <v>0</v>
      </c>
      <c r="AL84" s="222">
        <f t="shared" si="9"/>
        <v>593273.61</v>
      </c>
      <c r="AM84" s="40">
        <f t="shared" si="10"/>
        <v>1894486.62</v>
      </c>
      <c r="AN84" s="44">
        <f t="shared" si="11"/>
        <v>1967467.0799999998</v>
      </c>
      <c r="AO84" s="34">
        <f t="shared" si="12"/>
        <v>-72980.45999999973</v>
      </c>
    </row>
    <row r="85" spans="1:41">
      <c r="A85" t="s">
        <v>597</v>
      </c>
      <c r="B85" t="s">
        <v>88</v>
      </c>
      <c r="C85">
        <v>5301</v>
      </c>
      <c r="D85" t="s">
        <v>76</v>
      </c>
      <c r="E85" t="s">
        <v>76</v>
      </c>
      <c r="F85" s="36">
        <v>642240.68999999994</v>
      </c>
      <c r="G85" s="36">
        <v>60885.3</v>
      </c>
      <c r="H85" s="36">
        <v>66184.789999999994</v>
      </c>
      <c r="I85" s="126">
        <v>280351.89</v>
      </c>
      <c r="J85" s="126">
        <v>566598.61</v>
      </c>
      <c r="M85" s="245">
        <v>18075</v>
      </c>
      <c r="O85" s="245">
        <v>20</v>
      </c>
      <c r="R85" s="197">
        <v>294157.31</v>
      </c>
      <c r="S85" s="197">
        <v>1096893.17</v>
      </c>
      <c r="V85" s="222">
        <v>965932.17</v>
      </c>
      <c r="W85" s="222">
        <v>298720</v>
      </c>
      <c r="X85" s="222">
        <v>556.07000000000005</v>
      </c>
      <c r="Y85" s="222">
        <v>1433135</v>
      </c>
      <c r="AA85" s="222">
        <v>4280</v>
      </c>
      <c r="AB85" s="40">
        <v>1669514</v>
      </c>
      <c r="AC85" s="40">
        <v>24650</v>
      </c>
      <c r="AD85" s="40">
        <v>7306</v>
      </c>
      <c r="AE85" s="40">
        <v>552214.65</v>
      </c>
      <c r="AF85" s="40">
        <v>241822.79</v>
      </c>
      <c r="AJ85" s="221">
        <f t="shared" si="7"/>
        <v>769310.78</v>
      </c>
      <c r="AK85" s="245">
        <f t="shared" si="8"/>
        <v>18095</v>
      </c>
      <c r="AL85" s="222">
        <f t="shared" si="9"/>
        <v>751215.78</v>
      </c>
      <c r="AM85" s="40">
        <f t="shared" si="10"/>
        <v>2702623.24</v>
      </c>
      <c r="AN85" s="44">
        <f t="shared" si="11"/>
        <v>2495507.44</v>
      </c>
      <c r="AO85" s="34">
        <f t="shared" si="12"/>
        <v>207115.80000000028</v>
      </c>
    </row>
    <row r="86" spans="1:41">
      <c r="A86" t="s">
        <v>597</v>
      </c>
      <c r="B86" t="s">
        <v>88</v>
      </c>
      <c r="C86">
        <v>3656</v>
      </c>
      <c r="D86" t="s">
        <v>77</v>
      </c>
      <c r="E86" t="s">
        <v>77</v>
      </c>
      <c r="F86" s="36">
        <v>678429.5</v>
      </c>
      <c r="G86" s="36">
        <v>95327.59</v>
      </c>
      <c r="H86" s="36">
        <v>53363.79</v>
      </c>
      <c r="I86" s="126">
        <v>671597.61</v>
      </c>
      <c r="J86" s="126">
        <v>305404.99</v>
      </c>
      <c r="M86" s="245">
        <v>38418.99</v>
      </c>
      <c r="O86" s="245">
        <v>20800</v>
      </c>
      <c r="R86" s="197">
        <v>-1511398.82</v>
      </c>
      <c r="S86" s="197">
        <v>3207738.11</v>
      </c>
      <c r="V86" s="222">
        <v>946898.95</v>
      </c>
      <c r="W86" s="222">
        <v>282875</v>
      </c>
      <c r="X86" s="222">
        <v>980.97</v>
      </c>
      <c r="Y86" s="222">
        <v>1220370</v>
      </c>
      <c r="AA86" s="222">
        <v>570</v>
      </c>
      <c r="AB86" s="40">
        <v>1344570</v>
      </c>
      <c r="AD86" s="40">
        <v>28080</v>
      </c>
      <c r="AE86" s="40">
        <v>763284.12</v>
      </c>
      <c r="AF86" s="40">
        <v>267195.59999999998</v>
      </c>
      <c r="AJ86" s="221">
        <f t="shared" si="7"/>
        <v>827120.88</v>
      </c>
      <c r="AK86" s="245">
        <f t="shared" si="8"/>
        <v>59218.99</v>
      </c>
      <c r="AL86" s="222">
        <f t="shared" si="9"/>
        <v>767901.89</v>
      </c>
      <c r="AM86" s="40">
        <f t="shared" si="10"/>
        <v>2451694.92</v>
      </c>
      <c r="AN86" s="44">
        <f t="shared" si="11"/>
        <v>2403129.7200000002</v>
      </c>
      <c r="AO86" s="34">
        <f t="shared" si="12"/>
        <v>48565.199999999721</v>
      </c>
    </row>
    <row r="94" spans="1:41">
      <c r="F94" s="221"/>
      <c r="G94" s="221"/>
      <c r="H94" s="221"/>
    </row>
    <row r="95" spans="1:41">
      <c r="F95" s="221"/>
      <c r="G95" s="221"/>
      <c r="H95" s="221"/>
    </row>
    <row r="96" spans="1:41">
      <c r="F96" s="221"/>
      <c r="G96" s="221"/>
      <c r="H96" s="221"/>
    </row>
    <row r="97" spans="6:8">
      <c r="F97" s="221"/>
      <c r="G97" s="221"/>
      <c r="H97" s="2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4"/>
  <sheetViews>
    <sheetView topLeftCell="A4" zoomScaleNormal="100" workbookViewId="0">
      <selection activeCell="D18" sqref="D18"/>
    </sheetView>
  </sheetViews>
  <sheetFormatPr defaultRowHeight="14.25"/>
  <cols>
    <col min="1" max="1" width="7.125" style="126" bestFit="1" customWidth="1"/>
    <col min="2" max="2" width="15.25" style="126" customWidth="1"/>
    <col min="3" max="3" width="10.375" style="126" bestFit="1" customWidth="1"/>
    <col min="4" max="4" width="41.75" style="126" customWidth="1"/>
    <col min="5" max="5" width="40.875" style="126" customWidth="1"/>
    <col min="6" max="6" width="16.125" style="36" customWidth="1"/>
    <col min="7" max="7" width="14.125" style="36" bestFit="1" customWidth="1"/>
    <col min="8" max="8" width="25.25" style="36" customWidth="1"/>
    <col min="9" max="9" width="17.875" style="36" customWidth="1"/>
    <col min="10" max="10" width="16.125" style="126" customWidth="1"/>
    <col min="11" max="11" width="15.125" style="126" bestFit="1" customWidth="1"/>
    <col min="12" max="12" width="24.5" style="126" customWidth="1"/>
    <col min="13" max="13" width="22.25" style="126" customWidth="1"/>
    <col min="14" max="14" width="16.125" style="126" customWidth="1"/>
    <col min="15" max="15" width="15.25" style="59" bestFit="1" customWidth="1"/>
    <col min="16" max="16" width="25" style="59" customWidth="1"/>
    <col min="17" max="17" width="18" style="59" customWidth="1"/>
    <col min="18" max="18" width="16.125" style="59" customWidth="1"/>
    <col min="19" max="19" width="15.375" style="59" bestFit="1" customWidth="1"/>
    <col min="20" max="20" width="20" style="59" customWidth="1"/>
    <col min="21" max="21" width="17.5" style="126" customWidth="1"/>
    <col min="22" max="22" width="15.375" style="126" customWidth="1"/>
    <col min="23" max="23" width="14.875" style="126" customWidth="1"/>
    <col min="24" max="24" width="20.75" style="126" customWidth="1"/>
    <col min="25" max="25" width="23.75" style="265" customWidth="1"/>
    <col min="26" max="26" width="22" style="265" customWidth="1"/>
    <col min="27" max="27" width="19.875" style="265" customWidth="1"/>
    <col min="28" max="28" width="15.25" style="265" customWidth="1"/>
    <col min="29" max="29" width="19.5" style="33" bestFit="1" customWidth="1"/>
    <col min="30" max="30" width="19.5" style="33" customWidth="1"/>
    <col min="31" max="31" width="23" style="33" bestFit="1" customWidth="1"/>
    <col min="32" max="32" width="18.25" style="33" bestFit="1" customWidth="1"/>
    <col min="33" max="33" width="20.125" style="37" bestFit="1" customWidth="1"/>
    <col min="34" max="36" width="15.5" style="37" bestFit="1" customWidth="1"/>
    <col min="37" max="38" width="20.875" style="37" bestFit="1" customWidth="1"/>
    <col min="39" max="39" width="17.125" style="37" bestFit="1" customWidth="1"/>
    <col min="40" max="41" width="19.375" style="37" bestFit="1" customWidth="1"/>
    <col min="42" max="42" width="26.125" style="126" bestFit="1" customWidth="1"/>
    <col min="43" max="43" width="18.5" style="126" bestFit="1" customWidth="1"/>
    <col min="44" max="44" width="20.375" style="126" bestFit="1" customWidth="1"/>
    <col min="45" max="45" width="20.125" style="126" customWidth="1"/>
    <col min="46" max="46" width="16" style="126" customWidth="1"/>
    <col min="47" max="47" width="14" style="126" customWidth="1"/>
    <col min="48" max="48" width="22.625" style="126" bestFit="1" customWidth="1"/>
    <col min="49" max="49" width="26.625" style="126" bestFit="1" customWidth="1"/>
    <col min="50" max="50" width="26.75" style="126" bestFit="1" customWidth="1"/>
    <col min="51" max="51" width="15.125" style="126" bestFit="1" customWidth="1"/>
    <col min="52" max="52" width="26.25" style="126" bestFit="1" customWidth="1"/>
    <col min="53" max="53" width="43" style="126" bestFit="1" customWidth="1"/>
    <col min="54" max="54" width="43.75" style="126" bestFit="1" customWidth="1"/>
    <col min="55" max="55" width="27.875" style="126" bestFit="1" customWidth="1"/>
    <col min="56" max="56" width="11.125" style="126" customWidth="1"/>
    <col min="57" max="57" width="19.5" style="126" customWidth="1"/>
    <col min="58" max="58" width="15.125" style="126" bestFit="1" customWidth="1"/>
    <col min="59" max="59" width="19.25" style="126" bestFit="1" customWidth="1"/>
    <col min="60" max="60" width="23.5" style="126" bestFit="1" customWidth="1"/>
    <col min="61" max="61" width="17.75" style="126" customWidth="1"/>
    <col min="62" max="62" width="18.125" style="126" customWidth="1"/>
    <col min="63" max="63" width="20.625" style="126" customWidth="1"/>
    <col min="64" max="64" width="18.75" style="126" customWidth="1"/>
    <col min="65" max="65" width="12.25" style="126" customWidth="1"/>
    <col min="66" max="66" width="20.25" style="126" customWidth="1"/>
    <col min="67" max="67" width="14.125" style="126" bestFit="1" customWidth="1"/>
    <col min="68" max="68" width="13.125" style="126" bestFit="1" customWidth="1"/>
    <col min="69" max="69" width="11.375" style="126" bestFit="1" customWidth="1"/>
    <col min="70" max="70" width="10.375" style="126" bestFit="1" customWidth="1"/>
    <col min="71" max="71" width="11.375" style="126" bestFit="1" customWidth="1"/>
    <col min="72" max="72" width="13.125" style="126" bestFit="1" customWidth="1"/>
    <col min="73" max="73" width="10.375" style="126" bestFit="1" customWidth="1"/>
    <col min="74" max="74" width="13.125" style="126" bestFit="1" customWidth="1"/>
    <col min="75" max="76" width="14.125" style="126" bestFit="1" customWidth="1"/>
    <col min="77" max="77" width="10.375" style="126" bestFit="1" customWidth="1"/>
    <col min="78" max="78" width="13.125" style="126" bestFit="1" customWidth="1"/>
    <col min="79" max="79" width="11.375" style="126" bestFit="1" customWidth="1"/>
    <col min="80" max="80" width="14.125" style="126" bestFit="1" customWidth="1"/>
    <col min="81" max="81" width="11.375" style="126" bestFit="1" customWidth="1"/>
    <col min="82" max="83" width="10.375" style="126" bestFit="1" customWidth="1"/>
    <col min="84" max="84" width="14.125" style="126" bestFit="1" customWidth="1"/>
    <col min="85" max="86" width="10.375" style="126" bestFit="1" customWidth="1"/>
    <col min="87" max="89" width="14.125" style="126" bestFit="1" customWidth="1"/>
    <col min="90" max="90" width="9.125" style="126" bestFit="1" customWidth="1"/>
    <col min="91" max="91" width="9.375" style="126" bestFit="1" customWidth="1"/>
    <col min="92" max="92" width="13.125" style="126" bestFit="1" customWidth="1"/>
    <col min="93" max="16384" width="9" style="126"/>
  </cols>
  <sheetData>
    <row r="1" spans="1:41">
      <c r="D1" s="126" t="s">
        <v>1410</v>
      </c>
      <c r="E1" s="126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1864</v>
      </c>
      <c r="K1" s="126" t="s">
        <v>1806</v>
      </c>
      <c r="L1" s="126" t="s">
        <v>1808</v>
      </c>
      <c r="M1" s="126" t="s">
        <v>1847</v>
      </c>
      <c r="N1" s="126" t="s">
        <v>1866</v>
      </c>
      <c r="O1" s="59" t="s">
        <v>1810</v>
      </c>
      <c r="P1" s="59" t="s">
        <v>1812</v>
      </c>
      <c r="Q1" s="59" t="s">
        <v>1849</v>
      </c>
      <c r="R1" s="59" t="s">
        <v>1814</v>
      </c>
      <c r="S1" s="59" t="s">
        <v>1816</v>
      </c>
      <c r="T1" s="59" t="s">
        <v>1868</v>
      </c>
      <c r="U1" s="126" t="s">
        <v>1818</v>
      </c>
      <c r="V1" s="126" t="s">
        <v>1795</v>
      </c>
      <c r="W1" s="126" t="s">
        <v>1820</v>
      </c>
      <c r="X1" s="126" t="s">
        <v>1822</v>
      </c>
      <c r="Y1" s="265" t="s">
        <v>1857</v>
      </c>
      <c r="Z1" s="265" t="s">
        <v>1823</v>
      </c>
      <c r="AA1" s="265" t="s">
        <v>1825</v>
      </c>
      <c r="AB1" s="265" t="s">
        <v>1827</v>
      </c>
      <c r="AC1" s="33" t="s">
        <v>1851</v>
      </c>
      <c r="AD1" s="33" t="s">
        <v>1829</v>
      </c>
      <c r="AE1" s="33" t="s">
        <v>1853</v>
      </c>
      <c r="AF1" s="33" t="s">
        <v>1831</v>
      </c>
      <c r="AG1" s="37" t="s">
        <v>1833</v>
      </c>
      <c r="AH1" s="37" t="s">
        <v>1870</v>
      </c>
      <c r="AI1" s="37" t="s">
        <v>1835</v>
      </c>
      <c r="AJ1" s="37" t="s">
        <v>1837</v>
      </c>
      <c r="AK1" s="37" t="s">
        <v>1839</v>
      </c>
      <c r="AL1" s="37" t="s">
        <v>1841</v>
      </c>
      <c r="AM1" s="37" t="s">
        <v>1872</v>
      </c>
      <c r="AN1" s="37" t="s">
        <v>1843</v>
      </c>
      <c r="AO1" s="37" t="s">
        <v>1845</v>
      </c>
    </row>
    <row r="2" spans="1:41">
      <c r="D2" s="126" t="s">
        <v>1411</v>
      </c>
      <c r="E2" s="126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1865</v>
      </c>
      <c r="K2" s="126" t="s">
        <v>1807</v>
      </c>
      <c r="L2" s="126" t="s">
        <v>1809</v>
      </c>
      <c r="M2" s="126" t="s">
        <v>1848</v>
      </c>
      <c r="N2" s="126" t="s">
        <v>1867</v>
      </c>
      <c r="O2" s="59" t="s">
        <v>1811</v>
      </c>
      <c r="P2" s="59" t="s">
        <v>1813</v>
      </c>
      <c r="Q2" s="59" t="s">
        <v>1850</v>
      </c>
      <c r="R2" s="59" t="s">
        <v>1815</v>
      </c>
      <c r="S2" s="59" t="s">
        <v>1817</v>
      </c>
      <c r="T2" s="59" t="s">
        <v>1869</v>
      </c>
      <c r="U2" s="126" t="s">
        <v>1819</v>
      </c>
      <c r="V2" s="126" t="s">
        <v>1796</v>
      </c>
      <c r="W2" s="126" t="s">
        <v>1821</v>
      </c>
      <c r="X2" s="126" t="s">
        <v>1797</v>
      </c>
      <c r="Y2" s="265" t="s">
        <v>1858</v>
      </c>
      <c r="Z2" s="265" t="s">
        <v>1824</v>
      </c>
      <c r="AA2" s="265" t="s">
        <v>1826</v>
      </c>
      <c r="AB2" s="265" t="s">
        <v>1828</v>
      </c>
      <c r="AC2" s="33" t="s">
        <v>1852</v>
      </c>
      <c r="AD2" s="33" t="s">
        <v>1830</v>
      </c>
      <c r="AE2" s="33" t="s">
        <v>1854</v>
      </c>
      <c r="AF2" s="33" t="s">
        <v>1832</v>
      </c>
      <c r="AG2" s="37" t="s">
        <v>1834</v>
      </c>
      <c r="AH2" s="37" t="s">
        <v>1871</v>
      </c>
      <c r="AI2" s="37" t="s">
        <v>1836</v>
      </c>
      <c r="AJ2" s="37" t="s">
        <v>1838</v>
      </c>
      <c r="AK2" s="37" t="s">
        <v>1840</v>
      </c>
      <c r="AL2" s="37" t="s">
        <v>1842</v>
      </c>
      <c r="AM2" s="37" t="s">
        <v>1873</v>
      </c>
      <c r="AN2" s="37" t="s">
        <v>1844</v>
      </c>
      <c r="AO2" s="37" t="s">
        <v>1846</v>
      </c>
    </row>
    <row r="3" spans="1:41">
      <c r="B3" s="126" t="s">
        <v>345</v>
      </c>
      <c r="C3" s="126" t="s">
        <v>467</v>
      </c>
      <c r="D3" s="126" t="s">
        <v>1412</v>
      </c>
      <c r="E3" s="126" t="s">
        <v>1412</v>
      </c>
      <c r="F3" s="36">
        <v>105968539.84</v>
      </c>
      <c r="G3" s="36">
        <v>19814582.190000001</v>
      </c>
      <c r="H3" s="36">
        <v>33361147.640000001</v>
      </c>
      <c r="I3" s="36">
        <v>78709</v>
      </c>
      <c r="J3" s="126">
        <v>5228.91</v>
      </c>
      <c r="K3" s="126">
        <v>221613471.97</v>
      </c>
      <c r="L3" s="126">
        <v>93352308.359999999</v>
      </c>
      <c r="M3" s="126">
        <v>0</v>
      </c>
      <c r="N3" s="126">
        <v>0</v>
      </c>
      <c r="O3" s="59">
        <v>2398669.98</v>
      </c>
      <c r="P3" s="59">
        <v>15414696.58</v>
      </c>
      <c r="Q3" s="59">
        <v>0</v>
      </c>
      <c r="R3" s="59">
        <v>3176483.18</v>
      </c>
      <c r="S3" s="59">
        <v>-4895468.75</v>
      </c>
      <c r="T3" s="59">
        <v>30000</v>
      </c>
      <c r="U3" s="126">
        <v>1764799.76</v>
      </c>
      <c r="V3" s="126">
        <v>-3020341.29</v>
      </c>
      <c r="W3" s="126">
        <v>-27101394.559999999</v>
      </c>
      <c r="X3" s="126">
        <v>521988269.12</v>
      </c>
      <c r="Y3" s="265">
        <v>2144.37</v>
      </c>
      <c r="Z3" s="265">
        <v>324152761.39999998</v>
      </c>
      <c r="AA3" s="265">
        <v>26938458.93</v>
      </c>
      <c r="AB3" s="265">
        <v>247240.5</v>
      </c>
      <c r="AC3" s="33">
        <v>1369805</v>
      </c>
      <c r="AD3" s="33">
        <v>335138220.64999998</v>
      </c>
      <c r="AE3" s="33">
        <v>8000</v>
      </c>
      <c r="AF3" s="33">
        <v>50752879.5</v>
      </c>
      <c r="AG3" s="37">
        <v>476405124.5</v>
      </c>
      <c r="AH3" s="37">
        <v>107997.25</v>
      </c>
      <c r="AI3" s="37">
        <v>5354327.12</v>
      </c>
      <c r="AJ3" s="37">
        <v>1809588</v>
      </c>
      <c r="AK3" s="37">
        <v>232839239.69</v>
      </c>
      <c r="AL3" s="37">
        <v>52830077.890000001</v>
      </c>
      <c r="AM3" s="37">
        <v>14120</v>
      </c>
      <c r="AN3" s="37">
        <v>1424.3</v>
      </c>
      <c r="AO3" s="37">
        <v>4809337.71</v>
      </c>
    </row>
    <row r="4" spans="1:41">
      <c r="D4" s="126" t="s">
        <v>96</v>
      </c>
      <c r="E4" s="126" t="s">
        <v>96</v>
      </c>
      <c r="F4" s="36">
        <v>22689.919999999998</v>
      </c>
      <c r="H4" s="36">
        <v>18500</v>
      </c>
      <c r="K4" s="126">
        <v>329341.7</v>
      </c>
      <c r="L4" s="126">
        <v>4</v>
      </c>
      <c r="O4" s="59">
        <v>0</v>
      </c>
      <c r="P4" s="59">
        <v>190.09</v>
      </c>
      <c r="Q4" s="59">
        <v>0</v>
      </c>
      <c r="S4" s="59">
        <v>0</v>
      </c>
      <c r="W4" s="126">
        <v>-1271104.67</v>
      </c>
      <c r="X4" s="126">
        <v>1728083.33</v>
      </c>
      <c r="AB4" s="265">
        <v>554.75</v>
      </c>
      <c r="AD4" s="33">
        <v>1111575.1100000001</v>
      </c>
      <c r="AF4" s="33">
        <v>2277642.62</v>
      </c>
      <c r="AG4" s="37">
        <v>2735719.11</v>
      </c>
      <c r="AH4" s="37">
        <v>740</v>
      </c>
      <c r="AK4" s="37">
        <v>624241.24</v>
      </c>
      <c r="AL4" s="37">
        <v>80505.259999999995</v>
      </c>
      <c r="AO4" s="37">
        <v>35200</v>
      </c>
    </row>
    <row r="5" spans="1:41">
      <c r="D5" s="126" t="s">
        <v>97</v>
      </c>
      <c r="E5" s="126" t="s">
        <v>97</v>
      </c>
      <c r="F5" s="36">
        <v>94185.05</v>
      </c>
      <c r="H5" s="36">
        <v>46830</v>
      </c>
      <c r="L5" s="126">
        <v>3</v>
      </c>
      <c r="O5" s="59">
        <v>0</v>
      </c>
      <c r="P5" s="59">
        <v>0</v>
      </c>
      <c r="S5" s="59">
        <v>0</v>
      </c>
      <c r="W5" s="126">
        <v>109239.05</v>
      </c>
      <c r="X5" s="126">
        <v>1</v>
      </c>
      <c r="Y5" s="33"/>
      <c r="Z5" s="33"/>
      <c r="AA5" s="33"/>
      <c r="AB5" s="33"/>
      <c r="AD5" s="33">
        <v>663140</v>
      </c>
      <c r="AF5" s="33">
        <v>375807.05</v>
      </c>
      <c r="AG5" s="37">
        <v>684490</v>
      </c>
      <c r="AK5" s="37">
        <v>322679.05</v>
      </c>
    </row>
    <row r="6" spans="1:41">
      <c r="D6" s="126" t="s">
        <v>1606</v>
      </c>
      <c r="Y6" s="33"/>
      <c r="Z6" s="33"/>
      <c r="AA6" s="33"/>
      <c r="AB6" s="33"/>
    </row>
    <row r="7" spans="1:41">
      <c r="D7" s="126" t="s">
        <v>99</v>
      </c>
      <c r="E7" s="126" t="s">
        <v>99</v>
      </c>
      <c r="F7" s="36">
        <v>6697.76</v>
      </c>
      <c r="H7" s="36">
        <v>0</v>
      </c>
      <c r="K7" s="126">
        <v>615657.72</v>
      </c>
      <c r="L7" s="126">
        <v>580190.98</v>
      </c>
      <c r="W7" s="126">
        <v>-790646.1</v>
      </c>
      <c r="X7" s="126">
        <v>2280907.04</v>
      </c>
      <c r="Y7" s="33"/>
      <c r="Z7" s="33"/>
      <c r="AA7" s="33"/>
      <c r="AB7" s="33">
        <v>13.33</v>
      </c>
      <c r="AD7" s="33">
        <v>1746472.5</v>
      </c>
      <c r="AF7" s="33">
        <v>282951.24</v>
      </c>
      <c r="AG7" s="37">
        <v>1774273.5</v>
      </c>
      <c r="AH7" s="37">
        <v>7291.25</v>
      </c>
      <c r="AI7" s="37">
        <v>22646</v>
      </c>
      <c r="AK7" s="37">
        <v>219595.99</v>
      </c>
      <c r="AL7" s="37">
        <v>293344.81</v>
      </c>
    </row>
    <row r="8" spans="1:41">
      <c r="D8" s="126" t="s">
        <v>100</v>
      </c>
      <c r="E8" s="126" t="s">
        <v>100</v>
      </c>
      <c r="F8" s="36">
        <v>11211.28</v>
      </c>
      <c r="H8" s="36">
        <v>0</v>
      </c>
      <c r="I8" s="36">
        <v>0</v>
      </c>
      <c r="K8" s="126">
        <v>3758084.27</v>
      </c>
      <c r="L8" s="126">
        <v>12335.2</v>
      </c>
      <c r="O8" s="59">
        <v>14760</v>
      </c>
      <c r="P8" s="59">
        <v>3206.5</v>
      </c>
      <c r="S8" s="59">
        <v>0</v>
      </c>
      <c r="W8" s="126">
        <v>-1000387.37</v>
      </c>
      <c r="X8" s="126">
        <v>4905540</v>
      </c>
      <c r="Y8" s="33"/>
      <c r="Z8" s="33"/>
      <c r="AA8" s="33"/>
      <c r="AB8" s="33">
        <v>109.8</v>
      </c>
      <c r="AD8" s="33">
        <v>988580</v>
      </c>
      <c r="AF8" s="33">
        <v>442806.76</v>
      </c>
      <c r="AG8" s="37">
        <v>998930</v>
      </c>
      <c r="AH8" s="37">
        <v>18525</v>
      </c>
      <c r="AK8" s="37">
        <v>395663.2</v>
      </c>
      <c r="AL8" s="37">
        <v>159866.74</v>
      </c>
    </row>
    <row r="9" spans="1:41">
      <c r="D9" s="126" t="s">
        <v>1579</v>
      </c>
      <c r="E9" s="126" t="s">
        <v>1579</v>
      </c>
      <c r="F9" s="36">
        <v>49359.73</v>
      </c>
      <c r="G9" s="36">
        <v>36520.71</v>
      </c>
      <c r="I9" s="36">
        <v>44120</v>
      </c>
      <c r="K9" s="126">
        <v>1</v>
      </c>
      <c r="L9" s="126">
        <v>2</v>
      </c>
      <c r="P9" s="59">
        <v>68912.08</v>
      </c>
      <c r="S9" s="59">
        <v>1004.43</v>
      </c>
      <c r="W9" s="126">
        <v>137083.92000000001</v>
      </c>
      <c r="X9" s="126">
        <v>180573.14</v>
      </c>
      <c r="Y9" s="33"/>
      <c r="Z9" s="33"/>
      <c r="AA9" s="33"/>
      <c r="AB9" s="33">
        <v>604.01</v>
      </c>
      <c r="AD9" s="33">
        <v>12606813.58</v>
      </c>
      <c r="AF9" s="33">
        <v>276213.34999999998</v>
      </c>
      <c r="AG9" s="37">
        <v>12696009.58</v>
      </c>
      <c r="AI9" s="37">
        <v>24408</v>
      </c>
      <c r="AK9" s="37">
        <v>420783.49</v>
      </c>
    </row>
    <row r="10" spans="1:41">
      <c r="D10" s="126" t="s">
        <v>101</v>
      </c>
      <c r="E10" s="126" t="s">
        <v>101</v>
      </c>
      <c r="F10" s="36">
        <v>141925.9</v>
      </c>
      <c r="G10" s="36">
        <v>35220</v>
      </c>
      <c r="H10" s="36">
        <v>72490</v>
      </c>
      <c r="K10" s="126">
        <v>1</v>
      </c>
      <c r="L10" s="126">
        <v>46369.41</v>
      </c>
      <c r="S10" s="59">
        <v>2600</v>
      </c>
      <c r="V10" s="126">
        <v>605625.62</v>
      </c>
      <c r="W10" s="126">
        <v>-492383.3</v>
      </c>
      <c r="X10" s="126">
        <v>2</v>
      </c>
      <c r="Y10" s="33"/>
      <c r="Z10" s="33">
        <v>531800</v>
      </c>
      <c r="AA10" s="33"/>
      <c r="AB10" s="33">
        <v>117.35</v>
      </c>
      <c r="AD10" s="33">
        <v>17347053.440000001</v>
      </c>
      <c r="AF10" s="33">
        <v>66740</v>
      </c>
      <c r="AG10" s="37">
        <v>17363956</v>
      </c>
      <c r="AJ10" s="37">
        <v>39540</v>
      </c>
      <c r="AK10" s="37">
        <v>342719.5</v>
      </c>
      <c r="AL10" s="37">
        <v>11333.3</v>
      </c>
      <c r="AO10" s="37">
        <v>8000</v>
      </c>
    </row>
    <row r="11" spans="1:41">
      <c r="D11" s="126" t="s">
        <v>102</v>
      </c>
      <c r="E11" s="126" t="s">
        <v>102</v>
      </c>
      <c r="F11" s="36">
        <v>18394.419999999998</v>
      </c>
      <c r="H11" s="36">
        <v>68753</v>
      </c>
      <c r="K11" s="126">
        <v>787087.1</v>
      </c>
      <c r="L11" s="126">
        <v>704945.58</v>
      </c>
      <c r="O11" s="59">
        <v>0</v>
      </c>
      <c r="S11" s="59">
        <v>0</v>
      </c>
      <c r="W11" s="126">
        <v>-2167295.5</v>
      </c>
      <c r="X11" s="126">
        <v>3116375.39</v>
      </c>
      <c r="Y11" s="33"/>
      <c r="Z11" s="33"/>
      <c r="AA11" s="33"/>
      <c r="AB11" s="33"/>
      <c r="AD11" s="33">
        <v>1337955.68</v>
      </c>
      <c r="AF11" s="33">
        <v>1215312.55</v>
      </c>
      <c r="AG11" s="37">
        <v>1325944</v>
      </c>
      <c r="AH11" s="37">
        <v>76099</v>
      </c>
      <c r="AK11" s="37">
        <v>242674.75</v>
      </c>
      <c r="AL11" s="37">
        <v>278450.27</v>
      </c>
    </row>
    <row r="12" spans="1:41">
      <c r="D12" s="126" t="s">
        <v>103</v>
      </c>
      <c r="E12" s="126" t="s">
        <v>103</v>
      </c>
      <c r="F12" s="36">
        <v>1262914.3</v>
      </c>
      <c r="H12" s="36">
        <v>158004</v>
      </c>
      <c r="K12" s="126">
        <v>329921.93</v>
      </c>
      <c r="L12" s="126">
        <v>498434.7</v>
      </c>
      <c r="S12" s="59">
        <v>-7045146</v>
      </c>
      <c r="W12" s="126">
        <v>2351172.4700000002</v>
      </c>
      <c r="X12" s="126">
        <v>2450442</v>
      </c>
      <c r="Y12" s="33"/>
      <c r="Z12" s="33"/>
      <c r="AA12" s="33"/>
      <c r="AB12" s="33">
        <v>365.98</v>
      </c>
      <c r="AD12" s="33">
        <v>1250221</v>
      </c>
      <c r="AF12" s="33">
        <v>5377770.29</v>
      </c>
      <c r="AG12" s="37">
        <v>1439118.5</v>
      </c>
      <c r="AK12" s="37">
        <v>458282.2</v>
      </c>
      <c r="AL12" s="37">
        <v>238150.11</v>
      </c>
    </row>
    <row r="13" spans="1:41">
      <c r="D13" s="126" t="s">
        <v>104</v>
      </c>
      <c r="Y13" s="33"/>
      <c r="Z13" s="33"/>
      <c r="AA13" s="33"/>
      <c r="AB13" s="33"/>
    </row>
    <row r="14" spans="1:41">
      <c r="D14" s="126" t="s">
        <v>105</v>
      </c>
      <c r="E14" s="126" t="s">
        <v>105</v>
      </c>
      <c r="F14" s="36">
        <v>8000</v>
      </c>
      <c r="K14" s="126">
        <v>3206733.3</v>
      </c>
      <c r="L14" s="126">
        <v>783448.71</v>
      </c>
      <c r="P14" s="59">
        <v>0</v>
      </c>
      <c r="S14" s="59">
        <v>0</v>
      </c>
      <c r="W14" s="126">
        <v>2603438.8199999998</v>
      </c>
      <c r="X14" s="126">
        <v>1686786.55</v>
      </c>
      <c r="Y14" s="33"/>
      <c r="Z14" s="33"/>
      <c r="AA14" s="33">
        <v>8000</v>
      </c>
      <c r="AB14" s="33"/>
      <c r="AD14" s="33">
        <v>1606568</v>
      </c>
      <c r="AF14" s="33">
        <v>269588.11</v>
      </c>
      <c r="AG14" s="37">
        <v>1647170</v>
      </c>
      <c r="AI14" s="37">
        <v>4140</v>
      </c>
      <c r="AJ14" s="37">
        <v>2540</v>
      </c>
      <c r="AK14" s="37">
        <v>222306.11</v>
      </c>
      <c r="AL14" s="37">
        <v>300043.36</v>
      </c>
    </row>
    <row r="15" spans="1:41">
      <c r="D15" s="126" t="s">
        <v>106</v>
      </c>
      <c r="E15" s="126" t="s">
        <v>106</v>
      </c>
      <c r="F15" s="36">
        <v>131010.76</v>
      </c>
      <c r="H15" s="36">
        <v>0</v>
      </c>
      <c r="K15" s="126">
        <v>741334.26</v>
      </c>
      <c r="L15" s="126">
        <v>391063.61</v>
      </c>
      <c r="O15" s="59">
        <v>0</v>
      </c>
      <c r="P15" s="59">
        <v>0</v>
      </c>
      <c r="S15" s="59">
        <v>120000</v>
      </c>
      <c r="W15" s="126">
        <v>904141.45</v>
      </c>
      <c r="X15" s="126">
        <v>412000</v>
      </c>
      <c r="Y15" s="33"/>
      <c r="Z15" s="33"/>
      <c r="AA15" s="33"/>
      <c r="AB15" s="33">
        <v>79.680000000000007</v>
      </c>
      <c r="AD15" s="33">
        <v>2031998.5</v>
      </c>
      <c r="AE15" s="33">
        <v>8000</v>
      </c>
      <c r="AF15" s="33">
        <v>3740300</v>
      </c>
      <c r="AG15" s="37">
        <v>2074498.5</v>
      </c>
      <c r="AI15" s="37">
        <v>68400</v>
      </c>
      <c r="AJ15" s="37">
        <v>78400</v>
      </c>
      <c r="AK15" s="37">
        <v>359600</v>
      </c>
      <c r="AL15" s="37">
        <v>180812.5</v>
      </c>
      <c r="AO15" s="37">
        <v>3191400</v>
      </c>
    </row>
    <row r="16" spans="1:41">
      <c r="A16" s="126" t="s">
        <v>602</v>
      </c>
      <c r="B16" s="126" t="s">
        <v>331</v>
      </c>
      <c r="C16" s="126">
        <v>6904</v>
      </c>
      <c r="D16" s="126" t="s">
        <v>107</v>
      </c>
      <c r="E16" s="126" t="s">
        <v>107</v>
      </c>
      <c r="F16" s="36">
        <v>849570.76</v>
      </c>
      <c r="G16" s="36">
        <v>105738.01</v>
      </c>
      <c r="H16" s="36">
        <v>337070.11</v>
      </c>
      <c r="K16" s="126">
        <v>110402</v>
      </c>
      <c r="L16" s="126">
        <v>527039.77</v>
      </c>
      <c r="O16" s="59">
        <v>44228</v>
      </c>
      <c r="P16" s="59">
        <v>68576.34</v>
      </c>
      <c r="R16" s="59">
        <v>8079.9</v>
      </c>
      <c r="S16" s="59">
        <v>0</v>
      </c>
      <c r="W16" s="126">
        <v>193931.42</v>
      </c>
      <c r="X16" s="126">
        <v>1691218.36</v>
      </c>
      <c r="Y16" s="33"/>
      <c r="Z16" s="33">
        <v>1713069.89</v>
      </c>
      <c r="AA16" s="33">
        <v>210375</v>
      </c>
      <c r="AB16" s="33">
        <v>1652.69</v>
      </c>
      <c r="AD16" s="33">
        <v>3258381</v>
      </c>
      <c r="AF16" s="33">
        <v>345478</v>
      </c>
      <c r="AG16" s="37">
        <v>3889911</v>
      </c>
      <c r="AI16" s="37">
        <v>17920</v>
      </c>
      <c r="AJ16" s="37">
        <v>34663</v>
      </c>
      <c r="AK16" s="37">
        <v>1321702.22</v>
      </c>
      <c r="AL16" s="37">
        <v>340973.73</v>
      </c>
    </row>
    <row r="17" spans="1:41">
      <c r="A17" s="126" t="s">
        <v>602</v>
      </c>
      <c r="B17" s="126" t="s">
        <v>331</v>
      </c>
      <c r="C17" s="126">
        <v>7854</v>
      </c>
      <c r="D17" s="126" t="s">
        <v>108</v>
      </c>
      <c r="E17" s="126" t="s">
        <v>108</v>
      </c>
      <c r="F17" s="36">
        <v>390115.08</v>
      </c>
      <c r="G17" s="36">
        <v>141110.25</v>
      </c>
      <c r="H17" s="36">
        <v>752884.05</v>
      </c>
      <c r="K17" s="126">
        <v>372901</v>
      </c>
      <c r="L17" s="126">
        <v>1062343.72</v>
      </c>
      <c r="P17" s="59">
        <v>433009.97</v>
      </c>
      <c r="S17" s="59">
        <v>0</v>
      </c>
      <c r="W17" s="126">
        <v>949789.04</v>
      </c>
      <c r="X17" s="126">
        <v>1534772.11</v>
      </c>
      <c r="Y17" s="33"/>
      <c r="Z17" s="33">
        <v>2160138.37</v>
      </c>
      <c r="AA17" s="33"/>
      <c r="AB17" s="33">
        <v>1346.18</v>
      </c>
      <c r="AD17" s="33">
        <v>1544691</v>
      </c>
      <c r="AF17" s="33">
        <v>156050</v>
      </c>
      <c r="AG17" s="37">
        <v>2775600</v>
      </c>
      <c r="AI17" s="37">
        <v>44730</v>
      </c>
      <c r="AJ17" s="37">
        <v>1260</v>
      </c>
      <c r="AK17" s="37">
        <v>1100411.52</v>
      </c>
      <c r="AL17" s="37">
        <v>138441.04999999999</v>
      </c>
    </row>
    <row r="18" spans="1:41">
      <c r="A18" s="126" t="s">
        <v>602</v>
      </c>
      <c r="B18" s="126" t="s">
        <v>331</v>
      </c>
      <c r="C18" s="126">
        <v>11376</v>
      </c>
      <c r="D18" s="126" t="s">
        <v>109</v>
      </c>
      <c r="E18" s="126" t="s">
        <v>109</v>
      </c>
      <c r="F18" s="36">
        <v>3825899.75</v>
      </c>
      <c r="G18" s="36">
        <v>69823.66</v>
      </c>
      <c r="H18" s="36">
        <v>462452.58</v>
      </c>
      <c r="K18" s="126">
        <v>788994.05</v>
      </c>
      <c r="L18" s="126">
        <v>212185.92</v>
      </c>
      <c r="O18" s="59">
        <v>89073.08</v>
      </c>
      <c r="P18" s="59">
        <v>332584.3</v>
      </c>
      <c r="S18" s="59">
        <v>937.49</v>
      </c>
      <c r="W18" s="126">
        <v>3893126.14</v>
      </c>
      <c r="X18" s="126">
        <v>1567224.53</v>
      </c>
      <c r="Y18" s="33"/>
      <c r="Z18" s="33">
        <v>2722216.38</v>
      </c>
      <c r="AA18" s="33"/>
      <c r="AB18" s="33">
        <v>9150.58</v>
      </c>
      <c r="AD18" s="33">
        <v>1497066.5</v>
      </c>
      <c r="AF18" s="33">
        <v>384000</v>
      </c>
      <c r="AG18" s="37">
        <v>2755060.58</v>
      </c>
      <c r="AI18" s="37">
        <v>32266</v>
      </c>
      <c r="AJ18" s="37">
        <v>25891</v>
      </c>
      <c r="AK18" s="37">
        <v>1877071.56</v>
      </c>
      <c r="AL18" s="37">
        <v>399751.9</v>
      </c>
      <c r="AO18" s="37">
        <v>45982</v>
      </c>
    </row>
    <row r="19" spans="1:41">
      <c r="A19" s="126" t="s">
        <v>602</v>
      </c>
      <c r="B19" s="126" t="s">
        <v>331</v>
      </c>
      <c r="C19" s="126">
        <v>5535</v>
      </c>
      <c r="D19" s="126" t="s">
        <v>110</v>
      </c>
      <c r="E19" s="126" t="s">
        <v>110</v>
      </c>
      <c r="F19" s="36">
        <v>1338511.6399999999</v>
      </c>
      <c r="G19" s="36">
        <v>58707.95</v>
      </c>
      <c r="H19" s="36">
        <v>322625.12</v>
      </c>
      <c r="K19" s="126">
        <v>133713.32999999999</v>
      </c>
      <c r="L19" s="126">
        <v>715423.16</v>
      </c>
      <c r="O19" s="59">
        <v>7108</v>
      </c>
      <c r="P19" s="59">
        <v>56214.2</v>
      </c>
      <c r="R19" s="59">
        <v>15000</v>
      </c>
      <c r="S19" s="59">
        <v>0</v>
      </c>
      <c r="W19" s="126">
        <v>3098985.87</v>
      </c>
      <c r="X19" s="126">
        <v>1097038.29</v>
      </c>
      <c r="Y19" s="33"/>
      <c r="Z19" s="33">
        <v>1680338.98</v>
      </c>
      <c r="AA19" s="33"/>
      <c r="AB19" s="33">
        <v>2577.7800000000002</v>
      </c>
      <c r="AD19" s="33">
        <v>1753923.5</v>
      </c>
      <c r="AF19" s="33">
        <v>307672</v>
      </c>
      <c r="AG19" s="37">
        <v>2548030.5</v>
      </c>
      <c r="AI19" s="37">
        <v>2000</v>
      </c>
      <c r="AJ19" s="37">
        <v>32398</v>
      </c>
      <c r="AK19" s="37">
        <v>851106.27</v>
      </c>
      <c r="AL19" s="37">
        <v>2016342.65</v>
      </c>
    </row>
    <row r="20" spans="1:41">
      <c r="A20" s="126" t="s">
        <v>602</v>
      </c>
      <c r="B20" s="126" t="s">
        <v>331</v>
      </c>
      <c r="C20" s="126">
        <v>4498</v>
      </c>
      <c r="D20" s="126" t="s">
        <v>111</v>
      </c>
      <c r="E20" s="126" t="s">
        <v>111</v>
      </c>
      <c r="F20" s="36">
        <v>434965.57</v>
      </c>
      <c r="G20" s="36">
        <v>28993.9</v>
      </c>
      <c r="H20" s="36">
        <v>236228.19</v>
      </c>
      <c r="K20" s="126">
        <v>2244343.15</v>
      </c>
      <c r="L20" s="126">
        <v>1017767.9</v>
      </c>
      <c r="O20" s="59">
        <v>82217</v>
      </c>
      <c r="P20" s="59">
        <v>179457.73</v>
      </c>
      <c r="R20" s="59">
        <v>23068.799999999999</v>
      </c>
      <c r="S20" s="59">
        <v>0</v>
      </c>
      <c r="W20" s="126">
        <v>2518132.6800000002</v>
      </c>
      <c r="X20" s="126">
        <v>1718005.94</v>
      </c>
      <c r="Y20" s="33"/>
      <c r="Z20" s="33">
        <v>1301533.04</v>
      </c>
      <c r="AA20" s="33"/>
      <c r="AB20" s="33">
        <v>1131.55</v>
      </c>
      <c r="AD20" s="33">
        <v>1312580.5</v>
      </c>
      <c r="AF20" s="33">
        <v>151100</v>
      </c>
      <c r="AG20" s="37">
        <v>2127760.5</v>
      </c>
      <c r="AI20" s="37">
        <v>43102</v>
      </c>
      <c r="AK20" s="37">
        <v>956732.22</v>
      </c>
      <c r="AL20" s="37">
        <v>197333.81</v>
      </c>
    </row>
    <row r="21" spans="1:41">
      <c r="A21" s="126" t="s">
        <v>602</v>
      </c>
      <c r="B21" s="126" t="s">
        <v>331</v>
      </c>
      <c r="C21" s="126">
        <v>8085</v>
      </c>
      <c r="D21" s="126" t="s">
        <v>112</v>
      </c>
      <c r="E21" s="126" t="s">
        <v>112</v>
      </c>
      <c r="F21" s="36">
        <v>1501236.96</v>
      </c>
      <c r="G21" s="36">
        <v>64610.6</v>
      </c>
      <c r="H21" s="36">
        <v>1155772.54</v>
      </c>
      <c r="K21" s="126">
        <v>1631413.63</v>
      </c>
      <c r="L21" s="126">
        <v>1036056.25</v>
      </c>
      <c r="P21" s="59">
        <v>196173.94</v>
      </c>
      <c r="R21" s="59">
        <v>18709.2</v>
      </c>
      <c r="S21" s="59">
        <v>2257</v>
      </c>
      <c r="W21" s="126">
        <v>880903.6</v>
      </c>
      <c r="X21" s="126">
        <v>3950541.16</v>
      </c>
      <c r="Y21" s="33"/>
      <c r="Z21" s="33">
        <v>3265859.7</v>
      </c>
      <c r="AA21" s="33">
        <v>112670</v>
      </c>
      <c r="AB21" s="33">
        <v>2319.09</v>
      </c>
      <c r="AD21" s="33">
        <v>1274606</v>
      </c>
      <c r="AF21" s="33">
        <v>282040</v>
      </c>
      <c r="AG21" s="37">
        <v>2063416</v>
      </c>
      <c r="AI21" s="37">
        <v>57926</v>
      </c>
      <c r="AK21" s="37">
        <v>2246043.7999999998</v>
      </c>
      <c r="AL21" s="37">
        <v>229603.91</v>
      </c>
    </row>
    <row r="22" spans="1:41">
      <c r="A22" s="126" t="s">
        <v>602</v>
      </c>
      <c r="B22" s="126" t="s">
        <v>331</v>
      </c>
      <c r="C22" s="126">
        <v>8539</v>
      </c>
      <c r="D22" s="126" t="s">
        <v>113</v>
      </c>
      <c r="E22" s="126" t="s">
        <v>113</v>
      </c>
      <c r="F22" s="36">
        <v>1778400.33</v>
      </c>
      <c r="G22" s="36">
        <v>225847.34</v>
      </c>
      <c r="H22" s="36">
        <v>316131.42</v>
      </c>
      <c r="K22" s="126">
        <v>1163116.0900000001</v>
      </c>
      <c r="L22" s="126">
        <v>826955.2</v>
      </c>
      <c r="O22" s="59">
        <v>3000</v>
      </c>
      <c r="P22" s="59">
        <v>148933.38</v>
      </c>
      <c r="R22" s="59">
        <v>15000</v>
      </c>
      <c r="S22" s="59">
        <v>234.94</v>
      </c>
      <c r="W22" s="126">
        <v>1577536.92</v>
      </c>
      <c r="X22" s="126">
        <v>2643840</v>
      </c>
      <c r="Y22" s="33"/>
      <c r="Z22" s="33">
        <v>2850504.74</v>
      </c>
      <c r="AA22" s="33"/>
      <c r="AB22" s="33">
        <v>4160.13</v>
      </c>
      <c r="AD22" s="33">
        <v>1342126.8999999999</v>
      </c>
      <c r="AF22" s="33">
        <v>528229</v>
      </c>
      <c r="AG22" s="37">
        <v>2668797.9</v>
      </c>
      <c r="AI22" s="37">
        <v>54150</v>
      </c>
      <c r="AK22" s="37">
        <v>1815808.9</v>
      </c>
      <c r="AL22" s="37">
        <v>260993.83</v>
      </c>
      <c r="AO22" s="37">
        <v>3365</v>
      </c>
    </row>
    <row r="23" spans="1:41">
      <c r="A23" s="126" t="s">
        <v>602</v>
      </c>
      <c r="B23" s="126" t="s">
        <v>331</v>
      </c>
      <c r="C23" s="126">
        <v>4617</v>
      </c>
      <c r="D23" s="126" t="s">
        <v>114</v>
      </c>
      <c r="E23" s="126" t="s">
        <v>114</v>
      </c>
      <c r="F23" s="36">
        <v>927817.56</v>
      </c>
      <c r="G23" s="36">
        <v>35985.35</v>
      </c>
      <c r="H23" s="36">
        <v>200428.66</v>
      </c>
      <c r="K23" s="126">
        <v>922782.57</v>
      </c>
      <c r="L23" s="126">
        <v>46709</v>
      </c>
      <c r="P23" s="59">
        <v>136018.44</v>
      </c>
      <c r="S23" s="59">
        <v>0</v>
      </c>
      <c r="W23" s="126">
        <v>-148302.35999999999</v>
      </c>
      <c r="X23" s="126">
        <v>2287723.02</v>
      </c>
      <c r="Y23" s="33"/>
      <c r="Z23" s="33">
        <v>1538396.41</v>
      </c>
      <c r="AA23" s="33">
        <v>178161</v>
      </c>
      <c r="AB23" s="33">
        <v>1632.98</v>
      </c>
      <c r="AD23" s="33">
        <v>2319908</v>
      </c>
      <c r="AF23" s="33">
        <v>130450</v>
      </c>
      <c r="AG23" s="37">
        <v>3024449</v>
      </c>
      <c r="AI23" s="37">
        <v>53569.71</v>
      </c>
      <c r="AK23" s="37">
        <v>1030351.89</v>
      </c>
      <c r="AL23" s="37">
        <v>194946.24</v>
      </c>
      <c r="AO23" s="37">
        <v>6947.51</v>
      </c>
    </row>
    <row r="24" spans="1:41">
      <c r="A24" s="126" t="s">
        <v>602</v>
      </c>
      <c r="B24" s="126" t="s">
        <v>331</v>
      </c>
      <c r="C24" s="126">
        <v>8025</v>
      </c>
      <c r="D24" s="126" t="s">
        <v>115</v>
      </c>
      <c r="E24" s="126" t="s">
        <v>115</v>
      </c>
      <c r="F24" s="36">
        <v>1549262.6</v>
      </c>
      <c r="G24" s="36">
        <v>138783</v>
      </c>
      <c r="H24" s="36">
        <v>450292.16</v>
      </c>
      <c r="K24" s="126">
        <v>745565.41</v>
      </c>
      <c r="L24" s="126">
        <v>484487.72</v>
      </c>
      <c r="O24" s="59">
        <v>4900</v>
      </c>
      <c r="P24" s="59">
        <v>98114.07</v>
      </c>
      <c r="R24" s="59">
        <v>15000</v>
      </c>
      <c r="S24" s="59">
        <v>1765.77</v>
      </c>
      <c r="W24" s="126">
        <v>664292.71</v>
      </c>
      <c r="X24" s="126">
        <v>2980228.7</v>
      </c>
      <c r="Y24" s="33"/>
      <c r="Z24" s="33">
        <v>1794123.08</v>
      </c>
      <c r="AA24" s="33">
        <v>345025</v>
      </c>
      <c r="AB24" s="33">
        <v>2956.69</v>
      </c>
      <c r="AD24" s="33">
        <v>3009163.6</v>
      </c>
      <c r="AF24" s="33">
        <v>330728</v>
      </c>
      <c r="AG24" s="37">
        <v>4086004.6</v>
      </c>
      <c r="AI24" s="37">
        <v>59360</v>
      </c>
      <c r="AK24" s="37">
        <v>1473451.5</v>
      </c>
      <c r="AL24" s="37">
        <v>257908.28</v>
      </c>
      <c r="AO24" s="37">
        <v>1182.3499999999999</v>
      </c>
    </row>
    <row r="25" spans="1:41">
      <c r="A25" s="126" t="s">
        <v>602</v>
      </c>
      <c r="B25" s="126" t="s">
        <v>331</v>
      </c>
      <c r="C25" s="126">
        <v>9296</v>
      </c>
      <c r="D25" s="126" t="s">
        <v>116</v>
      </c>
      <c r="E25" s="126" t="s">
        <v>116</v>
      </c>
      <c r="F25" s="36">
        <v>2023971.93</v>
      </c>
      <c r="G25" s="36">
        <v>255252.56</v>
      </c>
      <c r="H25" s="36">
        <v>1045139.27</v>
      </c>
      <c r="K25" s="126">
        <v>389169.72</v>
      </c>
      <c r="L25" s="126">
        <v>733444.23</v>
      </c>
      <c r="P25" s="59">
        <v>221170.34</v>
      </c>
      <c r="R25" s="59">
        <v>15000</v>
      </c>
      <c r="S25" s="59">
        <v>1370.06</v>
      </c>
      <c r="W25" s="126">
        <v>2798162.42</v>
      </c>
      <c r="X25" s="126">
        <v>928313.81</v>
      </c>
      <c r="Y25" s="33"/>
      <c r="Z25" s="33">
        <v>2787773.45</v>
      </c>
      <c r="AA25" s="33">
        <v>223850</v>
      </c>
      <c r="AB25" s="33"/>
      <c r="AD25" s="33">
        <v>2809314</v>
      </c>
      <c r="AF25" s="33">
        <v>192870</v>
      </c>
      <c r="AG25" s="37">
        <v>4067670</v>
      </c>
      <c r="AI25" s="37">
        <v>56425</v>
      </c>
      <c r="AJ25" s="37">
        <v>8170</v>
      </c>
      <c r="AK25" s="37">
        <v>1106432.02</v>
      </c>
      <c r="AL25" s="37">
        <v>286149.34999999998</v>
      </c>
      <c r="AO25" s="37">
        <v>6000</v>
      </c>
    </row>
    <row r="26" spans="1:41">
      <c r="A26" s="126" t="s">
        <v>602</v>
      </c>
      <c r="B26" s="126" t="s">
        <v>331</v>
      </c>
      <c r="C26" s="126">
        <v>6137</v>
      </c>
      <c r="D26" s="126" t="s">
        <v>117</v>
      </c>
      <c r="E26" s="126" t="s">
        <v>117</v>
      </c>
      <c r="F26" s="36">
        <v>1524197.43</v>
      </c>
      <c r="G26" s="36">
        <v>340882</v>
      </c>
      <c r="H26" s="36">
        <v>473284.49</v>
      </c>
      <c r="K26" s="126">
        <v>127454.31</v>
      </c>
      <c r="L26" s="126">
        <v>880600.92</v>
      </c>
      <c r="P26" s="59">
        <v>235946.27</v>
      </c>
      <c r="S26" s="59">
        <v>2026</v>
      </c>
      <c r="W26" s="126">
        <v>1807343.41</v>
      </c>
      <c r="X26" s="126">
        <v>955989.15</v>
      </c>
      <c r="Y26" s="33"/>
      <c r="Z26" s="33">
        <v>2255024.0699999998</v>
      </c>
      <c r="AA26" s="33">
        <v>4800</v>
      </c>
      <c r="AB26" s="33">
        <v>3266.4</v>
      </c>
      <c r="AD26" s="33">
        <v>2741315.9</v>
      </c>
      <c r="AF26" s="33">
        <v>303420</v>
      </c>
      <c r="AG26" s="37">
        <v>3513776.9</v>
      </c>
      <c r="AI26" s="37">
        <v>2000</v>
      </c>
      <c r="AK26" s="37">
        <v>1249342.1000000001</v>
      </c>
      <c r="AL26" s="37">
        <v>197593.05</v>
      </c>
    </row>
    <row r="27" spans="1:41">
      <c r="A27" s="126" t="s">
        <v>602</v>
      </c>
      <c r="B27" s="126" t="s">
        <v>331</v>
      </c>
      <c r="C27" s="126">
        <v>5098</v>
      </c>
      <c r="D27" s="126" t="s">
        <v>118</v>
      </c>
      <c r="E27" s="126" t="s">
        <v>118</v>
      </c>
      <c r="F27" s="36">
        <v>243497.60000000001</v>
      </c>
      <c r="G27" s="36">
        <v>122860</v>
      </c>
      <c r="H27" s="36">
        <v>392163.77</v>
      </c>
      <c r="K27" s="126">
        <v>1022753.21</v>
      </c>
      <c r="L27" s="126">
        <v>532456.74</v>
      </c>
      <c r="O27" s="59">
        <v>13710</v>
      </c>
      <c r="P27" s="59">
        <v>176500.7</v>
      </c>
      <c r="S27" s="59">
        <v>0</v>
      </c>
      <c r="W27" s="126">
        <v>1217688.32</v>
      </c>
      <c r="X27" s="126">
        <v>1540469.93</v>
      </c>
      <c r="Y27" s="33"/>
      <c r="Z27" s="33">
        <v>1832028.62</v>
      </c>
      <c r="AA27" s="33">
        <v>306525</v>
      </c>
      <c r="AB27" s="33">
        <v>1574.71</v>
      </c>
      <c r="AD27" s="33">
        <v>866141.5</v>
      </c>
      <c r="AF27" s="33">
        <v>229550</v>
      </c>
      <c r="AG27" s="37">
        <v>1812820.5</v>
      </c>
      <c r="AI27" s="37">
        <v>25188</v>
      </c>
      <c r="AJ27" s="37">
        <v>11900</v>
      </c>
      <c r="AK27" s="37">
        <v>1665981.58</v>
      </c>
      <c r="AL27" s="37">
        <v>354567.38</v>
      </c>
    </row>
    <row r="28" spans="1:41">
      <c r="A28" s="126" t="s">
        <v>602</v>
      </c>
      <c r="B28" s="126" t="s">
        <v>331</v>
      </c>
      <c r="C28" s="126">
        <v>10388</v>
      </c>
      <c r="D28" s="126" t="s">
        <v>119</v>
      </c>
      <c r="E28" s="126" t="s">
        <v>119</v>
      </c>
      <c r="F28" s="36">
        <v>2395671.7999999998</v>
      </c>
      <c r="G28" s="36">
        <v>193779</v>
      </c>
      <c r="H28" s="36">
        <v>355654.04</v>
      </c>
      <c r="K28" s="126">
        <v>239559.62</v>
      </c>
      <c r="L28" s="126">
        <v>565072.80000000005</v>
      </c>
      <c r="P28" s="59">
        <v>438750</v>
      </c>
      <c r="S28" s="59">
        <v>613.07000000000005</v>
      </c>
      <c r="U28" s="126">
        <v>13322</v>
      </c>
      <c r="W28" s="126">
        <v>669817.43000000005</v>
      </c>
      <c r="X28" s="126">
        <v>2399548.4500000002</v>
      </c>
      <c r="Y28" s="33"/>
      <c r="Z28" s="33">
        <v>2790147.3</v>
      </c>
      <c r="AA28" s="33">
        <v>144778</v>
      </c>
      <c r="AB28" s="33">
        <v>4078.78</v>
      </c>
      <c r="AD28" s="33">
        <v>3197497</v>
      </c>
      <c r="AF28" s="33">
        <v>256185</v>
      </c>
      <c r="AG28" s="37">
        <v>4672721.12</v>
      </c>
      <c r="AI28" s="37">
        <v>65318</v>
      </c>
      <c r="AJ28" s="37">
        <v>19774</v>
      </c>
      <c r="AK28" s="37">
        <v>1331015.74</v>
      </c>
      <c r="AL28" s="37">
        <v>76170.91</v>
      </c>
    </row>
    <row r="29" spans="1:41">
      <c r="A29" s="126" t="s">
        <v>602</v>
      </c>
      <c r="B29" s="126" t="s">
        <v>331</v>
      </c>
      <c r="C29" s="126">
        <v>8779</v>
      </c>
      <c r="D29" s="126" t="s">
        <v>120</v>
      </c>
      <c r="E29" s="126" t="s">
        <v>120</v>
      </c>
      <c r="F29" s="36">
        <v>452235.95</v>
      </c>
      <c r="G29" s="36">
        <v>88145.46</v>
      </c>
      <c r="H29" s="36">
        <v>426086.23</v>
      </c>
      <c r="K29" s="126">
        <v>1745603.39</v>
      </c>
      <c r="L29" s="126">
        <v>669456.93999999994</v>
      </c>
      <c r="P29" s="59">
        <v>45081</v>
      </c>
      <c r="R29" s="59">
        <v>37466</v>
      </c>
      <c r="S29" s="59">
        <v>0</v>
      </c>
      <c r="V29" s="126">
        <v>-583672.99</v>
      </c>
      <c r="W29" s="126">
        <v>334039.17</v>
      </c>
      <c r="X29" s="126">
        <v>3847094.62</v>
      </c>
      <c r="Y29" s="33"/>
      <c r="Z29" s="33">
        <v>2416998.42</v>
      </c>
      <c r="AA29" s="33"/>
      <c r="AB29" s="33">
        <v>1700.44</v>
      </c>
      <c r="AD29" s="33">
        <v>2695725</v>
      </c>
      <c r="AF29" s="33">
        <v>402649</v>
      </c>
      <c r="AG29" s="37">
        <v>3780285</v>
      </c>
      <c r="AI29" s="37">
        <v>38088</v>
      </c>
      <c r="AK29" s="37">
        <v>1795800.05</v>
      </c>
      <c r="AL29" s="37">
        <v>188183.64</v>
      </c>
      <c r="AO29" s="37">
        <v>13196</v>
      </c>
    </row>
    <row r="30" spans="1:41">
      <c r="A30" s="126" t="s">
        <v>602</v>
      </c>
      <c r="B30" s="126" t="s">
        <v>331</v>
      </c>
      <c r="C30" s="126">
        <v>13821</v>
      </c>
      <c r="D30" s="126" t="s">
        <v>121</v>
      </c>
      <c r="E30" s="126" t="s">
        <v>121</v>
      </c>
      <c r="F30" s="36">
        <v>2250706.7000000002</v>
      </c>
      <c r="G30" s="36">
        <v>146758.6</v>
      </c>
      <c r="H30" s="36">
        <v>700927.23</v>
      </c>
      <c r="K30" s="126">
        <v>4</v>
      </c>
      <c r="L30" s="126">
        <v>670626.06999999995</v>
      </c>
      <c r="O30" s="59">
        <v>3500</v>
      </c>
      <c r="P30" s="59">
        <v>146232.76</v>
      </c>
      <c r="S30" s="59">
        <v>0</v>
      </c>
      <c r="W30" s="126">
        <v>871242.21</v>
      </c>
      <c r="X30" s="126">
        <v>2781867.7</v>
      </c>
      <c r="Y30" s="33"/>
      <c r="Z30" s="33">
        <v>3117035.55</v>
      </c>
      <c r="AA30" s="33">
        <v>101200</v>
      </c>
      <c r="AB30" s="33">
        <v>4428.2700000000004</v>
      </c>
      <c r="AD30" s="33">
        <v>3566630</v>
      </c>
      <c r="AF30" s="33">
        <v>529900</v>
      </c>
      <c r="AG30" s="37">
        <v>5163685</v>
      </c>
      <c r="AI30" s="37">
        <v>109235</v>
      </c>
      <c r="AK30" s="37">
        <v>1963154.08</v>
      </c>
      <c r="AL30" s="37">
        <v>116939.81</v>
      </c>
    </row>
    <row r="31" spans="1:41">
      <c r="A31" s="126" t="s">
        <v>602</v>
      </c>
      <c r="B31" s="126" t="s">
        <v>331</v>
      </c>
      <c r="C31" s="126">
        <v>6605</v>
      </c>
      <c r="D31" s="126" t="s">
        <v>122</v>
      </c>
      <c r="E31" s="126" t="s">
        <v>122</v>
      </c>
      <c r="F31" s="36">
        <v>1155510.6200000001</v>
      </c>
      <c r="G31" s="36">
        <v>64014.53</v>
      </c>
      <c r="H31" s="36">
        <v>514457.03</v>
      </c>
      <c r="K31" s="126">
        <v>697879.99</v>
      </c>
      <c r="L31" s="126">
        <v>460175.71</v>
      </c>
      <c r="O31" s="59">
        <v>0</v>
      </c>
      <c r="P31" s="59">
        <v>58398.6</v>
      </c>
      <c r="R31" s="59">
        <v>15065.28</v>
      </c>
      <c r="S31" s="59">
        <v>379.7</v>
      </c>
      <c r="W31" s="126">
        <v>874105.82</v>
      </c>
      <c r="X31" s="126">
        <v>1887309.56</v>
      </c>
      <c r="Y31" s="33"/>
      <c r="Z31" s="33">
        <v>1973220.02</v>
      </c>
      <c r="AA31" s="33">
        <v>262550</v>
      </c>
      <c r="AB31" s="33">
        <v>2421.15</v>
      </c>
      <c r="AD31" s="33">
        <v>3281042.5</v>
      </c>
      <c r="AF31" s="33">
        <v>259012</v>
      </c>
      <c r="AG31" s="37">
        <v>4001805.5</v>
      </c>
      <c r="AJ31" s="37">
        <v>75394</v>
      </c>
      <c r="AK31" s="37">
        <v>1423176.29</v>
      </c>
      <c r="AL31" s="37">
        <v>221090.96</v>
      </c>
    </row>
    <row r="32" spans="1:41">
      <c r="A32" s="126" t="s">
        <v>602</v>
      </c>
      <c r="B32" s="126" t="s">
        <v>331</v>
      </c>
      <c r="C32" s="126">
        <v>4845</v>
      </c>
      <c r="D32" s="126" t="s">
        <v>123</v>
      </c>
      <c r="E32" s="126" t="s">
        <v>123</v>
      </c>
      <c r="F32" s="36">
        <v>1175809.98</v>
      </c>
      <c r="G32" s="36">
        <v>95349.49</v>
      </c>
      <c r="H32" s="36">
        <v>177246.54</v>
      </c>
      <c r="K32" s="126">
        <v>494500.51</v>
      </c>
      <c r="L32" s="126">
        <v>182184.26</v>
      </c>
      <c r="P32" s="59">
        <v>55497.1</v>
      </c>
      <c r="R32" s="59">
        <v>16459.919999999998</v>
      </c>
      <c r="S32" s="59">
        <v>0</v>
      </c>
      <c r="W32" s="126">
        <v>-164244.96</v>
      </c>
      <c r="X32" s="126">
        <v>2302867.0299999998</v>
      </c>
      <c r="Y32" s="33"/>
      <c r="Z32" s="33">
        <v>1320635.6399999999</v>
      </c>
      <c r="AA32" s="33">
        <v>209023</v>
      </c>
      <c r="AB32" s="33">
        <v>2306.4</v>
      </c>
      <c r="AD32" s="33">
        <v>1431745</v>
      </c>
      <c r="AF32" s="33">
        <v>123384</v>
      </c>
      <c r="AG32" s="37">
        <v>1940361</v>
      </c>
      <c r="AI32" s="37">
        <v>49598</v>
      </c>
      <c r="AJ32" s="37">
        <v>5020</v>
      </c>
      <c r="AK32" s="37">
        <v>1002367.16</v>
      </c>
      <c r="AL32" s="37">
        <v>174106.19</v>
      </c>
      <c r="AO32" s="37">
        <v>1130</v>
      </c>
    </row>
    <row r="33" spans="1:41">
      <c r="A33" s="126" t="s">
        <v>602</v>
      </c>
      <c r="B33" s="126" t="s">
        <v>331</v>
      </c>
      <c r="C33" s="126">
        <v>5126</v>
      </c>
      <c r="D33" s="126" t="s">
        <v>124</v>
      </c>
      <c r="E33" s="126" t="s">
        <v>124</v>
      </c>
      <c r="F33" s="36">
        <v>901906</v>
      </c>
      <c r="G33" s="36">
        <v>373060.05</v>
      </c>
      <c r="H33" s="36">
        <v>416867.83</v>
      </c>
      <c r="K33" s="126">
        <v>3595683.64</v>
      </c>
      <c r="L33" s="126">
        <v>896639.1</v>
      </c>
      <c r="O33" s="59">
        <v>0</v>
      </c>
      <c r="P33" s="59">
        <v>173319.37</v>
      </c>
      <c r="R33" s="59">
        <v>15465</v>
      </c>
      <c r="S33" s="59">
        <v>0</v>
      </c>
      <c r="W33" s="126">
        <v>5465107.9400000004</v>
      </c>
      <c r="X33" s="126">
        <v>1722667.58</v>
      </c>
      <c r="Y33" s="33"/>
      <c r="Z33" s="33">
        <v>1839058.86</v>
      </c>
      <c r="AA33" s="33"/>
      <c r="AB33" s="33">
        <v>2425.2399999999998</v>
      </c>
      <c r="AD33" s="33">
        <v>1320742.5</v>
      </c>
      <c r="AF33" s="33">
        <v>403000</v>
      </c>
      <c r="AG33" s="37">
        <v>2453293.5</v>
      </c>
      <c r="AI33" s="37">
        <v>2880</v>
      </c>
      <c r="AK33" s="37">
        <v>1726420.53</v>
      </c>
      <c r="AL33" s="37">
        <v>575035.84</v>
      </c>
    </row>
    <row r="34" spans="1:41">
      <c r="A34" s="126" t="s">
        <v>602</v>
      </c>
      <c r="B34" s="126" t="s">
        <v>331</v>
      </c>
      <c r="C34" s="126">
        <v>4886</v>
      </c>
      <c r="D34" s="126" t="s">
        <v>125</v>
      </c>
      <c r="E34" s="126" t="s">
        <v>125</v>
      </c>
      <c r="F34" s="36">
        <v>1337462.24</v>
      </c>
      <c r="G34" s="36">
        <v>70232.960000000006</v>
      </c>
      <c r="H34" s="36">
        <v>354073.34</v>
      </c>
      <c r="K34" s="126">
        <v>213129.77</v>
      </c>
      <c r="L34" s="126">
        <v>402325.19</v>
      </c>
      <c r="P34" s="59">
        <v>48713.89</v>
      </c>
      <c r="R34" s="59">
        <v>9587</v>
      </c>
      <c r="S34" s="59">
        <v>0</v>
      </c>
      <c r="W34" s="126">
        <v>77806.52</v>
      </c>
      <c r="X34" s="126">
        <v>2074532.05</v>
      </c>
      <c r="Y34" s="33"/>
      <c r="Z34" s="33">
        <v>1603728.2</v>
      </c>
      <c r="AA34" s="33">
        <v>149944</v>
      </c>
      <c r="AB34" s="33">
        <v>2899.84</v>
      </c>
      <c r="AD34" s="33">
        <v>2128980</v>
      </c>
      <c r="AF34" s="33">
        <v>241282.94</v>
      </c>
      <c r="AG34" s="37">
        <v>2717819</v>
      </c>
      <c r="AI34" s="37">
        <v>38516</v>
      </c>
      <c r="AJ34" s="37">
        <v>4000</v>
      </c>
      <c r="AK34" s="37">
        <v>1085352.99</v>
      </c>
      <c r="AL34" s="37">
        <v>113362.95</v>
      </c>
      <c r="AO34" s="37">
        <v>1200</v>
      </c>
    </row>
    <row r="35" spans="1:41">
      <c r="A35" s="126" t="s">
        <v>602</v>
      </c>
      <c r="B35" s="126" t="s">
        <v>331</v>
      </c>
      <c r="C35" s="126">
        <v>4684</v>
      </c>
      <c r="D35" s="126" t="s">
        <v>126</v>
      </c>
      <c r="E35" s="126" t="s">
        <v>126</v>
      </c>
      <c r="F35" s="36">
        <v>819196.97</v>
      </c>
      <c r="G35" s="36">
        <v>150152.70000000001</v>
      </c>
      <c r="H35" s="36">
        <v>193173.7</v>
      </c>
      <c r="J35" s="126">
        <v>5228.91</v>
      </c>
      <c r="K35" s="126">
        <v>696688.2</v>
      </c>
      <c r="L35" s="126">
        <v>872774.83</v>
      </c>
      <c r="O35" s="59">
        <v>9150</v>
      </c>
      <c r="P35" s="59">
        <v>166696.19</v>
      </c>
      <c r="R35" s="59">
        <v>15000</v>
      </c>
      <c r="S35" s="59">
        <v>-1536</v>
      </c>
      <c r="W35" s="126">
        <v>1815261.88</v>
      </c>
      <c r="X35" s="126">
        <v>900591.29</v>
      </c>
      <c r="Y35" s="33"/>
      <c r="Z35" s="33">
        <v>1472711.06</v>
      </c>
      <c r="AA35" s="33">
        <v>86200</v>
      </c>
      <c r="AB35" s="33">
        <v>1674.62</v>
      </c>
      <c r="AD35" s="33">
        <v>1796660</v>
      </c>
      <c r="AF35" s="33">
        <v>103200</v>
      </c>
      <c r="AG35" s="37">
        <v>2339071</v>
      </c>
      <c r="AK35" s="37">
        <v>1090235.17</v>
      </c>
      <c r="AL35" s="37">
        <v>190639.46</v>
      </c>
      <c r="AN35" s="37">
        <v>168.1</v>
      </c>
      <c r="AO35" s="37">
        <v>8280</v>
      </c>
    </row>
    <row r="36" spans="1:41">
      <c r="A36" s="126" t="s">
        <v>602</v>
      </c>
      <c r="B36" s="126" t="s">
        <v>331</v>
      </c>
      <c r="C36" s="126">
        <v>7160</v>
      </c>
      <c r="D36" s="126" t="s">
        <v>127</v>
      </c>
      <c r="E36" s="126" t="s">
        <v>127</v>
      </c>
      <c r="F36" s="36">
        <v>1453676.21</v>
      </c>
      <c r="G36" s="36">
        <v>112876.5</v>
      </c>
      <c r="H36" s="36">
        <v>200654.99</v>
      </c>
      <c r="K36" s="126">
        <v>853018.05</v>
      </c>
      <c r="L36" s="126">
        <v>1153212.92</v>
      </c>
      <c r="P36" s="59">
        <v>56006.3</v>
      </c>
      <c r="S36" s="59">
        <v>325.88</v>
      </c>
      <c r="U36" s="126">
        <v>15000</v>
      </c>
      <c r="W36" s="126">
        <v>1162943.32</v>
      </c>
      <c r="X36" s="126">
        <v>2673935.1</v>
      </c>
      <c r="Y36" s="33"/>
      <c r="Z36" s="33">
        <v>2496407.4300000002</v>
      </c>
      <c r="AA36" s="33">
        <v>67600</v>
      </c>
      <c r="AB36" s="33">
        <v>3041.91</v>
      </c>
      <c r="AD36" s="33">
        <v>1917801</v>
      </c>
      <c r="AF36" s="33">
        <v>227520</v>
      </c>
      <c r="AG36" s="37">
        <v>3040096</v>
      </c>
      <c r="AJ36" s="37">
        <v>74728</v>
      </c>
      <c r="AK36" s="37">
        <v>1382847.6</v>
      </c>
      <c r="AL36" s="37">
        <v>349470.67</v>
      </c>
    </row>
    <row r="37" spans="1:41">
      <c r="A37" s="126" t="s">
        <v>602</v>
      </c>
      <c r="B37" s="126" t="s">
        <v>331</v>
      </c>
      <c r="C37" s="126">
        <v>5368</v>
      </c>
      <c r="D37" s="126" t="s">
        <v>128</v>
      </c>
      <c r="E37" s="126" t="s">
        <v>128</v>
      </c>
      <c r="F37" s="36">
        <v>1701817.57</v>
      </c>
      <c r="G37" s="36">
        <v>71524</v>
      </c>
      <c r="H37" s="36">
        <v>228028.55</v>
      </c>
      <c r="K37" s="126">
        <v>228263</v>
      </c>
      <c r="L37" s="126">
        <v>68571.94</v>
      </c>
      <c r="P37" s="59">
        <v>57635</v>
      </c>
      <c r="S37" s="59">
        <v>2245</v>
      </c>
      <c r="W37" s="126">
        <v>325465.09000000003</v>
      </c>
      <c r="X37" s="126">
        <v>1942985.43</v>
      </c>
      <c r="Y37" s="33"/>
      <c r="Z37" s="33">
        <v>1568753.06</v>
      </c>
      <c r="AA37" s="33">
        <v>145250</v>
      </c>
      <c r="AB37" s="33">
        <v>3275.04</v>
      </c>
      <c r="AD37" s="33">
        <v>1442472.5</v>
      </c>
      <c r="AF37" s="33">
        <v>340600</v>
      </c>
      <c r="AG37" s="37">
        <v>2060211.5</v>
      </c>
      <c r="AJ37" s="37">
        <v>45549</v>
      </c>
      <c r="AK37" s="37">
        <v>1265164.18</v>
      </c>
      <c r="AL37" s="37">
        <v>159551.38</v>
      </c>
    </row>
    <row r="38" spans="1:41">
      <c r="A38" s="126" t="s">
        <v>602</v>
      </c>
      <c r="B38" s="126" t="s">
        <v>331</v>
      </c>
      <c r="C38" s="126">
        <v>5870</v>
      </c>
      <c r="D38" s="126" t="s">
        <v>129</v>
      </c>
      <c r="E38" s="126" t="s">
        <v>129</v>
      </c>
      <c r="F38" s="36">
        <v>886810.29</v>
      </c>
      <c r="G38" s="36">
        <v>303098.62</v>
      </c>
      <c r="H38" s="36">
        <v>366913.8</v>
      </c>
      <c r="K38" s="126">
        <v>44530.27</v>
      </c>
      <c r="L38" s="126">
        <v>114402.56</v>
      </c>
      <c r="P38" s="59">
        <v>47450</v>
      </c>
      <c r="R38" s="59">
        <v>15000</v>
      </c>
      <c r="S38" s="59">
        <v>0</v>
      </c>
      <c r="W38" s="126">
        <v>-892333.43</v>
      </c>
      <c r="X38" s="126">
        <v>2306439.37</v>
      </c>
      <c r="Y38" s="33"/>
      <c r="Z38" s="33">
        <v>1718624.32</v>
      </c>
      <c r="AA38" s="33">
        <v>191275</v>
      </c>
      <c r="AB38" s="33">
        <v>1948.67</v>
      </c>
      <c r="AD38" s="33">
        <v>2048816.5</v>
      </c>
      <c r="AF38" s="33">
        <v>181600</v>
      </c>
      <c r="AG38" s="37">
        <v>2588721.5</v>
      </c>
      <c r="AI38" s="37">
        <v>15924</v>
      </c>
      <c r="AJ38" s="37">
        <v>25796</v>
      </c>
      <c r="AK38" s="37">
        <v>1251601.47</v>
      </c>
      <c r="AL38" s="37">
        <v>18861.919999999998</v>
      </c>
      <c r="AO38" s="37">
        <v>2160</v>
      </c>
    </row>
    <row r="39" spans="1:41">
      <c r="A39" s="126" t="s">
        <v>602</v>
      </c>
      <c r="B39" s="126" t="s">
        <v>331</v>
      </c>
      <c r="C39" s="126">
        <v>3793</v>
      </c>
      <c r="D39" s="126" t="s">
        <v>130</v>
      </c>
      <c r="E39" s="126" t="s">
        <v>130</v>
      </c>
      <c r="F39" s="36">
        <v>565530.30000000005</v>
      </c>
      <c r="G39" s="36">
        <v>159412.79999999999</v>
      </c>
      <c r="H39" s="36">
        <v>252166.15</v>
      </c>
      <c r="K39" s="126">
        <v>503191.62</v>
      </c>
      <c r="L39" s="126">
        <v>345080.75</v>
      </c>
      <c r="O39" s="59">
        <v>0</v>
      </c>
      <c r="P39" s="59">
        <v>41006.269999999997</v>
      </c>
      <c r="R39" s="59">
        <v>36747.68</v>
      </c>
      <c r="S39" s="59">
        <v>0</v>
      </c>
      <c r="W39" s="126">
        <v>531294.89</v>
      </c>
      <c r="X39" s="126">
        <v>1600056.47</v>
      </c>
      <c r="Y39" s="33"/>
      <c r="Z39" s="33">
        <v>1363949.07</v>
      </c>
      <c r="AA39" s="33">
        <v>75457.5</v>
      </c>
      <c r="AB39" s="33">
        <v>1811.47</v>
      </c>
      <c r="AD39" s="33">
        <v>1481402.5</v>
      </c>
      <c r="AF39" s="33">
        <v>236480</v>
      </c>
      <c r="AG39" s="37">
        <v>2051691.5</v>
      </c>
      <c r="AI39" s="37">
        <v>32398</v>
      </c>
      <c r="AJ39" s="37">
        <v>51422</v>
      </c>
      <c r="AK39" s="37">
        <v>1141545.08</v>
      </c>
      <c r="AL39" s="37">
        <v>265767.65000000002</v>
      </c>
    </row>
    <row r="40" spans="1:41">
      <c r="A40" s="126" t="s">
        <v>602</v>
      </c>
      <c r="B40" s="126" t="s">
        <v>331</v>
      </c>
      <c r="C40" s="126">
        <v>6053</v>
      </c>
      <c r="D40" s="126" t="s">
        <v>284</v>
      </c>
      <c r="E40" s="126" t="s">
        <v>284</v>
      </c>
      <c r="F40" s="36">
        <v>967296.13</v>
      </c>
      <c r="G40" s="36">
        <v>276496.28999999998</v>
      </c>
      <c r="H40" s="36">
        <v>299299.92</v>
      </c>
      <c r="K40" s="126">
        <v>776549.25</v>
      </c>
      <c r="L40" s="126">
        <v>219312.24</v>
      </c>
      <c r="O40" s="59">
        <v>0</v>
      </c>
      <c r="P40" s="59">
        <v>201457.2</v>
      </c>
      <c r="R40" s="59">
        <v>94</v>
      </c>
      <c r="U40" s="126">
        <v>15000</v>
      </c>
      <c r="W40" s="126">
        <v>15699.07</v>
      </c>
      <c r="X40" s="126">
        <v>2970314.75</v>
      </c>
      <c r="Y40" s="33"/>
      <c r="Z40" s="33">
        <v>1406925.59</v>
      </c>
      <c r="AA40" s="33">
        <v>55000</v>
      </c>
      <c r="AB40" s="33">
        <v>2240.61</v>
      </c>
      <c r="AD40" s="33">
        <v>1278371.5</v>
      </c>
      <c r="AF40" s="33">
        <v>261250</v>
      </c>
      <c r="AG40" s="37">
        <v>2212047.5</v>
      </c>
      <c r="AI40" s="37">
        <v>52107</v>
      </c>
      <c r="AJ40" s="37">
        <v>11720</v>
      </c>
      <c r="AK40" s="37">
        <v>1270926.55</v>
      </c>
      <c r="AL40" s="37">
        <v>120597.84</v>
      </c>
    </row>
    <row r="41" spans="1:41">
      <c r="A41" s="126" t="s">
        <v>602</v>
      </c>
      <c r="B41" s="126" t="s">
        <v>331</v>
      </c>
      <c r="C41" s="126">
        <v>7865</v>
      </c>
      <c r="D41" s="126" t="s">
        <v>285</v>
      </c>
      <c r="E41" s="126" t="s">
        <v>285</v>
      </c>
      <c r="F41" s="36">
        <v>1295701.2</v>
      </c>
      <c r="G41" s="36">
        <v>203515</v>
      </c>
      <c r="H41" s="36">
        <v>154164.76</v>
      </c>
      <c r="K41" s="126">
        <v>1920983.65</v>
      </c>
      <c r="L41" s="126">
        <v>511343.58</v>
      </c>
      <c r="P41" s="59">
        <v>60054.34</v>
      </c>
      <c r="S41" s="59">
        <v>0</v>
      </c>
      <c r="W41" s="126">
        <v>1616369.55</v>
      </c>
      <c r="X41" s="126">
        <v>3203233.17</v>
      </c>
      <c r="Y41" s="33"/>
      <c r="Z41" s="33">
        <v>1409924.3</v>
      </c>
      <c r="AA41" s="33">
        <v>157630</v>
      </c>
      <c r="AB41" s="33">
        <v>3657.62</v>
      </c>
      <c r="AD41" s="33">
        <v>1099092.8999999999</v>
      </c>
      <c r="AF41" s="33">
        <v>254153.8</v>
      </c>
      <c r="AG41" s="37">
        <v>1932606.9</v>
      </c>
      <c r="AI41" s="37">
        <v>36149</v>
      </c>
      <c r="AK41" s="37">
        <v>1545772.78</v>
      </c>
      <c r="AL41" s="37">
        <v>203878.81</v>
      </c>
    </row>
    <row r="42" spans="1:41">
      <c r="A42" s="126" t="s">
        <v>602</v>
      </c>
      <c r="B42" s="126" t="s">
        <v>331</v>
      </c>
      <c r="C42" s="126">
        <v>2654</v>
      </c>
      <c r="D42" s="126" t="s">
        <v>286</v>
      </c>
      <c r="E42" s="126" t="s">
        <v>286</v>
      </c>
      <c r="F42" s="36">
        <v>734565.49</v>
      </c>
      <c r="G42" s="36">
        <v>53642.11</v>
      </c>
      <c r="H42" s="36">
        <v>104991.92</v>
      </c>
      <c r="K42" s="126">
        <v>76101.399999999994</v>
      </c>
      <c r="L42" s="126">
        <v>267027.40000000002</v>
      </c>
      <c r="P42" s="59">
        <v>250785.48</v>
      </c>
      <c r="S42" s="59">
        <v>5952</v>
      </c>
      <c r="W42" s="126">
        <v>-603789.57999999996</v>
      </c>
      <c r="X42" s="126">
        <v>2001291.5</v>
      </c>
      <c r="Y42" s="33"/>
      <c r="Z42" s="33">
        <v>970825.47</v>
      </c>
      <c r="AA42" s="33"/>
      <c r="AB42" s="33"/>
      <c r="AD42" s="33">
        <v>967838.6</v>
      </c>
      <c r="AF42" s="33">
        <v>900</v>
      </c>
      <c r="AG42" s="37">
        <v>1538249.6</v>
      </c>
      <c r="AI42" s="37">
        <v>4000</v>
      </c>
      <c r="AJ42" s="37">
        <v>17164</v>
      </c>
      <c r="AK42" s="37">
        <v>694918.39</v>
      </c>
      <c r="AL42" s="37">
        <v>103143.16</v>
      </c>
    </row>
    <row r="43" spans="1:41">
      <c r="A43" s="126" t="s">
        <v>602</v>
      </c>
      <c r="B43" s="126" t="s">
        <v>331</v>
      </c>
      <c r="C43" s="126">
        <v>5308</v>
      </c>
      <c r="D43" s="126" t="s">
        <v>314</v>
      </c>
      <c r="E43" s="126" t="s">
        <v>314</v>
      </c>
      <c r="F43" s="36">
        <v>1136579.4099999999</v>
      </c>
      <c r="G43" s="36">
        <v>114501.62</v>
      </c>
      <c r="H43" s="36">
        <v>230660.9</v>
      </c>
      <c r="K43" s="126">
        <v>2676746.08</v>
      </c>
      <c r="L43" s="126">
        <v>639677.13</v>
      </c>
      <c r="P43" s="59">
        <v>159018.59</v>
      </c>
      <c r="R43" s="59">
        <v>1982.64</v>
      </c>
      <c r="S43" s="59">
        <v>0</v>
      </c>
      <c r="W43" s="126">
        <v>912113.17</v>
      </c>
      <c r="X43" s="126">
        <v>3800882.66</v>
      </c>
      <c r="Y43" s="33"/>
      <c r="Z43" s="33">
        <v>1695643.27</v>
      </c>
      <c r="AA43" s="33">
        <v>91700</v>
      </c>
      <c r="AB43" s="33">
        <v>2741.44</v>
      </c>
      <c r="AD43" s="33">
        <v>830701</v>
      </c>
      <c r="AF43" s="33">
        <v>164000</v>
      </c>
      <c r="AG43" s="37">
        <v>1693241</v>
      </c>
      <c r="AI43" s="37">
        <v>39182</v>
      </c>
      <c r="AJ43" s="37">
        <v>19040</v>
      </c>
      <c r="AK43" s="37">
        <v>922128.17</v>
      </c>
      <c r="AL43" s="37">
        <v>187026.46</v>
      </c>
    </row>
    <row r="44" spans="1:41">
      <c r="A44" s="126" t="s">
        <v>606</v>
      </c>
      <c r="B44" s="126" t="s">
        <v>332</v>
      </c>
      <c r="C44" s="126">
        <v>3359</v>
      </c>
      <c r="D44" s="126" t="s">
        <v>131</v>
      </c>
      <c r="E44" s="126" t="s">
        <v>131</v>
      </c>
      <c r="F44" s="36">
        <v>572180.73</v>
      </c>
      <c r="G44" s="36">
        <v>63266.5</v>
      </c>
      <c r="H44" s="36">
        <v>115207.72</v>
      </c>
      <c r="K44" s="126">
        <v>605179.81000000006</v>
      </c>
      <c r="L44" s="126">
        <v>332163.84000000003</v>
      </c>
      <c r="O44" s="59">
        <v>3300</v>
      </c>
      <c r="P44" s="59">
        <v>26275</v>
      </c>
      <c r="R44" s="59">
        <v>60000</v>
      </c>
      <c r="S44" s="59">
        <v>5330.71</v>
      </c>
      <c r="W44" s="126">
        <v>-96579.41</v>
      </c>
      <c r="X44" s="126">
        <v>2024806.3999999999</v>
      </c>
      <c r="Y44" s="33"/>
      <c r="Z44" s="33">
        <v>1259887.07</v>
      </c>
      <c r="AA44" s="33">
        <v>35000</v>
      </c>
      <c r="AB44" s="33">
        <v>1258.06</v>
      </c>
      <c r="AD44" s="33">
        <v>1103431</v>
      </c>
      <c r="AF44" s="33">
        <v>197735.33</v>
      </c>
      <c r="AG44" s="37">
        <v>1768143</v>
      </c>
      <c r="AI44" s="37">
        <v>17750</v>
      </c>
      <c r="AK44" s="37">
        <v>828390.35</v>
      </c>
      <c r="AL44" s="37">
        <v>295596.21000000002</v>
      </c>
      <c r="AO44" s="37">
        <v>22566</v>
      </c>
    </row>
    <row r="45" spans="1:41">
      <c r="A45" s="126" t="s">
        <v>606</v>
      </c>
      <c r="B45" s="126" t="s">
        <v>332</v>
      </c>
      <c r="C45" s="126">
        <v>3931</v>
      </c>
      <c r="D45" s="126" t="s">
        <v>132</v>
      </c>
      <c r="E45" s="126" t="s">
        <v>132</v>
      </c>
      <c r="F45" s="36">
        <v>856304.33</v>
      </c>
      <c r="G45" s="36">
        <v>33688.9</v>
      </c>
      <c r="H45" s="36">
        <v>62314.76</v>
      </c>
      <c r="K45" s="126">
        <v>605592.19999999995</v>
      </c>
      <c r="L45" s="126">
        <v>225930.67</v>
      </c>
      <c r="O45" s="59">
        <v>2000</v>
      </c>
      <c r="P45" s="59">
        <v>107342.07</v>
      </c>
      <c r="S45" s="59">
        <v>177.5</v>
      </c>
      <c r="W45" s="126">
        <v>-362543.62</v>
      </c>
      <c r="X45" s="126">
        <v>2381908.6800000002</v>
      </c>
      <c r="Y45" s="33"/>
      <c r="Z45" s="33">
        <v>1405600.87</v>
      </c>
      <c r="AA45" s="33">
        <v>233250</v>
      </c>
      <c r="AB45" s="33">
        <v>1881.69</v>
      </c>
      <c r="AD45" s="33">
        <v>872545</v>
      </c>
      <c r="AF45" s="33">
        <v>192188.6</v>
      </c>
      <c r="AG45" s="37">
        <v>1537250</v>
      </c>
      <c r="AI45" s="37">
        <v>44208</v>
      </c>
      <c r="AK45" s="37">
        <v>1138711.4099999999</v>
      </c>
      <c r="AL45" s="37">
        <v>256907.51999999999</v>
      </c>
      <c r="AO45" s="37">
        <v>73443</v>
      </c>
    </row>
    <row r="46" spans="1:41">
      <c r="A46" s="126" t="s">
        <v>606</v>
      </c>
      <c r="B46" s="126" t="s">
        <v>332</v>
      </c>
      <c r="C46" s="126">
        <v>3732</v>
      </c>
      <c r="D46" s="126" t="s">
        <v>133</v>
      </c>
      <c r="E46" s="126" t="s">
        <v>133</v>
      </c>
      <c r="F46" s="36">
        <v>554764.61</v>
      </c>
      <c r="G46" s="36">
        <v>22100</v>
      </c>
      <c r="H46" s="36">
        <v>148942.14000000001</v>
      </c>
      <c r="K46" s="126">
        <v>995845.57</v>
      </c>
      <c r="L46" s="126">
        <v>360988.85</v>
      </c>
      <c r="O46" s="59">
        <v>5000</v>
      </c>
      <c r="P46" s="59">
        <v>44206.2</v>
      </c>
      <c r="S46" s="59">
        <v>0</v>
      </c>
      <c r="U46" s="126">
        <v>30000</v>
      </c>
      <c r="W46" s="126">
        <v>-359259.34</v>
      </c>
      <c r="X46" s="126">
        <v>2692203.68</v>
      </c>
      <c r="Y46" s="33"/>
      <c r="Z46" s="33">
        <v>1175120.8</v>
      </c>
      <c r="AA46" s="33">
        <v>294006</v>
      </c>
      <c r="AB46" s="33">
        <v>1327.13</v>
      </c>
      <c r="AD46" s="33">
        <v>2834590.5</v>
      </c>
      <c r="AF46" s="33">
        <v>199200</v>
      </c>
      <c r="AG46" s="37">
        <v>3342394.5</v>
      </c>
      <c r="AI46" s="37">
        <v>10200</v>
      </c>
      <c r="AK46" s="37">
        <v>1203422.6299999999</v>
      </c>
      <c r="AL46" s="37">
        <v>277736.67</v>
      </c>
    </row>
    <row r="47" spans="1:41">
      <c r="A47" s="126" t="s">
        <v>606</v>
      </c>
      <c r="B47" s="126" t="s">
        <v>332</v>
      </c>
      <c r="C47" s="126">
        <v>3470</v>
      </c>
      <c r="D47" s="126" t="s">
        <v>134</v>
      </c>
      <c r="E47" s="126" t="s">
        <v>134</v>
      </c>
      <c r="F47" s="36">
        <v>115956.47</v>
      </c>
      <c r="G47" s="36">
        <v>75235.399999999994</v>
      </c>
      <c r="H47" s="36">
        <v>47110.7</v>
      </c>
      <c r="K47" s="126">
        <v>541434.04</v>
      </c>
      <c r="L47" s="126">
        <v>299454.53000000003</v>
      </c>
      <c r="O47" s="59">
        <v>3500</v>
      </c>
      <c r="P47" s="59">
        <v>27350</v>
      </c>
      <c r="S47" s="59">
        <v>195</v>
      </c>
      <c r="W47" s="126">
        <v>-1520719.67</v>
      </c>
      <c r="X47" s="126">
        <v>2888756.2</v>
      </c>
      <c r="Y47" s="33"/>
      <c r="Z47" s="33">
        <v>1213694.55</v>
      </c>
      <c r="AA47" s="33"/>
      <c r="AB47" s="33">
        <v>404.61</v>
      </c>
      <c r="AD47" s="33">
        <v>1446245.5</v>
      </c>
      <c r="AF47" s="33">
        <v>146025.87</v>
      </c>
      <c r="AG47" s="37">
        <v>1956642.5</v>
      </c>
      <c r="AJ47" s="37">
        <v>19502</v>
      </c>
      <c r="AK47" s="37">
        <v>939491.48</v>
      </c>
      <c r="AL47" s="37">
        <v>210624.94</v>
      </c>
    </row>
    <row r="48" spans="1:41">
      <c r="A48" s="126" t="s">
        <v>606</v>
      </c>
      <c r="B48" s="126" t="s">
        <v>332</v>
      </c>
      <c r="C48" s="126">
        <v>7498</v>
      </c>
      <c r="D48" s="126" t="s">
        <v>135</v>
      </c>
      <c r="E48" s="126" t="s">
        <v>135</v>
      </c>
      <c r="F48" s="36">
        <v>435055.93</v>
      </c>
      <c r="G48" s="36">
        <v>78235</v>
      </c>
      <c r="H48" s="36">
        <v>14204.55</v>
      </c>
      <c r="K48" s="126">
        <v>586737.57999999996</v>
      </c>
      <c r="L48" s="126">
        <v>480638.77</v>
      </c>
      <c r="O48" s="59">
        <v>2500</v>
      </c>
      <c r="P48" s="59">
        <v>48105.599999999999</v>
      </c>
      <c r="S48" s="59">
        <v>136.78</v>
      </c>
      <c r="W48" s="126">
        <v>-1001926.51</v>
      </c>
      <c r="X48" s="126">
        <v>3281518.85</v>
      </c>
      <c r="Y48" s="33"/>
      <c r="Z48" s="33">
        <v>2193815.2599999998</v>
      </c>
      <c r="AA48" s="33">
        <v>349820</v>
      </c>
      <c r="AB48" s="33">
        <v>1383.38</v>
      </c>
      <c r="AD48" s="33">
        <v>3172902.19</v>
      </c>
      <c r="AF48" s="33">
        <v>523185.32</v>
      </c>
      <c r="AG48" s="37">
        <v>4020534.19</v>
      </c>
      <c r="AI48" s="37">
        <v>11904</v>
      </c>
      <c r="AJ48" s="37">
        <v>1200</v>
      </c>
      <c r="AK48" s="37">
        <v>2482192.3199999998</v>
      </c>
      <c r="AL48" s="37">
        <v>394244.53</v>
      </c>
      <c r="AO48" s="37">
        <v>66494</v>
      </c>
    </row>
    <row r="49" spans="1:41">
      <c r="A49" s="126" t="s">
        <v>606</v>
      </c>
      <c r="B49" s="126" t="s">
        <v>332</v>
      </c>
      <c r="C49" s="126">
        <v>7191</v>
      </c>
      <c r="D49" s="126" t="s">
        <v>136</v>
      </c>
      <c r="E49" s="126" t="s">
        <v>136</v>
      </c>
      <c r="F49" s="36">
        <v>284563.76</v>
      </c>
      <c r="G49" s="36">
        <v>74461.83</v>
      </c>
      <c r="H49" s="36">
        <v>114189</v>
      </c>
      <c r="K49" s="126">
        <v>547168.51</v>
      </c>
      <c r="L49" s="126">
        <v>341791.07</v>
      </c>
      <c r="O49" s="59">
        <v>4900</v>
      </c>
      <c r="P49" s="59">
        <v>64706.3</v>
      </c>
      <c r="S49" s="59">
        <v>0</v>
      </c>
      <c r="W49" s="126">
        <v>-1551106.63</v>
      </c>
      <c r="X49" s="126">
        <v>3750097.45</v>
      </c>
      <c r="Y49" s="33"/>
      <c r="Z49" s="33">
        <v>2539454.81</v>
      </c>
      <c r="AA49" s="33">
        <v>22000</v>
      </c>
      <c r="AB49" s="33">
        <v>1303.8499999999999</v>
      </c>
      <c r="AD49" s="33">
        <v>1897791</v>
      </c>
      <c r="AF49" s="33">
        <v>427348.59</v>
      </c>
      <c r="AG49" s="37">
        <v>2997814</v>
      </c>
      <c r="AI49" s="37">
        <v>153426</v>
      </c>
      <c r="AK49" s="37">
        <v>2200957.54</v>
      </c>
      <c r="AL49" s="37">
        <v>366828.16</v>
      </c>
      <c r="AO49" s="37">
        <v>75295.5</v>
      </c>
    </row>
    <row r="50" spans="1:41">
      <c r="A50" s="126" t="s">
        <v>606</v>
      </c>
      <c r="B50" s="126" t="s">
        <v>332</v>
      </c>
      <c r="C50" s="126">
        <v>2981</v>
      </c>
      <c r="D50" s="126" t="s">
        <v>137</v>
      </c>
      <c r="E50" s="126" t="s">
        <v>137</v>
      </c>
      <c r="F50" s="36">
        <v>555844.53</v>
      </c>
      <c r="G50" s="36">
        <v>111271.43</v>
      </c>
      <c r="H50" s="36">
        <v>113411.02</v>
      </c>
      <c r="K50" s="126">
        <v>545034.53</v>
      </c>
      <c r="L50" s="126">
        <v>310391.83</v>
      </c>
      <c r="O50" s="59">
        <v>32738</v>
      </c>
      <c r="P50" s="59">
        <v>29073.27</v>
      </c>
      <c r="R50" s="59">
        <v>1400</v>
      </c>
      <c r="S50" s="59">
        <v>0</v>
      </c>
      <c r="W50" s="126">
        <v>-372098.24</v>
      </c>
      <c r="X50" s="126">
        <v>1851653.95</v>
      </c>
      <c r="Y50" s="33"/>
      <c r="Z50" s="33">
        <v>1588434.94</v>
      </c>
      <c r="AA50" s="33"/>
      <c r="AB50" s="33">
        <v>1050.0899999999999</v>
      </c>
      <c r="AD50" s="33">
        <v>1257936</v>
      </c>
      <c r="AF50" s="33">
        <v>233808.61</v>
      </c>
      <c r="AG50" s="37">
        <v>1911863</v>
      </c>
      <c r="AI50" s="37">
        <v>9640</v>
      </c>
      <c r="AJ50" s="37">
        <v>11674</v>
      </c>
      <c r="AK50" s="37">
        <v>776273.78</v>
      </c>
      <c r="AL50" s="37">
        <v>241847</v>
      </c>
      <c r="AO50" s="37">
        <v>36745.5</v>
      </c>
    </row>
    <row r="51" spans="1:41">
      <c r="A51" s="126" t="s">
        <v>606</v>
      </c>
      <c r="B51" s="126" t="s">
        <v>332</v>
      </c>
      <c r="C51" s="126">
        <v>3469</v>
      </c>
      <c r="D51" s="126" t="s">
        <v>287</v>
      </c>
      <c r="E51" s="126" t="s">
        <v>287</v>
      </c>
      <c r="F51" s="36">
        <v>122176.93</v>
      </c>
      <c r="G51" s="36">
        <v>16034.64</v>
      </c>
      <c r="H51" s="36">
        <v>48346.21</v>
      </c>
      <c r="K51" s="126">
        <v>545725.68999999994</v>
      </c>
      <c r="L51" s="126">
        <v>123644.45</v>
      </c>
      <c r="O51" s="59">
        <v>0</v>
      </c>
      <c r="P51" s="59">
        <v>45850</v>
      </c>
      <c r="S51" s="59">
        <v>0</v>
      </c>
      <c r="W51" s="126">
        <v>-1039820.84</v>
      </c>
      <c r="X51" s="126">
        <v>1865771.67</v>
      </c>
      <c r="Y51" s="33"/>
      <c r="Z51" s="33">
        <v>1280865.3799999999</v>
      </c>
      <c r="AA51" s="33">
        <v>228124</v>
      </c>
      <c r="AB51" s="33">
        <v>584.23</v>
      </c>
      <c r="AD51" s="33">
        <v>1036766.5</v>
      </c>
      <c r="AF51" s="33">
        <v>159668.54</v>
      </c>
      <c r="AG51" s="37">
        <v>1578444.5</v>
      </c>
      <c r="AI51" s="37">
        <v>46742</v>
      </c>
      <c r="AJ51" s="37">
        <v>720</v>
      </c>
      <c r="AK51" s="37">
        <v>856353.7</v>
      </c>
      <c r="AL51" s="37">
        <v>203976.36</v>
      </c>
      <c r="AO51" s="37">
        <v>35645</v>
      </c>
    </row>
    <row r="52" spans="1:41">
      <c r="A52" s="126" t="s">
        <v>606</v>
      </c>
      <c r="B52" s="126" t="s">
        <v>332</v>
      </c>
      <c r="C52" s="126">
        <v>1883</v>
      </c>
      <c r="D52" s="126" t="s">
        <v>288</v>
      </c>
      <c r="E52" s="126" t="s">
        <v>288</v>
      </c>
      <c r="F52" s="36">
        <v>185284.45</v>
      </c>
      <c r="G52" s="36">
        <v>8000</v>
      </c>
      <c r="H52" s="36">
        <v>114995</v>
      </c>
      <c r="K52" s="126">
        <v>686655.74</v>
      </c>
      <c r="L52" s="126">
        <v>267141.17</v>
      </c>
      <c r="O52" s="59">
        <v>3000</v>
      </c>
      <c r="P52" s="59">
        <v>24640.34</v>
      </c>
      <c r="S52" s="59">
        <v>5.5</v>
      </c>
      <c r="W52" s="126">
        <v>290925.45</v>
      </c>
      <c r="X52" s="126">
        <v>1234901.48</v>
      </c>
      <c r="Y52" s="33"/>
      <c r="Z52" s="33">
        <v>963799.73</v>
      </c>
      <c r="AA52" s="33">
        <v>130805</v>
      </c>
      <c r="AB52" s="33">
        <v>1179.3399999999999</v>
      </c>
      <c r="AD52" s="33">
        <v>1183735</v>
      </c>
      <c r="AF52" s="33">
        <v>136355.26</v>
      </c>
      <c r="AG52" s="37">
        <v>1591514</v>
      </c>
      <c r="AI52" s="37">
        <v>3600</v>
      </c>
      <c r="AJ52" s="37">
        <v>19022</v>
      </c>
      <c r="AK52" s="37">
        <v>845387.54</v>
      </c>
      <c r="AL52" s="37">
        <v>233082.2</v>
      </c>
      <c r="AO52" s="37">
        <v>14665</v>
      </c>
    </row>
    <row r="53" spans="1:41">
      <c r="A53" s="126" t="s">
        <v>606</v>
      </c>
      <c r="B53" s="126" t="s">
        <v>332</v>
      </c>
      <c r="C53" s="126">
        <v>3742</v>
      </c>
      <c r="D53" s="126" t="s">
        <v>307</v>
      </c>
      <c r="E53" s="126" t="s">
        <v>307</v>
      </c>
      <c r="F53" s="36">
        <v>137562.43</v>
      </c>
      <c r="G53" s="36">
        <v>41574.25</v>
      </c>
      <c r="H53" s="36">
        <v>152574.91</v>
      </c>
      <c r="K53" s="126">
        <v>1266900.99</v>
      </c>
      <c r="L53" s="126">
        <v>291364.53999999998</v>
      </c>
      <c r="O53" s="59">
        <v>8000</v>
      </c>
      <c r="P53" s="59">
        <v>33176.15</v>
      </c>
      <c r="R53" s="59">
        <v>0</v>
      </c>
      <c r="S53" s="59">
        <v>0</v>
      </c>
      <c r="W53" s="126">
        <v>544604.56000000006</v>
      </c>
      <c r="X53" s="126">
        <v>2300894.7000000002</v>
      </c>
      <c r="Y53" s="33"/>
      <c r="Z53" s="33">
        <v>1310482.5</v>
      </c>
      <c r="AA53" s="33"/>
      <c r="AB53" s="33">
        <v>889.6</v>
      </c>
      <c r="AD53" s="33">
        <v>1388723</v>
      </c>
      <c r="AF53" s="33">
        <v>189381.65</v>
      </c>
      <c r="AG53" s="37">
        <v>2198629</v>
      </c>
      <c r="AI53" s="37">
        <v>32214</v>
      </c>
      <c r="AK53" s="37">
        <v>981926.64</v>
      </c>
      <c r="AL53" s="37">
        <v>666517.4</v>
      </c>
      <c r="AO53" s="37">
        <v>6888</v>
      </c>
    </row>
    <row r="54" spans="1:41">
      <c r="A54" s="126" t="s">
        <v>606</v>
      </c>
      <c r="B54" s="126" t="s">
        <v>332</v>
      </c>
      <c r="C54" s="126">
        <v>3069</v>
      </c>
      <c r="D54" s="126" t="s">
        <v>315</v>
      </c>
      <c r="E54" s="126" t="s">
        <v>315</v>
      </c>
      <c r="F54" s="36">
        <v>453126.24</v>
      </c>
      <c r="G54" s="36">
        <v>15431</v>
      </c>
      <c r="H54" s="36">
        <v>160388.35999999999</v>
      </c>
      <c r="I54" s="36">
        <v>0</v>
      </c>
      <c r="J54" s="126">
        <v>0</v>
      </c>
      <c r="K54" s="126">
        <v>4314659.0599999996</v>
      </c>
      <c r="L54" s="126">
        <v>284344.01</v>
      </c>
      <c r="M54" s="126">
        <v>0</v>
      </c>
      <c r="O54" s="59">
        <v>84994</v>
      </c>
      <c r="P54" s="59">
        <v>52610.65</v>
      </c>
      <c r="R54" s="59">
        <v>0</v>
      </c>
      <c r="S54" s="59">
        <v>1552</v>
      </c>
      <c r="U54" s="126">
        <v>0</v>
      </c>
      <c r="V54" s="126">
        <v>0</v>
      </c>
      <c r="W54" s="126">
        <v>1579741.76</v>
      </c>
      <c r="X54" s="126">
        <v>4006426</v>
      </c>
      <c r="Y54" s="33"/>
      <c r="Z54" s="33">
        <v>1064879.83</v>
      </c>
      <c r="AA54" s="33"/>
      <c r="AB54" s="33">
        <v>1172.51</v>
      </c>
      <c r="AD54" s="33">
        <v>1221946.6599999999</v>
      </c>
      <c r="AF54" s="33">
        <v>289149.89</v>
      </c>
      <c r="AG54" s="37">
        <v>1654459.5</v>
      </c>
      <c r="AJ54" s="37">
        <v>17693</v>
      </c>
      <c r="AK54" s="37">
        <v>1080172.57</v>
      </c>
      <c r="AL54" s="37">
        <v>310118.56</v>
      </c>
      <c r="AO54" s="37">
        <v>12081</v>
      </c>
    </row>
    <row r="55" spans="1:41">
      <c r="A55" s="126" t="s">
        <v>317</v>
      </c>
      <c r="B55" s="126" t="s">
        <v>318</v>
      </c>
      <c r="C55" s="126">
        <v>3175</v>
      </c>
      <c r="D55" s="126" t="s">
        <v>138</v>
      </c>
      <c r="E55" s="126" t="s">
        <v>138</v>
      </c>
      <c r="F55" s="36">
        <v>594435.76</v>
      </c>
      <c r="G55" s="36">
        <v>151521.44</v>
      </c>
      <c r="H55" s="36">
        <v>195875.5</v>
      </c>
      <c r="K55" s="126">
        <v>507042.77</v>
      </c>
      <c r="L55" s="126">
        <v>391838.59</v>
      </c>
      <c r="P55" s="59">
        <v>117246.73</v>
      </c>
      <c r="S55" s="59">
        <v>0</v>
      </c>
      <c r="W55" s="126">
        <v>-261255.03</v>
      </c>
      <c r="X55" s="126">
        <v>1877057.75</v>
      </c>
      <c r="Y55" s="33"/>
      <c r="Z55" s="33">
        <v>1332771.45</v>
      </c>
      <c r="AA55" s="33"/>
      <c r="AB55" s="33">
        <v>1032.31</v>
      </c>
      <c r="AD55" s="33">
        <v>1260259.5</v>
      </c>
      <c r="AG55" s="37">
        <v>1498469.5</v>
      </c>
      <c r="AI55" s="37">
        <v>14184</v>
      </c>
      <c r="AK55" s="37">
        <v>792984.8</v>
      </c>
      <c r="AL55" s="37">
        <v>180760.35</v>
      </c>
    </row>
    <row r="56" spans="1:41">
      <c r="A56" s="126" t="s">
        <v>317</v>
      </c>
      <c r="B56" s="126" t="s">
        <v>318</v>
      </c>
      <c r="C56" s="126">
        <v>3286</v>
      </c>
      <c r="D56" s="126" t="s">
        <v>139</v>
      </c>
      <c r="E56" s="126" t="s">
        <v>139</v>
      </c>
      <c r="F56" s="36">
        <v>70258.789999999994</v>
      </c>
      <c r="G56" s="36">
        <v>163163</v>
      </c>
      <c r="H56" s="36">
        <v>81418.81</v>
      </c>
      <c r="K56" s="126">
        <v>607888.6</v>
      </c>
      <c r="L56" s="126">
        <v>433264.84</v>
      </c>
      <c r="P56" s="59">
        <v>24360</v>
      </c>
      <c r="S56" s="59">
        <v>0</v>
      </c>
      <c r="W56" s="126">
        <v>-1016297.27</v>
      </c>
      <c r="X56" s="126">
        <v>2506199.65</v>
      </c>
      <c r="Y56" s="33"/>
      <c r="Z56" s="33">
        <v>1168342.81</v>
      </c>
      <c r="AA56" s="33">
        <v>70000</v>
      </c>
      <c r="AB56" s="33">
        <v>187.65</v>
      </c>
      <c r="AD56" s="33">
        <v>2283145.4</v>
      </c>
      <c r="AF56" s="33">
        <v>740.44</v>
      </c>
      <c r="AG56" s="37">
        <v>2583347.4</v>
      </c>
      <c r="AI56" s="37">
        <v>49686</v>
      </c>
      <c r="AK56" s="37">
        <v>837576.51</v>
      </c>
      <c r="AL56" s="37">
        <v>210074.73</v>
      </c>
    </row>
    <row r="57" spans="1:41">
      <c r="A57" s="126" t="s">
        <v>317</v>
      </c>
      <c r="B57" s="126" t="s">
        <v>318</v>
      </c>
      <c r="C57" s="126">
        <v>3033</v>
      </c>
      <c r="D57" s="126" t="s">
        <v>329</v>
      </c>
      <c r="E57" s="126" t="s">
        <v>329</v>
      </c>
      <c r="F57" s="36">
        <v>98814.21</v>
      </c>
      <c r="G57" s="36">
        <v>14871.13</v>
      </c>
      <c r="H57" s="36">
        <v>18647.72</v>
      </c>
      <c r="K57" s="126">
        <v>167514.09</v>
      </c>
      <c r="L57" s="126">
        <v>190539.51</v>
      </c>
      <c r="P57" s="59">
        <v>54618.62</v>
      </c>
      <c r="S57" s="59">
        <v>3494</v>
      </c>
      <c r="V57" s="126">
        <v>13.36</v>
      </c>
      <c r="W57" s="126">
        <v>-1226584.42</v>
      </c>
      <c r="X57" s="126">
        <v>1840660.03</v>
      </c>
      <c r="Y57" s="33"/>
      <c r="Z57" s="33">
        <v>885472.08</v>
      </c>
      <c r="AA57" s="33">
        <v>75225</v>
      </c>
      <c r="AB57" s="33">
        <v>332.11</v>
      </c>
      <c r="AD57" s="33">
        <v>1053234.5</v>
      </c>
      <c r="AF57" s="33">
        <v>3316.02</v>
      </c>
      <c r="AG57" s="37">
        <v>1528105.5</v>
      </c>
      <c r="AK57" s="37">
        <v>514625.21</v>
      </c>
      <c r="AL57" s="37">
        <v>156663.93</v>
      </c>
    </row>
    <row r="58" spans="1:41">
      <c r="A58" s="126" t="s">
        <v>317</v>
      </c>
      <c r="B58" s="126" t="s">
        <v>318</v>
      </c>
      <c r="C58" s="126">
        <v>2571</v>
      </c>
      <c r="D58" s="126" t="s">
        <v>140</v>
      </c>
      <c r="E58" s="126" t="s">
        <v>140</v>
      </c>
      <c r="F58" s="36">
        <v>108599.15</v>
      </c>
      <c r="G58" s="36">
        <v>35359.599999999999</v>
      </c>
      <c r="H58" s="36">
        <v>176007.79</v>
      </c>
      <c r="K58" s="126">
        <v>769272.9</v>
      </c>
      <c r="L58" s="126">
        <v>350613.74</v>
      </c>
      <c r="P58" s="59">
        <v>41947</v>
      </c>
      <c r="S58" s="59">
        <v>0</v>
      </c>
      <c r="V58" s="126">
        <v>-575.30999999999995</v>
      </c>
      <c r="W58" s="126">
        <v>-268743.46000000002</v>
      </c>
      <c r="X58" s="126">
        <v>1821817.03</v>
      </c>
      <c r="Y58" s="33"/>
      <c r="Z58" s="33">
        <v>1033920.09</v>
      </c>
      <c r="AA58" s="33"/>
      <c r="AB58" s="33">
        <v>772.71</v>
      </c>
      <c r="AD58" s="33">
        <v>1830726</v>
      </c>
      <c r="AF58" s="33">
        <v>220030.13</v>
      </c>
      <c r="AG58" s="37">
        <v>2401486</v>
      </c>
      <c r="AI58" s="37">
        <v>13440</v>
      </c>
      <c r="AJ58" s="37">
        <v>5920</v>
      </c>
      <c r="AK58" s="37">
        <v>759160.11</v>
      </c>
      <c r="AL58" s="37">
        <v>60034.9</v>
      </c>
    </row>
    <row r="59" spans="1:41">
      <c r="A59" s="126" t="s">
        <v>317</v>
      </c>
      <c r="B59" s="126" t="s">
        <v>318</v>
      </c>
      <c r="C59" s="126">
        <v>5320</v>
      </c>
      <c r="D59" s="126" t="s">
        <v>1791</v>
      </c>
      <c r="E59" s="126" t="s">
        <v>330</v>
      </c>
      <c r="F59" s="36">
        <v>854436.71</v>
      </c>
      <c r="G59" s="36">
        <v>880472.05</v>
      </c>
      <c r="H59" s="36">
        <v>673552.91</v>
      </c>
      <c r="K59" s="126">
        <v>611099.47</v>
      </c>
      <c r="L59" s="126">
        <v>637220.79</v>
      </c>
      <c r="O59" s="59">
        <v>-6100</v>
      </c>
      <c r="P59" s="59">
        <v>88230</v>
      </c>
      <c r="S59" s="59">
        <v>-3692</v>
      </c>
      <c r="W59" s="126">
        <v>844460.46</v>
      </c>
      <c r="X59" s="126">
        <v>1102265.42</v>
      </c>
      <c r="Y59" s="33"/>
      <c r="Z59" s="33">
        <v>3029602.58</v>
      </c>
      <c r="AA59" s="33"/>
      <c r="AB59" s="33">
        <v>535.61</v>
      </c>
      <c r="AD59" s="33">
        <v>1893825</v>
      </c>
      <c r="AF59" s="33">
        <v>20000</v>
      </c>
      <c r="AG59" s="37">
        <v>2394414</v>
      </c>
      <c r="AI59" s="37">
        <v>17470</v>
      </c>
      <c r="AK59" s="37">
        <v>757350.42</v>
      </c>
      <c r="AL59" s="37">
        <v>110700.72</v>
      </c>
      <c r="AO59" s="37">
        <v>32410</v>
      </c>
    </row>
    <row r="60" spans="1:41">
      <c r="A60" s="126" t="s">
        <v>317</v>
      </c>
      <c r="B60" s="126" t="s">
        <v>318</v>
      </c>
      <c r="C60" s="126">
        <v>2252</v>
      </c>
      <c r="D60" s="126" t="s">
        <v>141</v>
      </c>
      <c r="E60" s="126" t="s">
        <v>141</v>
      </c>
      <c r="F60" s="36">
        <v>561623.38</v>
      </c>
      <c r="G60" s="36">
        <v>155448.32000000001</v>
      </c>
      <c r="H60" s="36">
        <v>66603.179999999993</v>
      </c>
      <c r="K60" s="126">
        <v>190749.44</v>
      </c>
      <c r="L60" s="126">
        <v>185423.71</v>
      </c>
      <c r="P60" s="59">
        <v>33131.519999999997</v>
      </c>
      <c r="S60" s="59">
        <v>0</v>
      </c>
      <c r="W60" s="126">
        <v>-1023440.73</v>
      </c>
      <c r="X60" s="126">
        <v>2172216.88</v>
      </c>
      <c r="Y60" s="33"/>
      <c r="Z60" s="33">
        <v>1094218.1200000001</v>
      </c>
      <c r="AA60" s="33">
        <v>190732</v>
      </c>
      <c r="AB60" s="33">
        <v>1229.32</v>
      </c>
      <c r="AD60" s="33">
        <v>1031170</v>
      </c>
      <c r="AG60" s="37">
        <v>1377842</v>
      </c>
      <c r="AI60" s="37">
        <v>14788</v>
      </c>
      <c r="AJ60" s="37">
        <v>3000</v>
      </c>
      <c r="AK60" s="37">
        <v>885330.57</v>
      </c>
      <c r="AL60" s="37">
        <v>58448.51</v>
      </c>
    </row>
    <row r="61" spans="1:41">
      <c r="A61" s="126" t="s">
        <v>317</v>
      </c>
      <c r="B61" s="126" t="s">
        <v>318</v>
      </c>
      <c r="C61" s="126">
        <v>2615</v>
      </c>
      <c r="D61" s="126" t="s">
        <v>142</v>
      </c>
      <c r="E61" s="126" t="s">
        <v>142</v>
      </c>
      <c r="F61" s="36">
        <v>275398.09000000003</v>
      </c>
      <c r="G61" s="36">
        <v>94955.24</v>
      </c>
      <c r="H61" s="36">
        <v>161737.75</v>
      </c>
      <c r="K61" s="126">
        <v>1265137.3600000001</v>
      </c>
      <c r="L61" s="126">
        <v>703879.68000000005</v>
      </c>
      <c r="P61" s="59">
        <v>18470</v>
      </c>
      <c r="S61" s="59">
        <v>42108</v>
      </c>
      <c r="V61" s="126">
        <v>351896.55</v>
      </c>
      <c r="W61" s="126">
        <v>112</v>
      </c>
      <c r="X61" s="126">
        <v>1936400.69</v>
      </c>
      <c r="Y61" s="33"/>
      <c r="Z61" s="33">
        <v>1071234.92</v>
      </c>
      <c r="AA61" s="33">
        <v>146000</v>
      </c>
      <c r="AB61" s="33">
        <v>249.16</v>
      </c>
      <c r="AD61" s="33">
        <v>889290</v>
      </c>
      <c r="AG61" s="37">
        <v>1198356</v>
      </c>
      <c r="AI61" s="37">
        <v>27340</v>
      </c>
      <c r="AK61" s="37">
        <v>690509.35</v>
      </c>
      <c r="AL61" s="37">
        <v>38447.85</v>
      </c>
    </row>
    <row r="62" spans="1:41">
      <c r="A62" s="126" t="s">
        <v>317</v>
      </c>
      <c r="B62" s="126" t="s">
        <v>318</v>
      </c>
      <c r="C62" s="126">
        <v>7141</v>
      </c>
      <c r="D62" s="126" t="s">
        <v>143</v>
      </c>
      <c r="E62" s="126" t="s">
        <v>143</v>
      </c>
      <c r="F62" s="36">
        <v>253128.45</v>
      </c>
      <c r="G62" s="36">
        <v>43166.97</v>
      </c>
      <c r="H62" s="36">
        <v>183240.73</v>
      </c>
      <c r="K62" s="126">
        <v>56223.040000000001</v>
      </c>
      <c r="L62" s="126">
        <v>318803.25</v>
      </c>
      <c r="O62" s="59">
        <v>0</v>
      </c>
      <c r="P62" s="59">
        <v>48585.3</v>
      </c>
      <c r="S62" s="59">
        <v>8326</v>
      </c>
      <c r="W62" s="126">
        <v>-305893.15999999997</v>
      </c>
      <c r="X62" s="126">
        <v>1262941.0900000001</v>
      </c>
      <c r="Y62" s="33"/>
      <c r="Z62" s="33">
        <v>2090980.73</v>
      </c>
      <c r="AA62" s="33">
        <v>137200</v>
      </c>
      <c r="AB62" s="33">
        <v>654.52</v>
      </c>
      <c r="AD62" s="33">
        <v>2289497</v>
      </c>
      <c r="AF62" s="33">
        <v>9000</v>
      </c>
      <c r="AG62" s="37">
        <v>3142794</v>
      </c>
      <c r="AI62" s="37">
        <v>33952</v>
      </c>
      <c r="AK62" s="37">
        <v>1389847.1</v>
      </c>
      <c r="AL62" s="37">
        <v>120135.94</v>
      </c>
    </row>
    <row r="63" spans="1:41">
      <c r="A63" s="126" t="s">
        <v>317</v>
      </c>
      <c r="B63" s="126" t="s">
        <v>318</v>
      </c>
      <c r="C63" s="126">
        <v>6948</v>
      </c>
      <c r="D63" s="126" t="s">
        <v>289</v>
      </c>
      <c r="E63" s="126" t="s">
        <v>289</v>
      </c>
      <c r="F63" s="36">
        <v>236708.8</v>
      </c>
      <c r="G63" s="36">
        <v>196263.75</v>
      </c>
      <c r="H63" s="36">
        <v>107626.33</v>
      </c>
      <c r="K63" s="126">
        <v>678631.02</v>
      </c>
      <c r="L63" s="126">
        <v>668610.9</v>
      </c>
      <c r="P63" s="59">
        <v>-23780</v>
      </c>
      <c r="W63" s="126">
        <v>-130660.41</v>
      </c>
      <c r="X63" s="126">
        <v>2033596.36</v>
      </c>
      <c r="Y63" s="33"/>
      <c r="Z63" s="33">
        <v>1595536.89</v>
      </c>
      <c r="AA63" s="33"/>
      <c r="AB63" s="33">
        <v>1035.33</v>
      </c>
      <c r="AD63" s="33">
        <v>2292030</v>
      </c>
      <c r="AG63" s="37">
        <v>2958662</v>
      </c>
      <c r="AI63" s="37">
        <v>25342</v>
      </c>
      <c r="AJ63" s="37">
        <v>3460</v>
      </c>
      <c r="AK63" s="37">
        <v>784885.93</v>
      </c>
      <c r="AL63" s="37">
        <v>107567.44</v>
      </c>
    </row>
    <row r="64" spans="1:41">
      <c r="A64" s="126" t="s">
        <v>317</v>
      </c>
      <c r="B64" s="126" t="s">
        <v>318</v>
      </c>
      <c r="C64" s="126">
        <v>3704</v>
      </c>
      <c r="D64" s="126" t="s">
        <v>290</v>
      </c>
      <c r="E64" s="126" t="s">
        <v>290</v>
      </c>
      <c r="F64" s="36">
        <v>39327.64</v>
      </c>
      <c r="G64" s="36">
        <v>25052.73</v>
      </c>
      <c r="H64" s="36">
        <v>219875.98</v>
      </c>
      <c r="K64" s="126">
        <v>875715.33</v>
      </c>
      <c r="L64" s="126">
        <v>335298.28000000003</v>
      </c>
      <c r="P64" s="59">
        <v>149050</v>
      </c>
      <c r="S64" s="59">
        <v>22143</v>
      </c>
      <c r="W64" s="126">
        <v>-551906.09</v>
      </c>
      <c r="X64" s="126">
        <v>2378594.3199999998</v>
      </c>
      <c r="Y64" s="33"/>
      <c r="Z64" s="33">
        <v>1609015.37</v>
      </c>
      <c r="AA64" s="33"/>
      <c r="AB64" s="33">
        <v>428.37</v>
      </c>
      <c r="AD64" s="33">
        <v>1274506</v>
      </c>
      <c r="AF64" s="33">
        <v>60000</v>
      </c>
      <c r="AG64" s="37">
        <v>1778806</v>
      </c>
      <c r="AJ64" s="37">
        <v>7280</v>
      </c>
      <c r="AK64" s="37">
        <v>1373342.9</v>
      </c>
      <c r="AL64" s="37">
        <v>287132.11</v>
      </c>
    </row>
    <row r="65" spans="1:41">
      <c r="A65" s="126" t="s">
        <v>317</v>
      </c>
      <c r="B65" s="126" t="s">
        <v>318</v>
      </c>
      <c r="C65" s="126">
        <v>2752</v>
      </c>
      <c r="D65" s="126" t="s">
        <v>291</v>
      </c>
      <c r="E65" s="126" t="s">
        <v>291</v>
      </c>
      <c r="F65" s="36">
        <v>162668.46</v>
      </c>
      <c r="G65" s="36">
        <v>100758.81</v>
      </c>
      <c r="H65" s="36">
        <v>117848.19</v>
      </c>
      <c r="K65" s="126">
        <v>1702751.11</v>
      </c>
      <c r="L65" s="126">
        <v>533608.93000000005</v>
      </c>
      <c r="O65" s="59">
        <v>0</v>
      </c>
      <c r="P65" s="59">
        <v>132371.48000000001</v>
      </c>
      <c r="S65" s="59">
        <v>0</v>
      </c>
      <c r="W65" s="126">
        <v>184955.65</v>
      </c>
      <c r="X65" s="126">
        <v>2522084.4900000002</v>
      </c>
      <c r="Y65" s="33"/>
      <c r="Z65" s="33">
        <v>980641.5</v>
      </c>
      <c r="AA65" s="33">
        <v>369000</v>
      </c>
      <c r="AB65" s="33">
        <v>648.54999999999995</v>
      </c>
      <c r="AD65" s="33">
        <v>1212953.5</v>
      </c>
      <c r="AG65" s="37">
        <v>1735744.5</v>
      </c>
      <c r="AI65" s="37">
        <v>33608</v>
      </c>
      <c r="AK65" s="37">
        <v>942791.93</v>
      </c>
      <c r="AL65" s="37">
        <v>68075.240000000005</v>
      </c>
      <c r="AO65" s="37">
        <v>4800</v>
      </c>
    </row>
    <row r="66" spans="1:41">
      <c r="A66" s="126" t="s">
        <v>319</v>
      </c>
      <c r="B66" s="126" t="s">
        <v>320</v>
      </c>
      <c r="C66" s="126">
        <v>4777</v>
      </c>
      <c r="D66" s="126" t="s">
        <v>144</v>
      </c>
      <c r="E66" s="126" t="s">
        <v>144</v>
      </c>
      <c r="F66" s="36">
        <v>693438.27</v>
      </c>
      <c r="G66" s="36">
        <v>103401.8</v>
      </c>
      <c r="H66" s="36">
        <v>106050.73</v>
      </c>
      <c r="K66" s="126">
        <v>453036.01</v>
      </c>
      <c r="L66" s="126">
        <v>594520.18999999994</v>
      </c>
      <c r="O66" s="59">
        <v>1770.1</v>
      </c>
      <c r="P66" s="59">
        <v>159053.71</v>
      </c>
      <c r="R66" s="59">
        <v>5000</v>
      </c>
      <c r="S66" s="59">
        <v>3772.4</v>
      </c>
      <c r="W66" s="126">
        <v>686.64</v>
      </c>
      <c r="X66" s="126">
        <v>2222830.3199999998</v>
      </c>
      <c r="Y66" s="33"/>
      <c r="Z66" s="33">
        <v>1496349.07</v>
      </c>
      <c r="AA66" s="33"/>
      <c r="AB66" s="33">
        <v>2185.7199999999998</v>
      </c>
      <c r="AD66" s="33">
        <v>1750931</v>
      </c>
      <c r="AF66" s="33">
        <v>100437</v>
      </c>
      <c r="AG66" s="37">
        <v>2303666</v>
      </c>
      <c r="AI66" s="37">
        <v>20020</v>
      </c>
      <c r="AK66" s="37">
        <v>1177780.94</v>
      </c>
      <c r="AL66" s="37">
        <v>291102.02</v>
      </c>
    </row>
    <row r="67" spans="1:41">
      <c r="A67" s="126" t="s">
        <v>319</v>
      </c>
      <c r="B67" s="126" t="s">
        <v>320</v>
      </c>
      <c r="C67" s="126">
        <v>8626</v>
      </c>
      <c r="D67" s="126" t="s">
        <v>145</v>
      </c>
      <c r="E67" s="126" t="s">
        <v>145</v>
      </c>
      <c r="F67" s="36">
        <v>1046569.37</v>
      </c>
      <c r="G67" s="36">
        <v>635356.9</v>
      </c>
      <c r="H67" s="36">
        <v>244309</v>
      </c>
      <c r="K67" s="126">
        <v>2679298.7000000002</v>
      </c>
      <c r="L67" s="126">
        <v>1291005.47</v>
      </c>
      <c r="O67" s="59">
        <v>19400.599999999999</v>
      </c>
      <c r="P67" s="59">
        <v>264022.36</v>
      </c>
      <c r="S67" s="59">
        <v>5540.72</v>
      </c>
      <c r="W67" s="126">
        <v>1587653.01</v>
      </c>
      <c r="X67" s="126">
        <v>3033155.83</v>
      </c>
      <c r="Y67" s="33"/>
      <c r="Z67" s="33">
        <v>3764470.77</v>
      </c>
      <c r="AA67" s="33">
        <v>745471</v>
      </c>
      <c r="AB67" s="33">
        <v>2266.52</v>
      </c>
      <c r="AD67" s="33">
        <v>3154691</v>
      </c>
      <c r="AF67" s="33">
        <v>684500</v>
      </c>
      <c r="AG67" s="37">
        <v>4585898</v>
      </c>
      <c r="AI67" s="37">
        <v>50667</v>
      </c>
      <c r="AK67" s="37">
        <v>2557074.12</v>
      </c>
      <c r="AL67" s="37">
        <v>170947.22</v>
      </c>
      <c r="AO67" s="37">
        <v>46.03</v>
      </c>
    </row>
    <row r="68" spans="1:41">
      <c r="A68" s="126" t="s">
        <v>319</v>
      </c>
      <c r="B68" s="126" t="s">
        <v>320</v>
      </c>
      <c r="C68" s="126">
        <v>4748</v>
      </c>
      <c r="D68" s="126" t="s">
        <v>146</v>
      </c>
      <c r="E68" s="126" t="s">
        <v>146</v>
      </c>
      <c r="F68" s="36">
        <v>307593.83</v>
      </c>
      <c r="G68" s="36">
        <v>127233.26</v>
      </c>
      <c r="H68" s="36">
        <v>204944.05</v>
      </c>
      <c r="K68" s="126">
        <v>917049.2</v>
      </c>
      <c r="L68" s="126">
        <v>568024.17000000004</v>
      </c>
      <c r="O68" s="59">
        <v>14810</v>
      </c>
      <c r="P68" s="59">
        <v>119461.42</v>
      </c>
      <c r="S68" s="59">
        <v>130</v>
      </c>
      <c r="W68" s="126">
        <v>-212999.88</v>
      </c>
      <c r="X68" s="126">
        <v>2266667.36</v>
      </c>
      <c r="Y68" s="33"/>
      <c r="Z68" s="33">
        <v>1677374.67</v>
      </c>
      <c r="AA68" s="33">
        <v>137600</v>
      </c>
      <c r="AB68" s="33">
        <v>1133.0999999999999</v>
      </c>
      <c r="AD68" s="33">
        <v>887660</v>
      </c>
      <c r="AF68" s="33">
        <v>62339</v>
      </c>
      <c r="AG68" s="37">
        <v>1430101</v>
      </c>
      <c r="AI68" s="37">
        <v>90524</v>
      </c>
      <c r="AJ68" s="37">
        <v>3810</v>
      </c>
      <c r="AK68" s="37">
        <v>1032995.79</v>
      </c>
      <c r="AL68" s="37">
        <v>263648.36</v>
      </c>
      <c r="AO68" s="37">
        <v>8252.01</v>
      </c>
    </row>
    <row r="69" spans="1:41">
      <c r="A69" s="126" t="s">
        <v>319</v>
      </c>
      <c r="B69" s="126" t="s">
        <v>320</v>
      </c>
      <c r="C69" s="126">
        <v>2942</v>
      </c>
      <c r="D69" s="126" t="s">
        <v>147</v>
      </c>
      <c r="E69" s="126" t="s">
        <v>147</v>
      </c>
      <c r="F69" s="36">
        <v>342916.93</v>
      </c>
      <c r="G69" s="36">
        <v>35965.199999999997</v>
      </c>
      <c r="H69" s="36">
        <v>28805.03</v>
      </c>
      <c r="K69" s="126">
        <v>401254.01</v>
      </c>
      <c r="L69" s="126">
        <v>410102.55</v>
      </c>
      <c r="O69" s="59">
        <v>3000</v>
      </c>
      <c r="P69" s="59">
        <v>42918.68</v>
      </c>
      <c r="S69" s="59">
        <v>1724</v>
      </c>
      <c r="W69" s="126">
        <v>-848501.43</v>
      </c>
      <c r="X69" s="126">
        <v>1987498.73</v>
      </c>
      <c r="Y69" s="33"/>
      <c r="Z69" s="33">
        <v>1649961.16</v>
      </c>
      <c r="AA69" s="33">
        <v>111000</v>
      </c>
      <c r="AB69" s="33">
        <v>1198.53</v>
      </c>
      <c r="AD69" s="33">
        <v>1099270</v>
      </c>
      <c r="AF69" s="33">
        <v>99900</v>
      </c>
      <c r="AG69" s="37">
        <v>1638092</v>
      </c>
      <c r="AI69" s="37">
        <v>19770</v>
      </c>
      <c r="AK69" s="37">
        <v>1039896.95</v>
      </c>
      <c r="AL69" s="37">
        <v>224713</v>
      </c>
      <c r="AO69" s="37">
        <v>6454</v>
      </c>
    </row>
    <row r="70" spans="1:41">
      <c r="A70" s="126" t="s">
        <v>319</v>
      </c>
      <c r="B70" s="126" t="s">
        <v>320</v>
      </c>
      <c r="C70" s="126">
        <v>7498</v>
      </c>
      <c r="D70" s="126" t="s">
        <v>148</v>
      </c>
      <c r="E70" s="126" t="s">
        <v>148</v>
      </c>
      <c r="F70" s="36">
        <v>569647.02</v>
      </c>
      <c r="G70" s="36">
        <v>27160</v>
      </c>
      <c r="H70" s="36">
        <v>95137.62</v>
      </c>
      <c r="K70" s="126">
        <v>341282.19</v>
      </c>
      <c r="L70" s="126">
        <v>220856.9</v>
      </c>
      <c r="O70" s="59">
        <v>4650</v>
      </c>
      <c r="P70" s="59">
        <v>161495.34</v>
      </c>
      <c r="S70" s="59">
        <v>4845.83</v>
      </c>
      <c r="W70" s="126">
        <v>-537581.97</v>
      </c>
      <c r="X70" s="126">
        <v>1832455.01</v>
      </c>
      <c r="Y70" s="33"/>
      <c r="Z70" s="33">
        <v>2471476.5699999998</v>
      </c>
      <c r="AA70" s="33">
        <v>249975</v>
      </c>
      <c r="AB70" s="33">
        <v>1590.73</v>
      </c>
      <c r="AD70" s="33">
        <v>1043460</v>
      </c>
      <c r="AG70" s="37">
        <v>2095833</v>
      </c>
      <c r="AI70" s="37">
        <v>17612</v>
      </c>
      <c r="AK70" s="37">
        <v>1683372.29</v>
      </c>
      <c r="AL70" s="37">
        <v>171373.49</v>
      </c>
      <c r="AO70" s="37">
        <v>10092</v>
      </c>
    </row>
    <row r="71" spans="1:41">
      <c r="A71" s="126" t="s">
        <v>319</v>
      </c>
      <c r="B71" s="126" t="s">
        <v>320</v>
      </c>
      <c r="C71" s="126">
        <v>5826</v>
      </c>
      <c r="D71" s="126" t="s">
        <v>150</v>
      </c>
      <c r="E71" s="126" t="s">
        <v>150</v>
      </c>
      <c r="F71" s="36">
        <v>297789.14</v>
      </c>
      <c r="G71" s="36">
        <v>655830.75</v>
      </c>
      <c r="H71" s="36">
        <v>273375.76</v>
      </c>
      <c r="K71" s="126">
        <v>448239.53</v>
      </c>
      <c r="L71" s="126">
        <v>298622.17</v>
      </c>
      <c r="O71" s="59">
        <v>6605.9</v>
      </c>
      <c r="P71" s="59">
        <v>39342.69</v>
      </c>
      <c r="S71" s="59">
        <v>7588.78</v>
      </c>
      <c r="W71" s="126">
        <v>-1432588.09</v>
      </c>
      <c r="X71" s="126">
        <v>2051588.88</v>
      </c>
      <c r="Y71" s="33"/>
      <c r="Z71" s="33">
        <v>3624077.15</v>
      </c>
      <c r="AA71" s="33">
        <v>93905</v>
      </c>
      <c r="AB71" s="33">
        <v>1676.82</v>
      </c>
      <c r="AD71" s="33">
        <v>1752096</v>
      </c>
      <c r="AF71" s="33">
        <v>256100</v>
      </c>
      <c r="AG71" s="37">
        <v>2835709</v>
      </c>
      <c r="AI71" s="37">
        <v>9190</v>
      </c>
      <c r="AK71" s="37">
        <v>1274967.6000000001</v>
      </c>
      <c r="AL71" s="37">
        <v>285967.82</v>
      </c>
      <c r="AO71" s="37">
        <v>20701.36</v>
      </c>
    </row>
    <row r="72" spans="1:41">
      <c r="A72" s="126" t="s">
        <v>319</v>
      </c>
      <c r="B72" s="126" t="s">
        <v>320</v>
      </c>
      <c r="C72" s="126">
        <v>1932</v>
      </c>
      <c r="D72" s="126" t="s">
        <v>151</v>
      </c>
      <c r="E72" s="126" t="s">
        <v>151</v>
      </c>
      <c r="F72" s="36">
        <v>154162.97</v>
      </c>
      <c r="G72" s="36">
        <v>202858.03</v>
      </c>
      <c r="H72" s="36">
        <v>70125.259999999995</v>
      </c>
      <c r="K72" s="126">
        <v>1280228.8899999999</v>
      </c>
      <c r="L72" s="126">
        <v>292363.45</v>
      </c>
      <c r="O72" s="59">
        <v>1000.3</v>
      </c>
      <c r="P72" s="59">
        <v>30511.69</v>
      </c>
      <c r="S72" s="59">
        <v>1077.6199999999999</v>
      </c>
      <c r="V72" s="126">
        <v>150061.75</v>
      </c>
      <c r="W72" s="126">
        <v>-626742.16</v>
      </c>
      <c r="X72" s="126">
        <v>2642678.98</v>
      </c>
      <c r="Y72" s="33"/>
      <c r="Z72" s="33">
        <v>931912.35</v>
      </c>
      <c r="AA72" s="33"/>
      <c r="AB72" s="33">
        <v>708.64</v>
      </c>
      <c r="AD72" s="33">
        <v>1279894.3999999999</v>
      </c>
      <c r="AF72" s="33">
        <v>145527</v>
      </c>
      <c r="AG72" s="37">
        <v>1666644.4</v>
      </c>
      <c r="AI72" s="37">
        <v>14998</v>
      </c>
      <c r="AK72" s="37">
        <v>625358.9</v>
      </c>
      <c r="AL72" s="37">
        <v>249890.67</v>
      </c>
    </row>
    <row r="73" spans="1:41">
      <c r="A73" s="126" t="s">
        <v>319</v>
      </c>
      <c r="B73" s="126" t="s">
        <v>320</v>
      </c>
      <c r="C73" s="126">
        <v>3533</v>
      </c>
      <c r="D73" s="126" t="s">
        <v>154</v>
      </c>
      <c r="E73" s="126" t="s">
        <v>154</v>
      </c>
      <c r="F73" s="36">
        <v>594511.14</v>
      </c>
      <c r="G73" s="36">
        <v>4538.25</v>
      </c>
      <c r="H73" s="36">
        <v>98825.95</v>
      </c>
      <c r="K73" s="126">
        <v>1084833</v>
      </c>
      <c r="L73" s="126">
        <v>302924.18</v>
      </c>
      <c r="O73" s="59">
        <v>11920</v>
      </c>
      <c r="P73" s="59">
        <v>143904.29999999999</v>
      </c>
      <c r="S73" s="59">
        <v>2525</v>
      </c>
      <c r="W73" s="126">
        <v>2054168.66</v>
      </c>
      <c r="Y73" s="33"/>
      <c r="Z73" s="33">
        <v>1505242.25</v>
      </c>
      <c r="AA73" s="33">
        <v>355000</v>
      </c>
      <c r="AB73" s="33">
        <v>1474.07</v>
      </c>
      <c r="AD73" s="33">
        <v>1580494.3</v>
      </c>
      <c r="AF73" s="33">
        <v>16500</v>
      </c>
      <c r="AG73" s="37">
        <v>2273956.2999999998</v>
      </c>
      <c r="AI73" s="37">
        <v>37718</v>
      </c>
      <c r="AK73" s="37">
        <v>1135954.07</v>
      </c>
      <c r="AL73" s="37">
        <v>123402.36</v>
      </c>
      <c r="AO73" s="37">
        <v>14565.33</v>
      </c>
    </row>
    <row r="74" spans="1:41">
      <c r="A74" s="126" t="s">
        <v>319</v>
      </c>
      <c r="B74" s="126" t="s">
        <v>320</v>
      </c>
      <c r="C74" s="126">
        <v>4453</v>
      </c>
      <c r="D74" s="126" t="s">
        <v>155</v>
      </c>
      <c r="E74" s="126" t="s">
        <v>155</v>
      </c>
      <c r="F74" s="36">
        <v>598358.39</v>
      </c>
      <c r="G74" s="36">
        <v>103271</v>
      </c>
      <c r="H74" s="36">
        <v>276045.06</v>
      </c>
      <c r="K74" s="126">
        <v>908815.13</v>
      </c>
      <c r="L74" s="126">
        <v>727652.28</v>
      </c>
      <c r="O74" s="59">
        <v>26406</v>
      </c>
      <c r="P74" s="59">
        <v>78631.45</v>
      </c>
      <c r="S74" s="59">
        <v>9236.6</v>
      </c>
      <c r="W74" s="126">
        <v>-1191290.05</v>
      </c>
      <c r="X74" s="126">
        <v>3470807.02</v>
      </c>
      <c r="Y74" s="33"/>
      <c r="Z74" s="33">
        <v>1317370.3400000001</v>
      </c>
      <c r="AA74" s="33">
        <v>303250</v>
      </c>
      <c r="AB74" s="33"/>
      <c r="AD74" s="33">
        <v>1640378.44</v>
      </c>
      <c r="AG74" s="37">
        <v>1983770.44</v>
      </c>
      <c r="AI74" s="37">
        <v>6860</v>
      </c>
      <c r="AK74" s="37">
        <v>997893.9</v>
      </c>
      <c r="AL74" s="37">
        <v>51123.6</v>
      </c>
      <c r="AO74" s="37">
        <v>1000</v>
      </c>
    </row>
    <row r="75" spans="1:41">
      <c r="A75" s="126" t="s">
        <v>319</v>
      </c>
      <c r="B75" s="126" t="s">
        <v>320</v>
      </c>
      <c r="C75" s="126">
        <v>3123</v>
      </c>
      <c r="D75" s="126" t="s">
        <v>156</v>
      </c>
      <c r="E75" s="126" t="s">
        <v>156</v>
      </c>
      <c r="F75" s="36">
        <v>143778.63</v>
      </c>
      <c r="G75" s="36">
        <v>148962.5</v>
      </c>
      <c r="H75" s="36">
        <v>33018.35</v>
      </c>
      <c r="K75" s="126">
        <v>182593.88</v>
      </c>
      <c r="L75" s="126">
        <v>687702.88</v>
      </c>
      <c r="O75" s="59">
        <v>132500</v>
      </c>
      <c r="P75" s="59">
        <v>102597.83</v>
      </c>
      <c r="S75" s="59">
        <v>1400</v>
      </c>
      <c r="W75" s="126">
        <v>-197754.41</v>
      </c>
      <c r="X75" s="126">
        <v>1201384.94</v>
      </c>
      <c r="Y75" s="33"/>
      <c r="Z75" s="33">
        <v>1262532.33</v>
      </c>
      <c r="AA75" s="33"/>
      <c r="AB75" s="33">
        <v>635.46</v>
      </c>
      <c r="AD75" s="33">
        <v>1265624.3</v>
      </c>
      <c r="AF75" s="33">
        <v>31200</v>
      </c>
      <c r="AG75" s="37">
        <v>1697824.3</v>
      </c>
      <c r="AI75" s="37">
        <v>16940</v>
      </c>
      <c r="AK75" s="37">
        <v>795165.3</v>
      </c>
      <c r="AL75" s="37">
        <v>81222.61</v>
      </c>
      <c r="AO75" s="37">
        <v>12912</v>
      </c>
    </row>
    <row r="76" spans="1:41">
      <c r="A76" s="126" t="s">
        <v>319</v>
      </c>
      <c r="B76" s="126" t="s">
        <v>320</v>
      </c>
      <c r="C76" s="126">
        <v>4434</v>
      </c>
      <c r="D76" s="126" t="s">
        <v>158</v>
      </c>
      <c r="E76" s="126" t="s">
        <v>158</v>
      </c>
      <c r="F76" s="36">
        <v>87705.94</v>
      </c>
      <c r="G76" s="36">
        <v>380910.85</v>
      </c>
      <c r="H76" s="36">
        <v>172912.11</v>
      </c>
      <c r="K76" s="126">
        <v>380617.41</v>
      </c>
      <c r="L76" s="126">
        <v>208660.54</v>
      </c>
      <c r="O76" s="59">
        <v>1740</v>
      </c>
      <c r="P76" s="59">
        <v>96659.839999999997</v>
      </c>
      <c r="S76" s="59">
        <v>1038.3800000000001</v>
      </c>
      <c r="W76" s="126">
        <v>-1656530.54</v>
      </c>
      <c r="X76" s="126">
        <v>2538134.58</v>
      </c>
      <c r="Y76" s="33"/>
      <c r="Z76" s="33">
        <v>2129669.2999999998</v>
      </c>
      <c r="AA76" s="33">
        <v>22400</v>
      </c>
      <c r="AB76" s="33">
        <v>317.63</v>
      </c>
      <c r="AD76" s="33">
        <v>1603855</v>
      </c>
      <c r="AF76" s="33">
        <v>51000</v>
      </c>
      <c r="AG76" s="37">
        <v>2078805</v>
      </c>
      <c r="AI76" s="37">
        <v>39900</v>
      </c>
      <c r="AK76" s="37">
        <v>1352945.33</v>
      </c>
      <c r="AL76" s="37">
        <v>81041.009999999995</v>
      </c>
      <c r="AO76" s="37">
        <v>4786</v>
      </c>
    </row>
    <row r="77" spans="1:41">
      <c r="A77" s="126" t="s">
        <v>319</v>
      </c>
      <c r="B77" s="126" t="s">
        <v>320</v>
      </c>
      <c r="C77" s="126">
        <v>2518</v>
      </c>
      <c r="D77" s="126" t="s">
        <v>159</v>
      </c>
      <c r="E77" s="126" t="s">
        <v>159</v>
      </c>
      <c r="F77" s="36">
        <v>255656.09</v>
      </c>
      <c r="G77" s="36">
        <v>112354.5</v>
      </c>
      <c r="H77" s="36">
        <v>83673.070000000007</v>
      </c>
      <c r="K77" s="126">
        <v>508136.7</v>
      </c>
      <c r="L77" s="126">
        <v>465459.94</v>
      </c>
      <c r="O77" s="59">
        <v>4300</v>
      </c>
      <c r="P77" s="59">
        <v>163184.51999999999</v>
      </c>
      <c r="S77" s="59">
        <v>7148.1</v>
      </c>
      <c r="W77" s="126">
        <v>-509999.94</v>
      </c>
      <c r="X77" s="126">
        <v>1881601.57</v>
      </c>
      <c r="Y77" s="33"/>
      <c r="Z77" s="33">
        <v>1762352.42</v>
      </c>
      <c r="AA77" s="33">
        <v>270460</v>
      </c>
      <c r="AB77" s="33">
        <v>752.17</v>
      </c>
      <c r="AD77" s="33">
        <v>965965</v>
      </c>
      <c r="AF77" s="33">
        <v>4500</v>
      </c>
      <c r="AG77" s="37">
        <v>1877353</v>
      </c>
      <c r="AI77" s="37">
        <v>9820</v>
      </c>
      <c r="AK77" s="37">
        <v>1072677.8799999999</v>
      </c>
      <c r="AL77" s="37">
        <v>162602.66</v>
      </c>
      <c r="AO77" s="37">
        <v>2530</v>
      </c>
    </row>
    <row r="78" spans="1:41">
      <c r="A78" s="126" t="s">
        <v>319</v>
      </c>
      <c r="B78" s="126" t="s">
        <v>320</v>
      </c>
      <c r="C78" s="126">
        <v>4354</v>
      </c>
      <c r="D78" s="126" t="s">
        <v>160</v>
      </c>
      <c r="E78" s="126" t="s">
        <v>160</v>
      </c>
      <c r="F78" s="36">
        <v>251907.86</v>
      </c>
      <c r="G78" s="36">
        <v>44118.44</v>
      </c>
      <c r="H78" s="36">
        <v>48754.2</v>
      </c>
      <c r="K78" s="126">
        <v>721641.52</v>
      </c>
      <c r="L78" s="126">
        <v>119925.85</v>
      </c>
      <c r="O78" s="59">
        <v>1500</v>
      </c>
      <c r="P78" s="59">
        <v>26274.98</v>
      </c>
      <c r="S78" s="59">
        <v>2494.6999999999998</v>
      </c>
      <c r="W78" s="126">
        <v>-1691208.39</v>
      </c>
      <c r="X78" s="126">
        <v>2618687.59</v>
      </c>
      <c r="Y78" s="33"/>
      <c r="Z78" s="33">
        <v>1689229.98</v>
      </c>
      <c r="AA78" s="33">
        <v>128830</v>
      </c>
      <c r="AB78" s="33">
        <v>593.85</v>
      </c>
      <c r="AD78" s="33">
        <v>1068650</v>
      </c>
      <c r="AF78" s="33">
        <v>98800</v>
      </c>
      <c r="AG78" s="37">
        <v>1743133</v>
      </c>
      <c r="AI78" s="37">
        <v>11940</v>
      </c>
      <c r="AK78" s="37">
        <v>804682.8</v>
      </c>
      <c r="AL78" s="37">
        <v>187893.04</v>
      </c>
      <c r="AO78" s="37">
        <v>9856</v>
      </c>
    </row>
    <row r="79" spans="1:41">
      <c r="A79" s="126" t="s">
        <v>319</v>
      </c>
      <c r="B79" s="126" t="s">
        <v>320</v>
      </c>
      <c r="C79" s="126">
        <v>2453</v>
      </c>
      <c r="D79" s="126" t="s">
        <v>161</v>
      </c>
      <c r="E79" s="126" t="s">
        <v>161</v>
      </c>
      <c r="F79" s="36">
        <v>194334.5</v>
      </c>
      <c r="G79" s="36">
        <v>568276.06000000006</v>
      </c>
      <c r="H79" s="36">
        <v>38066.879999999997</v>
      </c>
      <c r="K79" s="126">
        <v>6</v>
      </c>
      <c r="L79" s="126">
        <v>246028.98</v>
      </c>
      <c r="O79" s="59">
        <v>3100</v>
      </c>
      <c r="P79" s="59">
        <v>51321.16</v>
      </c>
      <c r="S79" s="59">
        <v>521.69000000000005</v>
      </c>
      <c r="W79" s="126">
        <v>-2002545.01</v>
      </c>
      <c r="X79" s="126">
        <v>2255161.35</v>
      </c>
      <c r="Y79" s="33"/>
      <c r="Z79" s="33">
        <v>2070875.33</v>
      </c>
      <c r="AA79" s="33">
        <v>171000</v>
      </c>
      <c r="AB79" s="33">
        <v>530.52</v>
      </c>
      <c r="AD79" s="33">
        <v>1343755</v>
      </c>
      <c r="AF79" s="33">
        <v>109800</v>
      </c>
      <c r="AG79" s="37">
        <v>1598545</v>
      </c>
      <c r="AI79" s="37">
        <v>7620</v>
      </c>
      <c r="AK79" s="37">
        <v>1143023.54</v>
      </c>
      <c r="AL79" s="37">
        <v>199767.08</v>
      </c>
      <c r="AO79" s="37">
        <v>7852</v>
      </c>
    </row>
    <row r="80" spans="1:41">
      <c r="A80" s="126" t="s">
        <v>319</v>
      </c>
      <c r="B80" s="126" t="s">
        <v>320</v>
      </c>
      <c r="C80" s="126">
        <v>5408</v>
      </c>
      <c r="D80" s="126" t="s">
        <v>162</v>
      </c>
      <c r="E80" s="126" t="s">
        <v>162</v>
      </c>
      <c r="F80" s="36">
        <v>307118.75</v>
      </c>
      <c r="G80" s="36">
        <v>354485.42</v>
      </c>
      <c r="H80" s="36">
        <v>83836.87</v>
      </c>
      <c r="K80" s="126">
        <v>779269.55</v>
      </c>
      <c r="L80" s="126">
        <v>205011.29</v>
      </c>
      <c r="O80" s="59">
        <v>6190</v>
      </c>
      <c r="P80" s="59">
        <v>190739.21</v>
      </c>
      <c r="S80" s="59">
        <v>3384.25</v>
      </c>
      <c r="W80" s="126">
        <v>-700777.77</v>
      </c>
      <c r="X80" s="126">
        <v>2065017.96</v>
      </c>
      <c r="Y80" s="33"/>
      <c r="Z80" s="33">
        <v>2349289.14</v>
      </c>
      <c r="AA80" s="33"/>
      <c r="AB80" s="33">
        <v>1208.56</v>
      </c>
      <c r="AD80" s="33">
        <v>1644024</v>
      </c>
      <c r="AF80" s="33">
        <v>13500</v>
      </c>
      <c r="AG80" s="37">
        <v>2504069</v>
      </c>
      <c r="AI80" s="37">
        <v>6080</v>
      </c>
      <c r="AK80" s="37">
        <v>1185381.98</v>
      </c>
      <c r="AL80" s="37">
        <v>136450.49</v>
      </c>
      <c r="AO80" s="37">
        <v>10872</v>
      </c>
    </row>
    <row r="81" spans="1:41">
      <c r="A81" s="126" t="s">
        <v>319</v>
      </c>
      <c r="B81" s="126" t="s">
        <v>320</v>
      </c>
      <c r="C81" s="126">
        <v>5671</v>
      </c>
      <c r="D81" s="126" t="s">
        <v>1792</v>
      </c>
      <c r="E81" s="126" t="s">
        <v>1863</v>
      </c>
      <c r="F81" s="36">
        <v>565022.26</v>
      </c>
      <c r="G81" s="36">
        <v>570173.56000000006</v>
      </c>
      <c r="H81" s="36">
        <v>272518.37</v>
      </c>
      <c r="K81" s="126">
        <v>422835.9</v>
      </c>
      <c r="L81" s="126">
        <v>916690.75</v>
      </c>
      <c r="O81" s="59">
        <v>20995</v>
      </c>
      <c r="P81" s="59">
        <v>137616.54</v>
      </c>
      <c r="S81" s="59">
        <v>13313.92</v>
      </c>
      <c r="V81" s="126">
        <v>59088.74</v>
      </c>
      <c r="W81" s="126">
        <v>-112661.99</v>
      </c>
      <c r="X81" s="126">
        <v>2127187.88</v>
      </c>
      <c r="Y81" s="33"/>
      <c r="Z81" s="33">
        <v>2750787.86</v>
      </c>
      <c r="AA81" s="33"/>
      <c r="AB81" s="33">
        <v>1434.25</v>
      </c>
      <c r="AD81" s="33">
        <v>1559442.5</v>
      </c>
      <c r="AF81" s="33">
        <v>139500</v>
      </c>
      <c r="AG81" s="37">
        <v>2879111.5</v>
      </c>
      <c r="AI81" s="37">
        <v>2000</v>
      </c>
      <c r="AK81" s="37">
        <v>1018919.15</v>
      </c>
      <c r="AL81" s="37">
        <v>32889.21</v>
      </c>
      <c r="AO81" s="37">
        <v>16544</v>
      </c>
    </row>
    <row r="82" spans="1:41">
      <c r="A82" s="126" t="s">
        <v>319</v>
      </c>
      <c r="B82" s="126" t="s">
        <v>320</v>
      </c>
      <c r="C82" s="126">
        <v>2878</v>
      </c>
      <c r="D82" s="126" t="s">
        <v>308</v>
      </c>
      <c r="E82" s="126" t="s">
        <v>308</v>
      </c>
      <c r="F82" s="36">
        <v>776693.5</v>
      </c>
      <c r="G82" s="36">
        <v>187468.4</v>
      </c>
      <c r="H82" s="36">
        <v>111930.96</v>
      </c>
      <c r="K82" s="126">
        <v>1072892.72</v>
      </c>
      <c r="L82" s="126">
        <v>294921.26</v>
      </c>
      <c r="O82" s="59">
        <v>38012</v>
      </c>
      <c r="P82" s="59">
        <v>60020.59</v>
      </c>
      <c r="S82" s="59">
        <v>2419</v>
      </c>
      <c r="W82" s="126">
        <v>-1679638.61</v>
      </c>
      <c r="X82" s="126">
        <v>3692657.78</v>
      </c>
      <c r="Y82" s="33"/>
      <c r="Z82" s="33">
        <v>1994806.55</v>
      </c>
      <c r="AA82" s="33">
        <v>51600</v>
      </c>
      <c r="AB82" s="33">
        <v>1175</v>
      </c>
      <c r="AD82" s="33">
        <v>1236023.77</v>
      </c>
      <c r="AF82" s="33">
        <v>125000</v>
      </c>
      <c r="AG82" s="37">
        <v>1841532.77</v>
      </c>
      <c r="AJ82" s="37">
        <v>7080</v>
      </c>
      <c r="AK82" s="37">
        <v>1039989.09</v>
      </c>
      <c r="AL82" s="37">
        <v>173565.38</v>
      </c>
      <c r="AO82" s="37">
        <v>16002</v>
      </c>
    </row>
    <row r="83" spans="1:41">
      <c r="A83" s="126" t="s">
        <v>321</v>
      </c>
      <c r="B83" s="126" t="s">
        <v>322</v>
      </c>
      <c r="C83" s="126">
        <v>3706</v>
      </c>
      <c r="D83" s="126" t="s">
        <v>163</v>
      </c>
      <c r="E83" s="126" t="s">
        <v>163</v>
      </c>
      <c r="F83" s="36">
        <v>150220.97</v>
      </c>
      <c r="G83" s="36">
        <v>30108</v>
      </c>
      <c r="H83" s="36">
        <v>48117.26</v>
      </c>
      <c r="K83" s="126">
        <v>3043830.71</v>
      </c>
      <c r="L83" s="126">
        <v>121917.54</v>
      </c>
      <c r="O83" s="59">
        <v>6000</v>
      </c>
      <c r="P83" s="59">
        <v>110954.99</v>
      </c>
      <c r="W83" s="126">
        <v>1233335.47</v>
      </c>
      <c r="X83" s="126">
        <v>2241713.0099999998</v>
      </c>
      <c r="Y83" s="33"/>
      <c r="Z83" s="33">
        <v>1357889.53</v>
      </c>
      <c r="AA83" s="33">
        <v>110500</v>
      </c>
      <c r="AB83" s="33">
        <v>533.63</v>
      </c>
      <c r="AD83" s="33">
        <v>1113846</v>
      </c>
      <c r="AF83" s="33">
        <v>74737</v>
      </c>
      <c r="AG83" s="37">
        <v>1671366</v>
      </c>
      <c r="AI83" s="37">
        <v>29420</v>
      </c>
      <c r="AJ83" s="37">
        <v>500</v>
      </c>
      <c r="AK83" s="37">
        <v>812949.73</v>
      </c>
      <c r="AL83" s="37">
        <v>341079.42</v>
      </c>
    </row>
    <row r="84" spans="1:41">
      <c r="A84" s="126" t="s">
        <v>321</v>
      </c>
      <c r="B84" s="126" t="s">
        <v>322</v>
      </c>
      <c r="C84" s="126">
        <v>5162</v>
      </c>
      <c r="D84" s="126" t="s">
        <v>164</v>
      </c>
      <c r="E84" s="126" t="s">
        <v>164</v>
      </c>
      <c r="F84" s="36">
        <v>114389.75</v>
      </c>
      <c r="G84" s="36">
        <v>28851</v>
      </c>
      <c r="H84" s="36">
        <v>61097.7</v>
      </c>
      <c r="K84" s="126">
        <v>924958.36</v>
      </c>
      <c r="L84" s="126">
        <v>544628.02</v>
      </c>
      <c r="O84" s="59">
        <v>4500</v>
      </c>
      <c r="P84" s="59">
        <v>85197.88</v>
      </c>
      <c r="R84" s="59">
        <v>154800</v>
      </c>
      <c r="S84" s="59">
        <v>300.33999999999997</v>
      </c>
      <c r="W84" s="126">
        <v>-23449.07</v>
      </c>
      <c r="X84" s="126">
        <v>1881918.88</v>
      </c>
      <c r="Y84" s="33"/>
      <c r="Z84" s="33">
        <v>1871838.45</v>
      </c>
      <c r="AA84" s="33"/>
      <c r="AB84" s="33">
        <v>389.8</v>
      </c>
      <c r="AD84" s="33">
        <v>2008120.7</v>
      </c>
      <c r="AF84" s="33">
        <v>175800</v>
      </c>
      <c r="AG84" s="37">
        <v>2797431.7</v>
      </c>
      <c r="AI84" s="37">
        <v>66440</v>
      </c>
      <c r="AK84" s="37">
        <v>1328039.21</v>
      </c>
      <c r="AL84" s="37">
        <v>286996.24</v>
      </c>
      <c r="AO84" s="37">
        <v>6585</v>
      </c>
    </row>
    <row r="85" spans="1:41">
      <c r="A85" s="126" t="s">
        <v>321</v>
      </c>
      <c r="B85" s="126" t="s">
        <v>322</v>
      </c>
      <c r="C85" s="126">
        <v>3052</v>
      </c>
      <c r="D85" s="126" t="s">
        <v>165</v>
      </c>
      <c r="E85" s="126" t="s">
        <v>165</v>
      </c>
      <c r="F85" s="36">
        <v>185840.06</v>
      </c>
      <c r="G85" s="36">
        <v>13720</v>
      </c>
      <c r="H85" s="36">
        <v>85605</v>
      </c>
      <c r="K85" s="126">
        <v>913835.16</v>
      </c>
      <c r="L85" s="126">
        <v>1163200.6599999999</v>
      </c>
      <c r="O85" s="59">
        <v>0</v>
      </c>
      <c r="P85" s="59">
        <v>39650</v>
      </c>
      <c r="S85" s="59">
        <v>0</v>
      </c>
      <c r="W85" s="126">
        <v>115480.99</v>
      </c>
      <c r="X85" s="126">
        <v>1941230.36</v>
      </c>
      <c r="Y85" s="33"/>
      <c r="Z85" s="33">
        <v>1167427.77</v>
      </c>
      <c r="AA85" s="33">
        <v>191122.5</v>
      </c>
      <c r="AB85" s="33">
        <v>1375.86</v>
      </c>
      <c r="AD85" s="33">
        <v>1079379</v>
      </c>
      <c r="AF85" s="33">
        <v>573800</v>
      </c>
      <c r="AG85" s="37">
        <v>1654621</v>
      </c>
      <c r="AI85" s="37">
        <v>55423</v>
      </c>
      <c r="AK85" s="37">
        <v>792178.22</v>
      </c>
      <c r="AL85" s="37">
        <v>139703.38</v>
      </c>
      <c r="AO85" s="37">
        <v>105340</v>
      </c>
    </row>
    <row r="86" spans="1:41">
      <c r="A86" s="126" t="s">
        <v>321</v>
      </c>
      <c r="B86" s="126" t="s">
        <v>322</v>
      </c>
      <c r="C86" s="126">
        <v>6259</v>
      </c>
      <c r="D86" s="126" t="s">
        <v>166</v>
      </c>
      <c r="E86" s="126" t="s">
        <v>166</v>
      </c>
      <c r="F86" s="36">
        <v>117462.51</v>
      </c>
      <c r="G86" s="36">
        <v>186678</v>
      </c>
      <c r="H86" s="36">
        <v>26468.86</v>
      </c>
      <c r="K86" s="126">
        <v>411737</v>
      </c>
      <c r="L86" s="126">
        <v>197218.24</v>
      </c>
      <c r="O86" s="59">
        <v>4000</v>
      </c>
      <c r="P86" s="59">
        <v>48121</v>
      </c>
      <c r="S86" s="59">
        <v>0</v>
      </c>
      <c r="W86" s="126">
        <v>-1448917.41</v>
      </c>
      <c r="X86" s="126">
        <v>1940061.77</v>
      </c>
      <c r="Y86" s="33"/>
      <c r="Z86" s="33">
        <v>1917994.01</v>
      </c>
      <c r="AA86" s="33">
        <v>124400</v>
      </c>
      <c r="AB86" s="33">
        <v>436.69</v>
      </c>
      <c r="AD86" s="33">
        <v>1839780.89</v>
      </c>
      <c r="AF86" s="33">
        <v>470600</v>
      </c>
      <c r="AG86" s="37">
        <v>2795282.89</v>
      </c>
      <c r="AI86" s="37">
        <v>8620</v>
      </c>
      <c r="AJ86" s="37">
        <v>44852</v>
      </c>
      <c r="AK86" s="37">
        <v>933004.05</v>
      </c>
      <c r="AL86" s="37">
        <v>141782.39999999999</v>
      </c>
      <c r="AN86" s="37">
        <v>1</v>
      </c>
      <c r="AO86" s="37">
        <v>33370</v>
      </c>
    </row>
    <row r="87" spans="1:41">
      <c r="A87" s="126" t="s">
        <v>321</v>
      </c>
      <c r="B87" s="126" t="s">
        <v>322</v>
      </c>
      <c r="C87" s="126">
        <v>3341</v>
      </c>
      <c r="D87" s="126" t="s">
        <v>167</v>
      </c>
      <c r="E87" s="126" t="s">
        <v>167</v>
      </c>
      <c r="F87" s="36">
        <v>226367.05</v>
      </c>
      <c r="G87" s="36">
        <v>13588</v>
      </c>
      <c r="H87" s="36">
        <v>150188.9</v>
      </c>
      <c r="K87" s="126">
        <v>391002</v>
      </c>
      <c r="L87" s="126">
        <v>129626.66</v>
      </c>
      <c r="O87" s="59">
        <v>239435</v>
      </c>
      <c r="P87" s="59">
        <v>25733.23</v>
      </c>
      <c r="S87" s="59">
        <v>0</v>
      </c>
      <c r="W87" s="126">
        <v>-1095570.68</v>
      </c>
      <c r="X87" s="126">
        <v>2076384.94</v>
      </c>
      <c r="Y87" s="33"/>
      <c r="Z87" s="33">
        <v>1390687.76</v>
      </c>
      <c r="AA87" s="33">
        <v>85250</v>
      </c>
      <c r="AB87" s="33">
        <v>1044.44</v>
      </c>
      <c r="AD87" s="33">
        <v>1211530.5</v>
      </c>
      <c r="AG87" s="37">
        <v>1863109.5</v>
      </c>
      <c r="AI87" s="37">
        <v>113340</v>
      </c>
      <c r="AK87" s="37">
        <v>956440.27</v>
      </c>
      <c r="AL87" s="37">
        <v>90832.81</v>
      </c>
    </row>
    <row r="88" spans="1:41">
      <c r="A88" s="126" t="s">
        <v>321</v>
      </c>
      <c r="B88" s="126" t="s">
        <v>322</v>
      </c>
      <c r="C88" s="126">
        <v>2336</v>
      </c>
      <c r="D88" s="126" t="s">
        <v>168</v>
      </c>
      <c r="E88" s="126" t="s">
        <v>168</v>
      </c>
      <c r="F88" s="36">
        <v>257074.73</v>
      </c>
      <c r="G88" s="36">
        <v>32878</v>
      </c>
      <c r="H88" s="36">
        <v>72198.34</v>
      </c>
      <c r="K88" s="126">
        <v>18323.330000000002</v>
      </c>
      <c r="L88" s="126">
        <v>441710.08000000002</v>
      </c>
      <c r="P88" s="59">
        <v>38810.35</v>
      </c>
      <c r="S88" s="59">
        <v>0</v>
      </c>
      <c r="W88" s="126">
        <v>-1127330.93</v>
      </c>
      <c r="X88" s="126">
        <v>1879892.65</v>
      </c>
      <c r="Y88" s="33"/>
      <c r="Z88" s="33">
        <v>1009564.93</v>
      </c>
      <c r="AA88" s="33">
        <v>89990</v>
      </c>
      <c r="AB88" s="33">
        <v>295.60000000000002</v>
      </c>
      <c r="AD88" s="33">
        <v>673646.5</v>
      </c>
      <c r="AF88" s="33">
        <v>10000</v>
      </c>
      <c r="AG88" s="37">
        <v>975768.5</v>
      </c>
      <c r="AI88" s="37">
        <v>6200</v>
      </c>
      <c r="AJ88" s="37">
        <v>13927</v>
      </c>
      <c r="AK88" s="37">
        <v>530485.01</v>
      </c>
      <c r="AL88" s="37">
        <v>226304.11</v>
      </c>
    </row>
    <row r="89" spans="1:41">
      <c r="A89" s="126" t="s">
        <v>321</v>
      </c>
      <c r="B89" s="126" t="s">
        <v>322</v>
      </c>
      <c r="C89" s="126">
        <v>2778</v>
      </c>
      <c r="D89" s="126" t="s">
        <v>169</v>
      </c>
      <c r="E89" s="126" t="s">
        <v>169</v>
      </c>
      <c r="F89" s="36">
        <v>252122.45</v>
      </c>
      <c r="G89" s="36">
        <v>30174</v>
      </c>
      <c r="H89" s="36">
        <v>37947.64</v>
      </c>
      <c r="K89" s="126">
        <v>410123.97</v>
      </c>
      <c r="L89" s="126">
        <v>180374.2</v>
      </c>
      <c r="O89" s="59">
        <v>2000</v>
      </c>
      <c r="P89" s="59">
        <v>7700</v>
      </c>
      <c r="S89" s="59">
        <v>1370</v>
      </c>
      <c r="W89" s="126">
        <v>-755479.89</v>
      </c>
      <c r="X89" s="126">
        <v>1840507.51</v>
      </c>
      <c r="Y89" s="33"/>
      <c r="Z89" s="33">
        <v>1075490.79</v>
      </c>
      <c r="AA89" s="33"/>
      <c r="AB89" s="33">
        <v>890.03</v>
      </c>
      <c r="AD89" s="33">
        <v>1680727.09</v>
      </c>
      <c r="AF89" s="33">
        <v>94500</v>
      </c>
      <c r="AG89" s="37">
        <v>2036797.09</v>
      </c>
      <c r="AI89" s="37">
        <v>49500</v>
      </c>
      <c r="AK89" s="37">
        <v>585066.98</v>
      </c>
      <c r="AL89" s="37">
        <v>365599.2</v>
      </c>
    </row>
    <row r="90" spans="1:41">
      <c r="A90" s="126" t="s">
        <v>321</v>
      </c>
      <c r="B90" s="126" t="s">
        <v>322</v>
      </c>
      <c r="C90" s="126">
        <v>1705</v>
      </c>
      <c r="D90" s="126" t="s">
        <v>170</v>
      </c>
      <c r="E90" s="126" t="s">
        <v>170</v>
      </c>
      <c r="F90" s="36">
        <v>547520.44999999995</v>
      </c>
      <c r="G90" s="36">
        <v>5913</v>
      </c>
      <c r="H90" s="36">
        <v>43539.59</v>
      </c>
      <c r="K90" s="126">
        <v>757842.66</v>
      </c>
      <c r="L90" s="126">
        <v>112262.55</v>
      </c>
      <c r="P90" s="59">
        <v>21608.02</v>
      </c>
      <c r="R90" s="59">
        <v>234758.13</v>
      </c>
      <c r="S90" s="59">
        <v>-172</v>
      </c>
      <c r="W90" s="126">
        <v>-1695654.65</v>
      </c>
      <c r="X90" s="126">
        <v>2518726.15</v>
      </c>
      <c r="Y90" s="33"/>
      <c r="Z90" s="33">
        <v>694788.38</v>
      </c>
      <c r="AA90" s="33"/>
      <c r="AB90" s="33"/>
      <c r="AD90" s="33">
        <v>331910</v>
      </c>
      <c r="AF90" s="33">
        <v>81000</v>
      </c>
      <c r="AG90" s="37">
        <v>512537</v>
      </c>
      <c r="AJ90" s="37">
        <v>14790</v>
      </c>
      <c r="AK90" s="37">
        <v>172893.46</v>
      </c>
      <c r="AL90" s="37">
        <v>19665.32</v>
      </c>
    </row>
    <row r="91" spans="1:41">
      <c r="A91" s="126" t="s">
        <v>321</v>
      </c>
      <c r="B91" s="126" t="s">
        <v>322</v>
      </c>
      <c r="C91" s="126">
        <v>2505</v>
      </c>
      <c r="D91" s="126" t="s">
        <v>292</v>
      </c>
      <c r="E91" s="126" t="s">
        <v>292</v>
      </c>
      <c r="F91" s="36">
        <v>482237.5</v>
      </c>
      <c r="G91" s="36">
        <v>5075</v>
      </c>
      <c r="H91" s="36">
        <v>45791.18</v>
      </c>
      <c r="K91" s="126">
        <v>687050.55</v>
      </c>
      <c r="L91" s="126">
        <v>261358.94</v>
      </c>
      <c r="O91" s="59">
        <v>0</v>
      </c>
      <c r="P91" s="59">
        <v>65164</v>
      </c>
      <c r="R91" s="59">
        <v>42500</v>
      </c>
      <c r="S91" s="59">
        <v>0</v>
      </c>
      <c r="W91" s="126">
        <v>-1410406.1</v>
      </c>
      <c r="X91" s="126">
        <v>3198152.69</v>
      </c>
      <c r="Y91" s="33"/>
      <c r="Z91" s="33">
        <v>1073338.6299999999</v>
      </c>
      <c r="AA91" s="33">
        <v>79280</v>
      </c>
      <c r="AB91" s="33">
        <v>1266.55</v>
      </c>
      <c r="AD91" s="33">
        <v>596703</v>
      </c>
      <c r="AF91" s="33">
        <v>27000</v>
      </c>
      <c r="AG91" s="37">
        <v>1159189</v>
      </c>
      <c r="AI91" s="37">
        <v>44310</v>
      </c>
      <c r="AK91" s="37">
        <v>762746.49</v>
      </c>
      <c r="AL91" s="37">
        <v>225240.11</v>
      </c>
    </row>
    <row r="92" spans="1:41">
      <c r="A92" s="126" t="s">
        <v>615</v>
      </c>
      <c r="B92" s="126" t="s">
        <v>334</v>
      </c>
      <c r="C92" s="126">
        <v>3553</v>
      </c>
      <c r="D92" s="126" t="s">
        <v>171</v>
      </c>
      <c r="E92" s="126" t="s">
        <v>171</v>
      </c>
      <c r="F92" s="36">
        <v>184889.05</v>
      </c>
      <c r="G92" s="36">
        <v>52024</v>
      </c>
      <c r="H92" s="36">
        <v>73369.13</v>
      </c>
      <c r="K92" s="126">
        <v>492583.49</v>
      </c>
      <c r="L92" s="126">
        <v>1218268.07</v>
      </c>
      <c r="O92" s="59">
        <v>1800</v>
      </c>
      <c r="P92" s="59">
        <v>30784.95</v>
      </c>
      <c r="S92" s="59">
        <v>40606.76</v>
      </c>
      <c r="W92" s="126">
        <v>164380.71</v>
      </c>
      <c r="X92" s="126">
        <v>1975689.39</v>
      </c>
      <c r="Y92" s="33"/>
      <c r="Z92" s="33">
        <v>1801594.56</v>
      </c>
      <c r="AA92" s="33"/>
      <c r="AB92" s="33">
        <v>1325.42</v>
      </c>
      <c r="AD92" s="33">
        <v>1190377</v>
      </c>
      <c r="AF92" s="33">
        <v>107130</v>
      </c>
      <c r="AG92" s="37">
        <v>1957808</v>
      </c>
      <c r="AI92" s="37">
        <v>45073</v>
      </c>
      <c r="AK92" s="37">
        <v>856942.33</v>
      </c>
      <c r="AL92" s="37">
        <v>432731.72</v>
      </c>
    </row>
    <row r="93" spans="1:41">
      <c r="A93" s="126" t="s">
        <v>615</v>
      </c>
      <c r="B93" s="126" t="s">
        <v>334</v>
      </c>
      <c r="C93" s="126">
        <v>8154</v>
      </c>
      <c r="D93" s="126" t="s">
        <v>172</v>
      </c>
      <c r="E93" s="126" t="s">
        <v>172</v>
      </c>
      <c r="F93" s="36">
        <v>302146.40000000002</v>
      </c>
      <c r="G93" s="36">
        <v>35400</v>
      </c>
      <c r="H93" s="36">
        <v>121344.13</v>
      </c>
      <c r="K93" s="126">
        <v>2149079.1</v>
      </c>
      <c r="L93" s="126">
        <v>411554.7</v>
      </c>
      <c r="O93" s="59">
        <v>3158</v>
      </c>
      <c r="P93" s="59">
        <v>24825.56</v>
      </c>
      <c r="S93" s="59">
        <v>30124.67</v>
      </c>
      <c r="W93" s="126">
        <v>-363739.9</v>
      </c>
      <c r="X93" s="126">
        <v>3812204.74</v>
      </c>
      <c r="Y93" s="33"/>
      <c r="Z93" s="33">
        <v>2400367.5299999998</v>
      </c>
      <c r="AA93" s="33">
        <v>287148</v>
      </c>
      <c r="AB93" s="33">
        <v>1077.77</v>
      </c>
      <c r="AD93" s="33">
        <v>1030091</v>
      </c>
      <c r="AF93" s="33">
        <v>158400</v>
      </c>
      <c r="AG93" s="37">
        <v>2197686</v>
      </c>
      <c r="AI93" s="37">
        <v>16332</v>
      </c>
      <c r="AK93" s="37">
        <v>1727104.33</v>
      </c>
      <c r="AL93" s="37">
        <v>423010.71</v>
      </c>
    </row>
    <row r="94" spans="1:41">
      <c r="A94" s="126" t="s">
        <v>615</v>
      </c>
      <c r="B94" s="126" t="s">
        <v>334</v>
      </c>
      <c r="C94" s="126">
        <v>7784</v>
      </c>
      <c r="D94" s="126" t="s">
        <v>173</v>
      </c>
      <c r="E94" s="126" t="s">
        <v>173</v>
      </c>
      <c r="F94" s="36">
        <v>386490.39</v>
      </c>
      <c r="G94" s="36">
        <v>14472</v>
      </c>
      <c r="H94" s="36">
        <v>347847.01</v>
      </c>
      <c r="K94" s="126">
        <v>2048376.18</v>
      </c>
      <c r="L94" s="126">
        <v>341835.47</v>
      </c>
      <c r="O94" s="59">
        <v>4760</v>
      </c>
      <c r="P94" s="59">
        <v>69144.08</v>
      </c>
      <c r="S94" s="59">
        <v>13762</v>
      </c>
      <c r="W94" s="126">
        <v>-201571.86</v>
      </c>
      <c r="X94" s="126">
        <v>3564237.85</v>
      </c>
      <c r="Y94" s="33"/>
      <c r="Z94" s="33">
        <v>1974163.3</v>
      </c>
      <c r="AA94" s="33">
        <v>271350</v>
      </c>
      <c r="AB94" s="33">
        <v>1002.08</v>
      </c>
      <c r="AD94" s="33">
        <v>1029965.69</v>
      </c>
      <c r="AF94" s="33">
        <v>172570</v>
      </c>
      <c r="AG94" s="37">
        <v>1930758.69</v>
      </c>
      <c r="AI94" s="37">
        <v>40116</v>
      </c>
      <c r="AK94" s="37">
        <v>1488198.5</v>
      </c>
      <c r="AL94" s="37">
        <v>301276.18</v>
      </c>
      <c r="AO94" s="37">
        <v>12.72</v>
      </c>
    </row>
    <row r="95" spans="1:41">
      <c r="A95" s="126" t="s">
        <v>615</v>
      </c>
      <c r="B95" s="126" t="s">
        <v>334</v>
      </c>
      <c r="C95" s="126">
        <v>6608</v>
      </c>
      <c r="D95" s="126" t="s">
        <v>174</v>
      </c>
      <c r="E95" s="126" t="s">
        <v>174</v>
      </c>
      <c r="F95" s="36">
        <v>348657.95</v>
      </c>
      <c r="G95" s="36">
        <v>38998</v>
      </c>
      <c r="H95" s="36">
        <v>104885.09</v>
      </c>
      <c r="K95" s="126">
        <v>1170686.67</v>
      </c>
      <c r="L95" s="126">
        <v>703639.36</v>
      </c>
      <c r="O95" s="59">
        <v>0</v>
      </c>
      <c r="P95" s="59">
        <v>77275.44</v>
      </c>
      <c r="S95" s="59">
        <v>142481.31</v>
      </c>
      <c r="U95" s="126">
        <v>71249.09</v>
      </c>
      <c r="W95" s="126">
        <v>480535.57</v>
      </c>
      <c r="X95" s="126">
        <v>2080906</v>
      </c>
      <c r="Y95" s="33"/>
      <c r="Z95" s="33">
        <v>1431152.34</v>
      </c>
      <c r="AA95" s="33">
        <v>87120</v>
      </c>
      <c r="AB95" s="33">
        <v>809.62</v>
      </c>
      <c r="AD95" s="33">
        <v>2022941.7</v>
      </c>
      <c r="AF95" s="33">
        <v>182498.25</v>
      </c>
      <c r="AG95" s="37">
        <v>2752936.95</v>
      </c>
      <c r="AI95" s="37">
        <v>43070</v>
      </c>
      <c r="AK95" s="37">
        <v>1107693.6399999999</v>
      </c>
      <c r="AL95" s="37">
        <v>306401.65999999997</v>
      </c>
    </row>
    <row r="96" spans="1:41">
      <c r="A96" s="126" t="s">
        <v>615</v>
      </c>
      <c r="B96" s="126" t="s">
        <v>334</v>
      </c>
      <c r="C96" s="126">
        <v>4243</v>
      </c>
      <c r="D96" s="126" t="s">
        <v>175</v>
      </c>
      <c r="E96" s="126" t="s">
        <v>175</v>
      </c>
      <c r="F96" s="36">
        <v>367976.35</v>
      </c>
      <c r="G96" s="36">
        <v>33209</v>
      </c>
      <c r="H96" s="36">
        <v>111865.12</v>
      </c>
      <c r="K96" s="126">
        <v>1225410.23</v>
      </c>
      <c r="L96" s="126">
        <v>450658.27</v>
      </c>
      <c r="O96" s="59">
        <v>0</v>
      </c>
      <c r="P96" s="59">
        <v>36792.04</v>
      </c>
      <c r="S96" s="59">
        <v>10030.19</v>
      </c>
      <c r="W96" s="126">
        <v>381612.86</v>
      </c>
      <c r="X96" s="126">
        <v>2304026.96</v>
      </c>
      <c r="Y96" s="33"/>
      <c r="Z96" s="33">
        <v>1379705.8</v>
      </c>
      <c r="AA96" s="33">
        <v>194000</v>
      </c>
      <c r="AB96" s="33">
        <v>1201.24</v>
      </c>
      <c r="AD96" s="33">
        <v>445478</v>
      </c>
      <c r="AF96" s="33">
        <v>136728</v>
      </c>
      <c r="AG96" s="37">
        <v>1257133</v>
      </c>
      <c r="AI96" s="37">
        <v>18630</v>
      </c>
      <c r="AK96" s="37">
        <v>1137890.75</v>
      </c>
      <c r="AL96" s="37">
        <v>286802.37</v>
      </c>
    </row>
    <row r="97" spans="1:41">
      <c r="A97" s="126" t="s">
        <v>615</v>
      </c>
      <c r="B97" s="126" t="s">
        <v>334</v>
      </c>
      <c r="C97" s="126">
        <v>8480</v>
      </c>
      <c r="D97" s="126" t="s">
        <v>176</v>
      </c>
      <c r="E97" s="126" t="s">
        <v>176</v>
      </c>
      <c r="F97" s="36">
        <v>362702.22</v>
      </c>
      <c r="G97" s="36">
        <v>51505</v>
      </c>
      <c r="H97" s="36">
        <v>95409</v>
      </c>
      <c r="K97" s="126">
        <v>815315.17</v>
      </c>
      <c r="L97" s="126">
        <v>647524.72</v>
      </c>
      <c r="O97" s="59">
        <v>200780</v>
      </c>
      <c r="P97" s="59">
        <v>81481.17</v>
      </c>
      <c r="S97" s="59">
        <v>10000</v>
      </c>
      <c r="W97" s="126">
        <v>-51909.62</v>
      </c>
      <c r="X97" s="126">
        <v>2345661.54</v>
      </c>
      <c r="Y97" s="33"/>
      <c r="Z97" s="33">
        <v>2234238.8199999998</v>
      </c>
      <c r="AA97" s="33">
        <v>279800</v>
      </c>
      <c r="AB97" s="33">
        <v>626.29999999999995</v>
      </c>
      <c r="AD97" s="33">
        <v>1709697.7</v>
      </c>
      <c r="AF97" s="33">
        <v>269747.5</v>
      </c>
      <c r="AG97" s="37">
        <v>2992145.2</v>
      </c>
      <c r="AI97" s="37">
        <v>29740</v>
      </c>
      <c r="AJ97" s="37">
        <v>7720</v>
      </c>
      <c r="AK97" s="37">
        <v>1774200.09</v>
      </c>
      <c r="AL97" s="37">
        <v>303862.01</v>
      </c>
    </row>
    <row r="98" spans="1:41">
      <c r="A98" s="126" t="s">
        <v>615</v>
      </c>
      <c r="B98" s="126" t="s">
        <v>334</v>
      </c>
      <c r="C98" s="126">
        <v>4259</v>
      </c>
      <c r="D98" s="126" t="s">
        <v>177</v>
      </c>
      <c r="E98" s="126" t="s">
        <v>177</v>
      </c>
      <c r="F98" s="36">
        <v>257208.63</v>
      </c>
      <c r="G98" s="36">
        <v>29074</v>
      </c>
      <c r="H98" s="36">
        <v>113529.24</v>
      </c>
      <c r="K98" s="126">
        <v>1099705.5900000001</v>
      </c>
      <c r="L98" s="126">
        <v>160658.95000000001</v>
      </c>
      <c r="O98" s="59">
        <v>174710</v>
      </c>
      <c r="P98" s="59">
        <v>34568.519999999997</v>
      </c>
      <c r="S98" s="59">
        <v>235269.03</v>
      </c>
      <c r="W98" s="126">
        <v>-2554334.7000000002</v>
      </c>
      <c r="X98" s="126">
        <v>4378498.51</v>
      </c>
      <c r="Y98" s="33"/>
      <c r="Z98" s="33">
        <v>1438069.16</v>
      </c>
      <c r="AA98" s="33"/>
      <c r="AB98" s="33">
        <v>504.24</v>
      </c>
      <c r="AD98" s="33">
        <v>1568444.11</v>
      </c>
      <c r="AF98" s="33">
        <v>150000.01</v>
      </c>
      <c r="AG98" s="37">
        <v>2280768.11</v>
      </c>
      <c r="AI98" s="37">
        <v>6210</v>
      </c>
      <c r="AJ98" s="37">
        <v>23640</v>
      </c>
      <c r="AK98" s="37">
        <v>1177462.1299999999</v>
      </c>
      <c r="AL98" s="37">
        <v>266472.23</v>
      </c>
      <c r="AO98" s="37">
        <v>11000</v>
      </c>
    </row>
    <row r="99" spans="1:41">
      <c r="A99" s="126" t="s">
        <v>615</v>
      </c>
      <c r="B99" s="126" t="s">
        <v>334</v>
      </c>
      <c r="C99" s="126">
        <v>6093</v>
      </c>
      <c r="D99" s="126" t="s">
        <v>178</v>
      </c>
      <c r="E99" s="126" t="s">
        <v>178</v>
      </c>
      <c r="F99" s="36">
        <v>346412.02</v>
      </c>
      <c r="G99" s="36">
        <v>76936</v>
      </c>
      <c r="H99" s="36">
        <v>156057.67000000001</v>
      </c>
      <c r="K99" s="126">
        <v>1394059.62</v>
      </c>
      <c r="L99" s="126">
        <v>437567.55</v>
      </c>
      <c r="O99" s="59">
        <v>0</v>
      </c>
      <c r="P99" s="59">
        <v>77060.72</v>
      </c>
      <c r="S99" s="59">
        <v>0</v>
      </c>
      <c r="W99" s="126">
        <v>2575311.17</v>
      </c>
      <c r="Y99" s="33"/>
      <c r="Z99" s="33">
        <v>1946683.1</v>
      </c>
      <c r="AA99" s="33">
        <v>270000</v>
      </c>
      <c r="AB99" s="33">
        <v>762.14</v>
      </c>
      <c r="AD99" s="33">
        <v>1944047.5</v>
      </c>
      <c r="AF99" s="33">
        <v>200500</v>
      </c>
      <c r="AG99" s="37">
        <v>2995801.5</v>
      </c>
      <c r="AI99" s="37">
        <v>30480</v>
      </c>
      <c r="AJ99" s="37">
        <v>5860</v>
      </c>
      <c r="AK99" s="37">
        <v>1265273.32</v>
      </c>
      <c r="AL99" s="37">
        <v>305916.95</v>
      </c>
    </row>
    <row r="100" spans="1:41">
      <c r="A100" s="126" t="s">
        <v>615</v>
      </c>
      <c r="B100" s="126" t="s">
        <v>334</v>
      </c>
      <c r="C100" s="126">
        <v>4471</v>
      </c>
      <c r="D100" s="126" t="s">
        <v>179</v>
      </c>
      <c r="E100" s="126" t="s">
        <v>179</v>
      </c>
      <c r="F100" s="36">
        <v>211399.37</v>
      </c>
      <c r="G100" s="36">
        <v>37900</v>
      </c>
      <c r="H100" s="36">
        <v>103465.74</v>
      </c>
      <c r="K100" s="126">
        <v>1068547.32</v>
      </c>
      <c r="L100" s="126">
        <v>447165.5</v>
      </c>
      <c r="O100" s="59">
        <v>3000</v>
      </c>
      <c r="P100" s="59">
        <v>39552.67</v>
      </c>
      <c r="S100" s="59">
        <v>140336.5</v>
      </c>
      <c r="W100" s="126">
        <v>315384.31</v>
      </c>
      <c r="X100" s="126">
        <v>2028099.35</v>
      </c>
      <c r="Y100" s="33"/>
      <c r="Z100" s="33">
        <v>1558504.75</v>
      </c>
      <c r="AA100" s="33">
        <v>50000</v>
      </c>
      <c r="AB100" s="33">
        <v>865.05</v>
      </c>
      <c r="AD100" s="33">
        <v>1563131</v>
      </c>
      <c r="AF100" s="33">
        <v>187434.25</v>
      </c>
      <c r="AG100" s="37">
        <v>2353252.25</v>
      </c>
      <c r="AI100" s="37">
        <v>55260</v>
      </c>
      <c r="AK100" s="37">
        <v>1377058.66</v>
      </c>
      <c r="AL100" s="37">
        <v>232259.04</v>
      </c>
    </row>
    <row r="101" spans="1:41">
      <c r="A101" s="126" t="s">
        <v>615</v>
      </c>
      <c r="B101" s="126" t="s">
        <v>334</v>
      </c>
      <c r="C101" s="126">
        <v>6623</v>
      </c>
      <c r="D101" s="126" t="s">
        <v>180</v>
      </c>
      <c r="E101" s="126" t="s">
        <v>180</v>
      </c>
      <c r="F101" s="36">
        <v>201583.96</v>
      </c>
      <c r="G101" s="36">
        <v>40709</v>
      </c>
      <c r="H101" s="36">
        <v>94940.36</v>
      </c>
      <c r="K101" s="126">
        <v>2298097.98</v>
      </c>
      <c r="L101" s="126">
        <v>420307.06</v>
      </c>
      <c r="O101" s="59">
        <v>141600</v>
      </c>
      <c r="P101" s="59">
        <v>23618.66</v>
      </c>
      <c r="R101" s="59">
        <v>11064</v>
      </c>
      <c r="S101" s="59">
        <v>200.47</v>
      </c>
      <c r="U101" s="126">
        <v>28859</v>
      </c>
      <c r="W101" s="126">
        <v>5429624.8799999999</v>
      </c>
      <c r="X101" s="126">
        <v>-2080906</v>
      </c>
      <c r="Z101" s="265">
        <v>2158757.15</v>
      </c>
      <c r="AB101" s="33">
        <v>461.68</v>
      </c>
      <c r="AD101" s="33">
        <v>1879663.21</v>
      </c>
      <c r="AF101" s="33">
        <v>237231</v>
      </c>
      <c r="AG101" s="37">
        <v>2980403.21</v>
      </c>
      <c r="AI101" s="37">
        <v>29158</v>
      </c>
      <c r="AK101" s="37">
        <v>1288790.1599999999</v>
      </c>
      <c r="AL101" s="37">
        <v>476184.32000000001</v>
      </c>
    </row>
    <row r="102" spans="1:41">
      <c r="A102" s="126" t="s">
        <v>615</v>
      </c>
      <c r="B102" s="126" t="s">
        <v>334</v>
      </c>
      <c r="C102" s="126">
        <v>4220</v>
      </c>
      <c r="D102" s="126" t="s">
        <v>181</v>
      </c>
      <c r="E102" s="126" t="s">
        <v>181</v>
      </c>
      <c r="F102" s="36">
        <v>293989.03999999998</v>
      </c>
      <c r="G102" s="36">
        <v>9836</v>
      </c>
      <c r="H102" s="36">
        <v>71921.94</v>
      </c>
      <c r="K102" s="126">
        <v>1219401.7</v>
      </c>
      <c r="L102" s="126">
        <v>541256.92000000004</v>
      </c>
      <c r="O102" s="59">
        <v>159900</v>
      </c>
      <c r="P102" s="59">
        <v>32499.67</v>
      </c>
      <c r="S102" s="59">
        <v>85709.86</v>
      </c>
      <c r="W102" s="126">
        <v>-180073.54</v>
      </c>
      <c r="X102" s="126">
        <v>2574871.5499999998</v>
      </c>
      <c r="Y102" s="33"/>
      <c r="Z102" s="33">
        <v>1191602.45</v>
      </c>
      <c r="AA102" s="33"/>
      <c r="AB102" s="33">
        <v>1037.51</v>
      </c>
      <c r="AD102" s="33">
        <v>1674386.9</v>
      </c>
      <c r="AF102" s="33">
        <v>204291.75</v>
      </c>
      <c r="AG102" s="37">
        <v>2511405.65</v>
      </c>
      <c r="AI102" s="37">
        <v>10800</v>
      </c>
      <c r="AK102" s="37">
        <v>817475.34</v>
      </c>
      <c r="AL102" s="37">
        <v>268139.56</v>
      </c>
    </row>
    <row r="103" spans="1:41">
      <c r="A103" s="126" t="s">
        <v>615</v>
      </c>
      <c r="B103" s="126" t="s">
        <v>334</v>
      </c>
      <c r="C103" s="126">
        <v>5487</v>
      </c>
      <c r="D103" s="126" t="s">
        <v>182</v>
      </c>
      <c r="E103" s="126" t="s">
        <v>182</v>
      </c>
      <c r="F103" s="36">
        <v>64784.49</v>
      </c>
      <c r="G103" s="36">
        <v>10822</v>
      </c>
      <c r="H103" s="36">
        <v>78941.89</v>
      </c>
      <c r="K103" s="126">
        <v>1239437.71</v>
      </c>
      <c r="L103" s="126">
        <v>423437.69</v>
      </c>
      <c r="O103" s="59">
        <v>24225</v>
      </c>
      <c r="P103" s="59">
        <v>118873.88</v>
      </c>
      <c r="S103" s="59">
        <v>28.03</v>
      </c>
      <c r="U103" s="126">
        <v>4694.47</v>
      </c>
      <c r="W103" s="126">
        <v>-160980.44</v>
      </c>
      <c r="X103" s="126">
        <v>2326634.9900000002</v>
      </c>
      <c r="Y103" s="33"/>
      <c r="Z103" s="33">
        <v>1338333.03</v>
      </c>
      <c r="AA103" s="33">
        <v>160772.21</v>
      </c>
      <c r="AB103" s="33">
        <v>511.9</v>
      </c>
      <c r="AD103" s="33">
        <v>1510096</v>
      </c>
      <c r="AF103" s="33">
        <v>126250.02</v>
      </c>
      <c r="AG103" s="37">
        <v>2475803</v>
      </c>
      <c r="AI103" s="37">
        <v>15588</v>
      </c>
      <c r="AJ103" s="37">
        <v>8780</v>
      </c>
      <c r="AK103" s="37">
        <v>917016.77</v>
      </c>
      <c r="AL103" s="37">
        <v>214752.7</v>
      </c>
      <c r="AO103" s="37">
        <v>74.84</v>
      </c>
    </row>
    <row r="104" spans="1:41">
      <c r="A104" s="126" t="s">
        <v>615</v>
      </c>
      <c r="B104" s="126" t="s">
        <v>334</v>
      </c>
      <c r="C104" s="126">
        <v>4317</v>
      </c>
      <c r="D104" s="126" t="s">
        <v>183</v>
      </c>
      <c r="E104" s="126" t="s">
        <v>183</v>
      </c>
      <c r="F104" s="36">
        <v>212271.17</v>
      </c>
      <c r="G104" s="36">
        <v>58100</v>
      </c>
      <c r="H104" s="36">
        <v>63916.89</v>
      </c>
      <c r="K104" s="126">
        <v>1171672.32</v>
      </c>
      <c r="L104" s="126">
        <v>438742.32</v>
      </c>
      <c r="O104" s="59">
        <v>1450</v>
      </c>
      <c r="P104" s="59">
        <v>37354.449999999997</v>
      </c>
      <c r="S104" s="59">
        <v>28.41</v>
      </c>
      <c r="W104" s="126">
        <v>-244435.42</v>
      </c>
      <c r="X104" s="126">
        <v>2310530.36</v>
      </c>
      <c r="Y104" s="33"/>
      <c r="Z104" s="33">
        <v>1388918.44</v>
      </c>
      <c r="AA104" s="33">
        <v>530600</v>
      </c>
      <c r="AB104" s="33">
        <v>652.6</v>
      </c>
      <c r="AD104" s="33">
        <v>1385400.08</v>
      </c>
      <c r="AF104" s="33">
        <v>167856.75</v>
      </c>
      <c r="AG104" s="37">
        <v>2361230.83</v>
      </c>
      <c r="AI104" s="37">
        <v>11120</v>
      </c>
      <c r="AK104" s="37">
        <v>1029479.78</v>
      </c>
      <c r="AL104" s="37">
        <v>231822.36</v>
      </c>
    </row>
    <row r="105" spans="1:41">
      <c r="A105" s="126" t="s">
        <v>615</v>
      </c>
      <c r="B105" s="126" t="s">
        <v>334</v>
      </c>
      <c r="C105" s="126">
        <v>3306</v>
      </c>
      <c r="D105" s="126" t="s">
        <v>293</v>
      </c>
      <c r="E105" s="126" t="s">
        <v>293</v>
      </c>
      <c r="F105" s="36">
        <v>273822.82</v>
      </c>
      <c r="G105" s="36">
        <v>20300</v>
      </c>
      <c r="H105" s="36">
        <v>55815.26</v>
      </c>
      <c r="K105" s="126">
        <v>1447872.61</v>
      </c>
      <c r="L105" s="126">
        <v>168847.66</v>
      </c>
      <c r="O105" s="59">
        <v>1900</v>
      </c>
      <c r="P105" s="59">
        <v>33798.639999999999</v>
      </c>
      <c r="S105" s="59">
        <v>64459.48</v>
      </c>
      <c r="W105" s="126">
        <v>-57245.78</v>
      </c>
      <c r="X105" s="126">
        <v>2166873.39</v>
      </c>
      <c r="Y105" s="33"/>
      <c r="Z105" s="33">
        <v>1218932.8799999999</v>
      </c>
      <c r="AA105" s="33">
        <v>211845</v>
      </c>
      <c r="AB105" s="33">
        <v>752.74</v>
      </c>
      <c r="AD105" s="33">
        <v>815948</v>
      </c>
      <c r="AF105" s="33">
        <v>244800</v>
      </c>
      <c r="AG105" s="37">
        <v>1560228</v>
      </c>
      <c r="AI105" s="37">
        <v>13202</v>
      </c>
      <c r="AK105" s="37">
        <v>893335</v>
      </c>
      <c r="AL105" s="37">
        <v>268641</v>
      </c>
    </row>
    <row r="106" spans="1:41">
      <c r="A106" s="126" t="s">
        <v>618</v>
      </c>
      <c r="B106" s="126" t="s">
        <v>335</v>
      </c>
      <c r="C106" s="126">
        <v>2510</v>
      </c>
      <c r="D106" s="126" t="s">
        <v>184</v>
      </c>
      <c r="E106" s="126" t="s">
        <v>184</v>
      </c>
      <c r="F106" s="36">
        <v>420339.64</v>
      </c>
      <c r="G106" s="36">
        <v>25275</v>
      </c>
      <c r="H106" s="36">
        <v>123280.56</v>
      </c>
      <c r="K106" s="126">
        <v>502167.95</v>
      </c>
      <c r="L106" s="126">
        <v>231683.05</v>
      </c>
      <c r="O106" s="59">
        <v>0</v>
      </c>
      <c r="P106" s="59">
        <v>33560</v>
      </c>
      <c r="S106" s="59">
        <v>0</v>
      </c>
      <c r="W106" s="126">
        <v>-472369.54</v>
      </c>
      <c r="X106" s="126">
        <v>1774553.91</v>
      </c>
      <c r="Y106" s="33"/>
      <c r="Z106" s="33">
        <v>1055684.94</v>
      </c>
      <c r="AA106" s="33">
        <v>20000</v>
      </c>
      <c r="AB106" s="33">
        <v>758.44</v>
      </c>
      <c r="AD106" s="33">
        <v>792592.5</v>
      </c>
      <c r="AF106" s="33">
        <v>74000</v>
      </c>
      <c r="AG106" s="37">
        <v>1079023.5</v>
      </c>
      <c r="AI106" s="37">
        <v>12829</v>
      </c>
      <c r="AJ106" s="37">
        <v>9000</v>
      </c>
      <c r="AK106" s="37">
        <v>661339.34</v>
      </c>
      <c r="AL106" s="37">
        <v>213842.21</v>
      </c>
    </row>
    <row r="107" spans="1:41">
      <c r="A107" s="126" t="s">
        <v>618</v>
      </c>
      <c r="B107" s="126" t="s">
        <v>335</v>
      </c>
      <c r="C107" s="126">
        <v>5410</v>
      </c>
      <c r="D107" s="126" t="s">
        <v>185</v>
      </c>
      <c r="E107" s="126" t="s">
        <v>185</v>
      </c>
      <c r="F107" s="36">
        <v>319539.43</v>
      </c>
      <c r="G107" s="36">
        <v>6300</v>
      </c>
      <c r="H107" s="36">
        <v>108283.22</v>
      </c>
      <c r="K107" s="126">
        <v>294354.59999999998</v>
      </c>
      <c r="L107" s="126">
        <v>281007.44</v>
      </c>
      <c r="O107" s="59">
        <v>0</v>
      </c>
      <c r="P107" s="59">
        <v>103786.05</v>
      </c>
      <c r="R107" s="59">
        <v>63000</v>
      </c>
      <c r="S107" s="59">
        <v>35162.19</v>
      </c>
      <c r="W107" s="126">
        <v>-557067.32999999996</v>
      </c>
      <c r="X107" s="126">
        <v>1563007.5</v>
      </c>
      <c r="Y107" s="33"/>
      <c r="Z107" s="33">
        <v>1920032.15</v>
      </c>
      <c r="AA107" s="33">
        <v>175260</v>
      </c>
      <c r="AB107" s="33">
        <v>767.51</v>
      </c>
      <c r="AD107" s="33">
        <v>1291832.5</v>
      </c>
      <c r="AF107" s="33">
        <v>122800</v>
      </c>
      <c r="AG107" s="37">
        <v>2274277.5</v>
      </c>
      <c r="AI107" s="37">
        <v>28707</v>
      </c>
      <c r="AK107" s="37">
        <v>1199178.27</v>
      </c>
      <c r="AL107" s="37">
        <v>206933.11</v>
      </c>
    </row>
    <row r="108" spans="1:41">
      <c r="A108" s="126" t="s">
        <v>618</v>
      </c>
      <c r="B108" s="126" t="s">
        <v>335</v>
      </c>
      <c r="C108" s="126">
        <v>2621</v>
      </c>
      <c r="D108" s="126" t="s">
        <v>186</v>
      </c>
      <c r="E108" s="126" t="s">
        <v>186</v>
      </c>
      <c r="F108" s="36">
        <v>223320.42</v>
      </c>
      <c r="G108" s="36">
        <v>39270</v>
      </c>
      <c r="H108" s="36">
        <v>81125.39</v>
      </c>
      <c r="K108" s="126">
        <v>385082.59</v>
      </c>
      <c r="L108" s="126">
        <v>251041.71</v>
      </c>
      <c r="O108" s="59">
        <v>6000</v>
      </c>
      <c r="P108" s="59">
        <v>55730</v>
      </c>
      <c r="S108" s="59">
        <v>0</v>
      </c>
      <c r="W108" s="126">
        <v>-1060280.6200000001</v>
      </c>
      <c r="X108" s="126">
        <v>2046781.46</v>
      </c>
      <c r="Y108" s="33"/>
      <c r="Z108" s="33">
        <v>1001573.63</v>
      </c>
      <c r="AA108" s="33">
        <v>182130</v>
      </c>
      <c r="AB108" s="33">
        <v>432.11</v>
      </c>
      <c r="AD108" s="33">
        <v>997800.5</v>
      </c>
      <c r="AF108" s="33">
        <v>82800</v>
      </c>
      <c r="AG108" s="37">
        <v>1386782.5</v>
      </c>
      <c r="AJ108" s="37">
        <v>22929</v>
      </c>
      <c r="AK108" s="37">
        <v>732517.04</v>
      </c>
      <c r="AL108" s="37">
        <v>190898.43</v>
      </c>
    </row>
    <row r="109" spans="1:41">
      <c r="A109" s="126" t="s">
        <v>618</v>
      </c>
      <c r="B109" s="126" t="s">
        <v>335</v>
      </c>
      <c r="C109" s="126">
        <v>3282</v>
      </c>
      <c r="D109" s="126" t="s">
        <v>187</v>
      </c>
      <c r="E109" s="126" t="s">
        <v>187</v>
      </c>
      <c r="F109" s="36">
        <v>265349.86</v>
      </c>
      <c r="G109" s="36">
        <v>21694</v>
      </c>
      <c r="H109" s="36">
        <v>86103.76</v>
      </c>
      <c r="K109" s="126">
        <v>1058602.5</v>
      </c>
      <c r="L109" s="126">
        <v>302330.78999999998</v>
      </c>
      <c r="O109" s="59">
        <v>0</v>
      </c>
      <c r="P109" s="59">
        <v>50022.73</v>
      </c>
      <c r="R109" s="59">
        <v>183456</v>
      </c>
      <c r="S109" s="59">
        <v>0</v>
      </c>
      <c r="W109" s="126">
        <v>-1568116.95</v>
      </c>
      <c r="X109" s="126">
        <v>3243756.17</v>
      </c>
      <c r="Y109" s="33"/>
      <c r="Z109" s="33">
        <v>1199069.22</v>
      </c>
      <c r="AA109" s="33">
        <v>37626</v>
      </c>
      <c r="AB109" s="33">
        <v>327.82</v>
      </c>
      <c r="AD109" s="33">
        <v>1119539.8999999999</v>
      </c>
      <c r="AF109" s="33">
        <v>107100</v>
      </c>
      <c r="AG109" s="37">
        <v>1653660.9</v>
      </c>
      <c r="AI109" s="37">
        <v>3100</v>
      </c>
      <c r="AK109" s="37">
        <v>722863.3</v>
      </c>
      <c r="AL109" s="37">
        <v>259075.78</v>
      </c>
    </row>
    <row r="110" spans="1:41">
      <c r="A110" s="126" t="s">
        <v>618</v>
      </c>
      <c r="B110" s="126" t="s">
        <v>335</v>
      </c>
      <c r="C110" s="126">
        <v>1626</v>
      </c>
      <c r="D110" s="126" t="s">
        <v>188</v>
      </c>
      <c r="E110" s="126" t="s">
        <v>188</v>
      </c>
      <c r="F110" s="36">
        <v>268401.01</v>
      </c>
      <c r="G110" s="36">
        <v>14650</v>
      </c>
      <c r="H110" s="36">
        <v>45550.15</v>
      </c>
      <c r="K110" s="126">
        <v>289741.12</v>
      </c>
      <c r="L110" s="126">
        <v>256909.78</v>
      </c>
      <c r="O110" s="59">
        <v>3500</v>
      </c>
      <c r="P110" s="59">
        <v>42450</v>
      </c>
      <c r="S110" s="59">
        <v>0</v>
      </c>
      <c r="U110" s="126">
        <v>25000</v>
      </c>
      <c r="W110" s="126">
        <v>-1920613.19</v>
      </c>
      <c r="X110" s="126">
        <v>2614880.33</v>
      </c>
      <c r="Y110" s="33"/>
      <c r="Z110" s="33">
        <v>998994.83</v>
      </c>
      <c r="AA110" s="33">
        <v>100000</v>
      </c>
      <c r="AB110" s="33">
        <v>177.31</v>
      </c>
      <c r="AD110" s="33">
        <v>1037099</v>
      </c>
      <c r="AF110" s="33">
        <v>68400</v>
      </c>
      <c r="AG110" s="37">
        <v>1299578</v>
      </c>
      <c r="AI110" s="37">
        <v>3500</v>
      </c>
      <c r="AJ110" s="37">
        <v>5760</v>
      </c>
      <c r="AK110" s="37">
        <v>514756.19</v>
      </c>
      <c r="AL110" s="37">
        <v>271042.03000000003</v>
      </c>
    </row>
    <row r="111" spans="1:41">
      <c r="A111" s="126" t="s">
        <v>618</v>
      </c>
      <c r="B111" s="126" t="s">
        <v>335</v>
      </c>
      <c r="C111" s="126">
        <v>2000</v>
      </c>
      <c r="D111" s="126" t="s">
        <v>294</v>
      </c>
      <c r="E111" s="126" t="s">
        <v>294</v>
      </c>
      <c r="F111" s="36">
        <v>396086.37</v>
      </c>
      <c r="G111" s="36">
        <v>60618</v>
      </c>
      <c r="H111" s="36">
        <v>38729.35</v>
      </c>
      <c r="K111" s="126">
        <v>704460.91</v>
      </c>
      <c r="L111" s="126">
        <v>630892.9</v>
      </c>
      <c r="O111" s="59">
        <v>0</v>
      </c>
      <c r="P111" s="59">
        <v>95450</v>
      </c>
      <c r="S111" s="59">
        <v>0</v>
      </c>
      <c r="W111" s="126">
        <v>140941.48000000001</v>
      </c>
      <c r="X111" s="126">
        <v>1695120.4</v>
      </c>
      <c r="Y111" s="33"/>
      <c r="Z111" s="33">
        <v>853166.78</v>
      </c>
      <c r="AA111" s="33">
        <v>109738</v>
      </c>
      <c r="AB111" s="33">
        <v>691.72</v>
      </c>
      <c r="AD111" s="33">
        <v>502720</v>
      </c>
      <c r="AF111" s="33">
        <v>33900</v>
      </c>
      <c r="AG111" s="37">
        <v>809948</v>
      </c>
      <c r="AI111" s="37">
        <v>26911.95</v>
      </c>
      <c r="AJ111" s="37">
        <v>960</v>
      </c>
      <c r="AK111" s="37">
        <v>563971.86</v>
      </c>
      <c r="AL111" s="37">
        <v>199149.04</v>
      </c>
    </row>
    <row r="112" spans="1:41">
      <c r="A112" s="126" t="s">
        <v>323</v>
      </c>
      <c r="B112" s="126" t="s">
        <v>324</v>
      </c>
      <c r="C112" s="126">
        <v>2656</v>
      </c>
      <c r="D112" s="126" t="s">
        <v>189</v>
      </c>
      <c r="E112" s="126" t="s">
        <v>189</v>
      </c>
      <c r="F112" s="36">
        <v>357505.17</v>
      </c>
      <c r="G112" s="36">
        <v>113167.78</v>
      </c>
      <c r="H112" s="36">
        <v>23907.96</v>
      </c>
      <c r="K112" s="126">
        <v>588651.76</v>
      </c>
      <c r="L112" s="126">
        <v>496047.14</v>
      </c>
      <c r="O112" s="59">
        <v>39000</v>
      </c>
      <c r="P112" s="59">
        <v>42485</v>
      </c>
      <c r="R112" s="59">
        <v>11140</v>
      </c>
      <c r="S112" s="59">
        <v>514.73</v>
      </c>
      <c r="W112" s="126">
        <v>380361.66</v>
      </c>
      <c r="X112" s="126">
        <v>1187793.3799999999</v>
      </c>
      <c r="Y112" s="33"/>
      <c r="Z112" s="33">
        <v>1088930.1200000001</v>
      </c>
      <c r="AA112" s="33">
        <v>61000</v>
      </c>
      <c r="AB112" s="33">
        <v>510.21</v>
      </c>
      <c r="AD112" s="33">
        <v>766440</v>
      </c>
      <c r="AF112" s="33">
        <v>165000</v>
      </c>
      <c r="AG112" s="37">
        <v>1044909</v>
      </c>
      <c r="AI112" s="37">
        <v>5480</v>
      </c>
      <c r="AK112" s="37">
        <v>757651.4</v>
      </c>
      <c r="AL112" s="37">
        <v>355854.89</v>
      </c>
    </row>
    <row r="113" spans="1:41">
      <c r="A113" s="126" t="s">
        <v>323</v>
      </c>
      <c r="B113" s="126" t="s">
        <v>324</v>
      </c>
      <c r="C113" s="126">
        <v>7630</v>
      </c>
      <c r="D113" s="126" t="s">
        <v>190</v>
      </c>
      <c r="E113" s="126" t="s">
        <v>190</v>
      </c>
      <c r="F113" s="36">
        <v>451596.4</v>
      </c>
      <c r="G113" s="36">
        <v>135213.45000000001</v>
      </c>
      <c r="H113" s="36">
        <v>85913</v>
      </c>
      <c r="K113" s="126">
        <v>832354.12</v>
      </c>
      <c r="L113" s="126">
        <v>396163.55</v>
      </c>
      <c r="O113" s="59">
        <v>0</v>
      </c>
      <c r="P113" s="59">
        <v>41770.5</v>
      </c>
      <c r="R113" s="59">
        <v>35350</v>
      </c>
      <c r="S113" s="59">
        <v>1099.1300000000001</v>
      </c>
      <c r="W113" s="126">
        <v>-2040884.48</v>
      </c>
      <c r="X113" s="126">
        <v>4005245.62</v>
      </c>
      <c r="Y113" s="33"/>
      <c r="Z113" s="33">
        <v>2210011.38</v>
      </c>
      <c r="AA113" s="33">
        <v>284650</v>
      </c>
      <c r="AB113" s="33">
        <v>985.29</v>
      </c>
      <c r="AD113" s="33">
        <v>1662382</v>
      </c>
      <c r="AF113" s="33">
        <v>411000</v>
      </c>
      <c r="AG113" s="37">
        <v>2531094</v>
      </c>
      <c r="AI113" s="37">
        <v>16100</v>
      </c>
      <c r="AK113" s="37">
        <v>1695757.48</v>
      </c>
      <c r="AL113" s="37">
        <v>467417.44</v>
      </c>
    </row>
    <row r="114" spans="1:41">
      <c r="A114" s="126" t="s">
        <v>323</v>
      </c>
      <c r="B114" s="126" t="s">
        <v>324</v>
      </c>
      <c r="C114" s="126">
        <v>6247</v>
      </c>
      <c r="D114" s="126" t="s">
        <v>191</v>
      </c>
      <c r="E114" s="126" t="s">
        <v>191</v>
      </c>
      <c r="F114" s="36">
        <v>224710.76</v>
      </c>
      <c r="G114" s="36">
        <v>91641.5</v>
      </c>
      <c r="H114" s="36">
        <v>78807.63</v>
      </c>
      <c r="K114" s="126">
        <v>1247076.1000000001</v>
      </c>
      <c r="L114" s="126">
        <v>816844.54</v>
      </c>
      <c r="O114" s="59">
        <v>41517</v>
      </c>
      <c r="P114" s="59">
        <v>29550</v>
      </c>
      <c r="R114" s="59">
        <v>13500</v>
      </c>
      <c r="S114" s="59">
        <v>688.63</v>
      </c>
      <c r="W114" s="126">
        <v>369040.71</v>
      </c>
      <c r="X114" s="126">
        <v>2324775.44</v>
      </c>
      <c r="Y114" s="33"/>
      <c r="Z114" s="33">
        <v>2129341.48</v>
      </c>
      <c r="AA114" s="33">
        <v>91330</v>
      </c>
      <c r="AB114" s="33">
        <v>519.29999999999995</v>
      </c>
      <c r="AD114" s="33">
        <v>1567470</v>
      </c>
      <c r="AF114" s="33">
        <v>277500</v>
      </c>
      <c r="AG114" s="37">
        <v>2603566</v>
      </c>
      <c r="AI114" s="37">
        <v>22816</v>
      </c>
      <c r="AK114" s="37">
        <v>1360115.55</v>
      </c>
      <c r="AL114" s="37">
        <v>399654.48</v>
      </c>
    </row>
    <row r="115" spans="1:41">
      <c r="A115" s="126" t="s">
        <v>323</v>
      </c>
      <c r="B115" s="126" t="s">
        <v>324</v>
      </c>
      <c r="C115" s="126">
        <v>5607</v>
      </c>
      <c r="D115" s="126" t="s">
        <v>192</v>
      </c>
      <c r="E115" s="126" t="s">
        <v>192</v>
      </c>
      <c r="F115" s="36">
        <v>350442</v>
      </c>
      <c r="G115" s="36">
        <v>165877.75</v>
      </c>
      <c r="H115" s="36">
        <v>43626.47</v>
      </c>
      <c r="K115" s="126">
        <v>1152005.1299999999</v>
      </c>
      <c r="L115" s="126">
        <v>529104.62</v>
      </c>
      <c r="O115" s="59">
        <v>12270</v>
      </c>
      <c r="P115" s="59">
        <v>60079.77</v>
      </c>
      <c r="S115" s="59">
        <v>125</v>
      </c>
      <c r="W115" s="126">
        <v>-141475.09</v>
      </c>
      <c r="X115" s="126">
        <v>2600171.9900000002</v>
      </c>
      <c r="Y115" s="33"/>
      <c r="Z115" s="33">
        <v>1713332.05</v>
      </c>
      <c r="AA115" s="33"/>
      <c r="AB115" s="33">
        <v>1076.96</v>
      </c>
      <c r="AD115" s="33">
        <v>1263130</v>
      </c>
      <c r="AF115" s="33">
        <v>146300</v>
      </c>
      <c r="AG115" s="37">
        <v>1923412</v>
      </c>
      <c r="AI115" s="37">
        <v>19260</v>
      </c>
      <c r="AK115" s="37">
        <v>920256.37</v>
      </c>
      <c r="AL115" s="37">
        <v>400026.34</v>
      </c>
      <c r="AO115" s="37">
        <v>151000</v>
      </c>
    </row>
    <row r="116" spans="1:41">
      <c r="A116" s="126" t="s">
        <v>623</v>
      </c>
      <c r="B116" s="126" t="s">
        <v>336</v>
      </c>
      <c r="C116" s="126">
        <v>3493</v>
      </c>
      <c r="D116" s="126" t="s">
        <v>193</v>
      </c>
      <c r="E116" s="126" t="s">
        <v>193</v>
      </c>
      <c r="F116" s="36">
        <v>512889.89</v>
      </c>
      <c r="G116" s="36">
        <v>25266.29</v>
      </c>
      <c r="H116" s="36">
        <v>280622.36</v>
      </c>
      <c r="K116" s="126">
        <v>61387.75</v>
      </c>
      <c r="L116" s="126">
        <v>356471.06</v>
      </c>
      <c r="O116" s="59">
        <v>0</v>
      </c>
      <c r="P116" s="59">
        <v>52576.41</v>
      </c>
      <c r="S116" s="59">
        <v>1500</v>
      </c>
      <c r="W116" s="126">
        <v>655089.27</v>
      </c>
      <c r="X116" s="126">
        <v>961037.76</v>
      </c>
      <c r="Y116" s="33"/>
      <c r="Z116" s="33">
        <v>1737170.17</v>
      </c>
      <c r="AA116" s="33"/>
      <c r="AB116" s="33">
        <v>1046.19</v>
      </c>
      <c r="AD116" s="33">
        <v>1187710</v>
      </c>
      <c r="AF116" s="33">
        <v>558848</v>
      </c>
      <c r="AG116" s="37">
        <v>1934492</v>
      </c>
      <c r="AI116" s="37">
        <v>4640</v>
      </c>
      <c r="AK116" s="37">
        <v>1843964.16</v>
      </c>
      <c r="AL116" s="37">
        <v>135244.29</v>
      </c>
    </row>
    <row r="117" spans="1:41">
      <c r="A117" s="126" t="s">
        <v>623</v>
      </c>
      <c r="B117" s="126" t="s">
        <v>336</v>
      </c>
      <c r="C117" s="126">
        <v>3014</v>
      </c>
      <c r="D117" s="126" t="s">
        <v>194</v>
      </c>
      <c r="E117" s="126" t="s">
        <v>194</v>
      </c>
      <c r="F117" s="36">
        <v>783504.55</v>
      </c>
      <c r="G117" s="36">
        <v>21685</v>
      </c>
      <c r="H117" s="36">
        <v>57493.760000000002</v>
      </c>
      <c r="K117" s="126">
        <v>87403.08</v>
      </c>
      <c r="L117" s="126">
        <v>352607.26</v>
      </c>
      <c r="O117" s="59">
        <v>0</v>
      </c>
      <c r="P117" s="59">
        <v>31134.89</v>
      </c>
      <c r="R117" s="59">
        <v>10000</v>
      </c>
      <c r="S117" s="59">
        <v>206000</v>
      </c>
      <c r="W117" s="126">
        <v>632654.14</v>
      </c>
      <c r="X117" s="126">
        <v>852668.5</v>
      </c>
      <c r="Y117" s="33"/>
      <c r="Z117" s="33">
        <v>829722.59</v>
      </c>
      <c r="AA117" s="33"/>
      <c r="AB117" s="33">
        <v>2575.41</v>
      </c>
      <c r="AD117" s="33">
        <v>1028733.5</v>
      </c>
      <c r="AF117" s="33">
        <v>100782</v>
      </c>
      <c r="AG117" s="37">
        <v>1487692.5</v>
      </c>
      <c r="AI117" s="37">
        <v>15970</v>
      </c>
      <c r="AK117" s="37">
        <v>756415.5</v>
      </c>
      <c r="AL117" s="37">
        <v>131499.38</v>
      </c>
    </row>
    <row r="118" spans="1:41">
      <c r="A118" s="126" t="s">
        <v>623</v>
      </c>
      <c r="B118" s="126" t="s">
        <v>336</v>
      </c>
      <c r="C118" s="126">
        <v>2015</v>
      </c>
      <c r="D118" s="126" t="s">
        <v>195</v>
      </c>
      <c r="E118" s="126" t="s">
        <v>195</v>
      </c>
      <c r="F118" s="36">
        <v>76925.320000000007</v>
      </c>
      <c r="G118" s="36">
        <v>11969.71</v>
      </c>
      <c r="H118" s="36">
        <v>61188.51</v>
      </c>
      <c r="K118" s="126">
        <v>784119.57</v>
      </c>
      <c r="L118" s="126">
        <v>168853.03</v>
      </c>
      <c r="O118" s="59">
        <v>0</v>
      </c>
      <c r="P118" s="59">
        <v>32207.02</v>
      </c>
      <c r="R118" s="59">
        <v>42000</v>
      </c>
      <c r="S118" s="59">
        <v>788</v>
      </c>
      <c r="T118" s="59">
        <v>30000</v>
      </c>
      <c r="W118" s="126">
        <v>-373963.07</v>
      </c>
      <c r="X118" s="126">
        <v>1993338.97</v>
      </c>
      <c r="Y118" s="33"/>
      <c r="Z118" s="33">
        <v>769618.75</v>
      </c>
      <c r="AA118" s="33"/>
      <c r="AB118" s="33">
        <v>900.56</v>
      </c>
      <c r="AD118" s="33">
        <v>1303173</v>
      </c>
      <c r="AF118" s="33">
        <v>81000</v>
      </c>
      <c r="AG118" s="37">
        <v>1664671</v>
      </c>
      <c r="AI118" s="37">
        <v>27404</v>
      </c>
      <c r="AK118" s="37">
        <v>683819.69</v>
      </c>
      <c r="AL118" s="37">
        <v>230112.4</v>
      </c>
      <c r="AO118" s="37">
        <v>170000</v>
      </c>
    </row>
    <row r="119" spans="1:41">
      <c r="A119" s="126" t="s">
        <v>623</v>
      </c>
      <c r="B119" s="126" t="s">
        <v>336</v>
      </c>
      <c r="C119" s="126">
        <v>1974</v>
      </c>
      <c r="D119" s="126" t="s">
        <v>196</v>
      </c>
      <c r="E119" s="126" t="s">
        <v>196</v>
      </c>
      <c r="F119" s="36">
        <v>441061.75</v>
      </c>
      <c r="G119" s="36">
        <v>34450.81</v>
      </c>
      <c r="H119" s="36">
        <v>64678.64</v>
      </c>
      <c r="K119" s="126">
        <v>239751.93</v>
      </c>
      <c r="L119" s="126">
        <v>170008.88</v>
      </c>
      <c r="O119" s="59">
        <v>0</v>
      </c>
      <c r="P119" s="59">
        <v>41029.99</v>
      </c>
      <c r="S119" s="59">
        <v>1315</v>
      </c>
      <c r="W119" s="126">
        <v>-2131937.08</v>
      </c>
      <c r="X119" s="126">
        <v>3276385.87</v>
      </c>
      <c r="Y119" s="33"/>
      <c r="Z119" s="33">
        <v>1136012.93</v>
      </c>
      <c r="AA119" s="33"/>
      <c r="AB119" s="33">
        <v>1079.1300000000001</v>
      </c>
      <c r="AD119" s="33">
        <v>345148.5</v>
      </c>
      <c r="AF119" s="33">
        <v>98875.78</v>
      </c>
      <c r="AG119" s="37">
        <v>892968.5</v>
      </c>
      <c r="AI119" s="37">
        <v>26810</v>
      </c>
      <c r="AJ119" s="37">
        <v>0</v>
      </c>
      <c r="AK119" s="37">
        <v>679004.75</v>
      </c>
      <c r="AL119" s="37">
        <v>219174.86</v>
      </c>
    </row>
    <row r="120" spans="1:41">
      <c r="A120" s="126" t="s">
        <v>623</v>
      </c>
      <c r="B120" s="126" t="s">
        <v>336</v>
      </c>
      <c r="C120" s="126">
        <v>3170</v>
      </c>
      <c r="D120" s="126" t="s">
        <v>197</v>
      </c>
      <c r="E120" s="126" t="s">
        <v>197</v>
      </c>
      <c r="F120" s="36">
        <v>26268.6</v>
      </c>
      <c r="G120" s="36">
        <v>13320</v>
      </c>
      <c r="H120" s="36">
        <v>114489.25</v>
      </c>
      <c r="K120" s="126">
        <v>1120043.6100000001</v>
      </c>
      <c r="L120" s="126">
        <v>1045967.8</v>
      </c>
      <c r="O120" s="59">
        <v>0</v>
      </c>
      <c r="P120" s="59">
        <v>33155.35</v>
      </c>
      <c r="R120" s="59">
        <v>20000</v>
      </c>
      <c r="S120" s="59">
        <v>126.7</v>
      </c>
      <c r="W120" s="126">
        <v>-1675066.98</v>
      </c>
      <c r="X120" s="126">
        <v>3690825.96</v>
      </c>
      <c r="Y120" s="33"/>
      <c r="Z120" s="33">
        <v>1523517.35</v>
      </c>
      <c r="AA120" s="33">
        <v>120000</v>
      </c>
      <c r="AB120" s="33">
        <v>374.66</v>
      </c>
      <c r="AD120" s="33">
        <v>1202868.5</v>
      </c>
      <c r="AF120" s="33">
        <v>99715</v>
      </c>
      <c r="AG120" s="37">
        <v>1733976.5</v>
      </c>
      <c r="AI120" s="37">
        <v>29330</v>
      </c>
      <c r="AK120" s="37">
        <v>673188.42</v>
      </c>
      <c r="AL120" s="37">
        <v>258932.36</v>
      </c>
    </row>
    <row r="121" spans="1:41">
      <c r="A121" s="126" t="s">
        <v>623</v>
      </c>
      <c r="B121" s="126" t="s">
        <v>336</v>
      </c>
      <c r="C121" s="126">
        <v>2966</v>
      </c>
      <c r="D121" s="126" t="s">
        <v>198</v>
      </c>
      <c r="E121" s="126" t="s">
        <v>198</v>
      </c>
      <c r="F121" s="36">
        <v>827006.63</v>
      </c>
      <c r="G121" s="36">
        <v>15760</v>
      </c>
      <c r="H121" s="36">
        <v>53713.46</v>
      </c>
      <c r="K121" s="126">
        <v>250986.92</v>
      </c>
      <c r="L121" s="126">
        <v>232805.08</v>
      </c>
      <c r="O121" s="59">
        <v>0</v>
      </c>
      <c r="P121" s="59">
        <v>28656.95</v>
      </c>
      <c r="S121" s="59">
        <v>1225</v>
      </c>
      <c r="W121" s="126">
        <v>-174629.24</v>
      </c>
      <c r="X121" s="126">
        <v>1854865.59</v>
      </c>
      <c r="Y121" s="33">
        <v>2144.37</v>
      </c>
      <c r="Z121" s="33">
        <v>1515631.8</v>
      </c>
      <c r="AA121" s="33"/>
      <c r="AB121" s="33"/>
      <c r="AD121" s="33">
        <v>1154807.94</v>
      </c>
      <c r="AF121" s="33">
        <v>208710</v>
      </c>
      <c r="AG121" s="37">
        <v>1528909.94</v>
      </c>
      <c r="AI121" s="37">
        <v>22590</v>
      </c>
      <c r="AK121" s="37">
        <v>1505705.62</v>
      </c>
      <c r="AL121" s="37">
        <v>153934.76</v>
      </c>
    </row>
    <row r="122" spans="1:41">
      <c r="A122" s="126" t="s">
        <v>623</v>
      </c>
      <c r="B122" s="126" t="s">
        <v>336</v>
      </c>
      <c r="C122" s="126">
        <v>3526</v>
      </c>
      <c r="D122" s="126" t="s">
        <v>199</v>
      </c>
      <c r="E122" s="126" t="s">
        <v>199</v>
      </c>
      <c r="F122" s="36">
        <v>450627.38</v>
      </c>
      <c r="G122" s="36">
        <v>38265</v>
      </c>
      <c r="H122" s="36">
        <v>104674.75</v>
      </c>
      <c r="K122" s="126">
        <v>565999.68999999994</v>
      </c>
      <c r="L122" s="126">
        <v>504444.4</v>
      </c>
      <c r="O122" s="59">
        <v>0</v>
      </c>
      <c r="P122" s="59">
        <v>22664.5</v>
      </c>
      <c r="S122" s="59">
        <v>40000</v>
      </c>
      <c r="W122" s="126">
        <v>487340.2</v>
      </c>
      <c r="X122" s="126">
        <v>1808375.97</v>
      </c>
      <c r="Y122" s="33"/>
      <c r="Z122" s="33">
        <v>976914.78</v>
      </c>
      <c r="AA122" s="33">
        <v>333410</v>
      </c>
      <c r="AB122" s="33">
        <v>1639.27</v>
      </c>
      <c r="AD122" s="33">
        <v>728382.92</v>
      </c>
      <c r="AF122" s="33">
        <v>86600</v>
      </c>
      <c r="AG122" s="37">
        <v>1246586.92</v>
      </c>
      <c r="AI122" s="37">
        <v>30570</v>
      </c>
      <c r="AK122" s="37">
        <v>1194979.76</v>
      </c>
      <c r="AL122" s="37">
        <v>349179.74</v>
      </c>
    </row>
    <row r="123" spans="1:41">
      <c r="A123" s="126" t="s">
        <v>623</v>
      </c>
      <c r="B123" s="126" t="s">
        <v>336</v>
      </c>
      <c r="C123" s="126">
        <v>3657</v>
      </c>
      <c r="D123" s="126" t="s">
        <v>200</v>
      </c>
      <c r="E123" s="126" t="s">
        <v>200</v>
      </c>
      <c r="F123" s="36">
        <v>218368.6</v>
      </c>
      <c r="G123" s="36">
        <v>79008.97</v>
      </c>
      <c r="H123" s="36">
        <v>118213.11</v>
      </c>
      <c r="K123" s="126">
        <v>399140</v>
      </c>
      <c r="L123" s="126">
        <v>673518.93</v>
      </c>
      <c r="O123" s="59">
        <v>0</v>
      </c>
      <c r="P123" s="59">
        <v>46841.43</v>
      </c>
      <c r="S123" s="59">
        <v>1660.33</v>
      </c>
      <c r="U123" s="126">
        <v>39173</v>
      </c>
      <c r="W123" s="126">
        <v>-497256.64</v>
      </c>
      <c r="X123" s="126">
        <v>2329931.42</v>
      </c>
      <c r="Y123" s="33"/>
      <c r="Z123" s="33">
        <v>1026958.09</v>
      </c>
      <c r="AA123" s="33">
        <v>100000</v>
      </c>
      <c r="AB123" s="33">
        <v>926.25</v>
      </c>
      <c r="AD123" s="33">
        <v>1737473.5</v>
      </c>
      <c r="AF123" s="33">
        <v>177201.94</v>
      </c>
      <c r="AG123" s="37">
        <v>2139353.5</v>
      </c>
      <c r="AI123" s="37">
        <v>40550</v>
      </c>
      <c r="AK123" s="37">
        <v>1021804.73</v>
      </c>
      <c r="AL123" s="37">
        <v>269951.48</v>
      </c>
      <c r="AO123" s="37">
        <v>3000</v>
      </c>
    </row>
    <row r="124" spans="1:41">
      <c r="A124" s="126" t="s">
        <v>623</v>
      </c>
      <c r="B124" s="126" t="s">
        <v>336</v>
      </c>
      <c r="C124" s="126">
        <v>1822</v>
      </c>
      <c r="D124" s="126" t="s">
        <v>201</v>
      </c>
      <c r="E124" s="126" t="s">
        <v>201</v>
      </c>
      <c r="F124" s="36">
        <v>82047.34</v>
      </c>
      <c r="G124" s="36">
        <v>6809.86</v>
      </c>
      <c r="H124" s="36">
        <v>15880.58</v>
      </c>
      <c r="K124" s="126">
        <v>1628193.71</v>
      </c>
      <c r="L124" s="126">
        <v>362919.67</v>
      </c>
      <c r="O124" s="59">
        <v>0</v>
      </c>
      <c r="P124" s="59">
        <v>28669.7</v>
      </c>
      <c r="R124" s="59">
        <v>84000</v>
      </c>
      <c r="S124" s="59">
        <v>51464</v>
      </c>
      <c r="W124" s="126">
        <v>1735672.24</v>
      </c>
      <c r="X124" s="126">
        <v>857017.52</v>
      </c>
      <c r="Y124" s="33"/>
      <c r="Z124" s="33">
        <v>929992.85</v>
      </c>
      <c r="AA124" s="33">
        <v>5000</v>
      </c>
      <c r="AB124" s="33">
        <v>719.48</v>
      </c>
      <c r="AD124" s="33">
        <v>629536.5</v>
      </c>
      <c r="AF124" s="33">
        <v>199549</v>
      </c>
      <c r="AG124" s="37">
        <v>1209944.5</v>
      </c>
      <c r="AI124" s="37">
        <v>16690</v>
      </c>
      <c r="AK124" s="37">
        <v>885197.06</v>
      </c>
      <c r="AL124" s="37">
        <v>313938.57</v>
      </c>
    </row>
    <row r="125" spans="1:41">
      <c r="A125" s="126" t="s">
        <v>623</v>
      </c>
      <c r="B125" s="126" t="s">
        <v>336</v>
      </c>
      <c r="C125" s="126">
        <v>1969</v>
      </c>
      <c r="D125" s="126" t="s">
        <v>295</v>
      </c>
      <c r="E125" s="126" t="s">
        <v>295</v>
      </c>
      <c r="F125" s="36">
        <v>318386.49</v>
      </c>
      <c r="G125" s="36">
        <v>6722.16</v>
      </c>
      <c r="H125" s="36">
        <v>41278.839999999997</v>
      </c>
      <c r="K125" s="126">
        <v>1167102.6200000001</v>
      </c>
      <c r="L125" s="126">
        <v>220855.99</v>
      </c>
      <c r="O125" s="59">
        <v>0</v>
      </c>
      <c r="P125" s="59">
        <v>27231.53</v>
      </c>
      <c r="S125" s="59">
        <v>1099</v>
      </c>
      <c r="W125" s="126">
        <v>-706755.92</v>
      </c>
      <c r="X125" s="126">
        <v>2768353.45</v>
      </c>
      <c r="Y125" s="33"/>
      <c r="Z125" s="33">
        <v>820978.89</v>
      </c>
      <c r="AA125" s="33"/>
      <c r="AB125" s="33">
        <v>962.32</v>
      </c>
      <c r="AD125" s="33">
        <v>582529.5</v>
      </c>
      <c r="AF125" s="33">
        <v>85600</v>
      </c>
      <c r="AG125" s="37">
        <v>874342.5</v>
      </c>
      <c r="AI125" s="37">
        <v>6720</v>
      </c>
      <c r="AJ125" s="37">
        <v>0</v>
      </c>
      <c r="AK125" s="37">
        <v>688047.45</v>
      </c>
      <c r="AL125" s="37">
        <v>256542.72</v>
      </c>
    </row>
    <row r="126" spans="1:41">
      <c r="A126" s="126" t="s">
        <v>623</v>
      </c>
      <c r="B126" s="126" t="s">
        <v>336</v>
      </c>
      <c r="C126" s="126">
        <v>2749</v>
      </c>
      <c r="D126" s="126" t="s">
        <v>296</v>
      </c>
      <c r="E126" s="126" t="s">
        <v>296</v>
      </c>
      <c r="F126" s="36">
        <v>178312.57</v>
      </c>
      <c r="G126" s="36">
        <v>10223</v>
      </c>
      <c r="H126" s="36">
        <v>90482.72</v>
      </c>
      <c r="K126" s="126">
        <v>427322.59</v>
      </c>
      <c r="L126" s="126">
        <v>171010.45</v>
      </c>
      <c r="O126" s="59">
        <v>0</v>
      </c>
      <c r="P126" s="59">
        <v>35577.89</v>
      </c>
      <c r="R126" s="59">
        <v>78250</v>
      </c>
      <c r="S126" s="59">
        <v>0</v>
      </c>
      <c r="W126" s="126">
        <v>-2154763.2799999998</v>
      </c>
      <c r="X126" s="126">
        <v>3313708.59</v>
      </c>
      <c r="Y126" s="33"/>
      <c r="Z126" s="33">
        <v>1043377.38</v>
      </c>
      <c r="AA126" s="33">
        <v>50000</v>
      </c>
      <c r="AB126" s="33">
        <v>810.05</v>
      </c>
      <c r="AD126" s="33">
        <v>1187582.1200000001</v>
      </c>
      <c r="AF126" s="33">
        <v>138661.45000000001</v>
      </c>
      <c r="AG126" s="37">
        <v>1568822.12</v>
      </c>
      <c r="AH126" s="37">
        <v>5342</v>
      </c>
      <c r="AI126" s="37">
        <v>20980</v>
      </c>
      <c r="AK126" s="37">
        <v>1125281.83</v>
      </c>
      <c r="AL126" s="37">
        <v>95426.92</v>
      </c>
    </row>
    <row r="127" spans="1:41">
      <c r="A127" s="126" t="s">
        <v>623</v>
      </c>
      <c r="B127" s="126" t="s">
        <v>336</v>
      </c>
      <c r="C127" s="126">
        <v>2706</v>
      </c>
      <c r="D127" s="126" t="s">
        <v>309</v>
      </c>
      <c r="E127" s="126" t="s">
        <v>309</v>
      </c>
      <c r="F127" s="36">
        <v>169589.74</v>
      </c>
      <c r="G127" s="36">
        <v>22789.1</v>
      </c>
      <c r="H127" s="36">
        <v>143074.69</v>
      </c>
      <c r="K127" s="126">
        <v>929954.04</v>
      </c>
      <c r="L127" s="126">
        <v>95519.7</v>
      </c>
      <c r="O127" s="59">
        <v>0</v>
      </c>
      <c r="P127" s="59">
        <v>24740</v>
      </c>
      <c r="R127" s="59">
        <v>120000</v>
      </c>
      <c r="S127" s="59">
        <v>0</v>
      </c>
      <c r="W127" s="126">
        <v>-1656852.1</v>
      </c>
      <c r="X127" s="126">
        <v>3532326.06</v>
      </c>
      <c r="Y127" s="33"/>
      <c r="Z127" s="33">
        <v>1007867.81</v>
      </c>
      <c r="AA127" s="33"/>
      <c r="AB127" s="33">
        <v>2726.02</v>
      </c>
      <c r="AD127" s="33">
        <v>946129.5</v>
      </c>
      <c r="AF127" s="33">
        <v>97200</v>
      </c>
      <c r="AG127" s="37">
        <v>1273924.5</v>
      </c>
      <c r="AI127" s="37">
        <v>29530</v>
      </c>
      <c r="AK127" s="37">
        <v>1220763.73</v>
      </c>
      <c r="AL127" s="37">
        <v>188891.79</v>
      </c>
      <c r="AO127" s="37">
        <v>100</v>
      </c>
    </row>
    <row r="128" spans="1:41">
      <c r="A128" s="126" t="s">
        <v>325</v>
      </c>
      <c r="B128" s="126" t="s">
        <v>326</v>
      </c>
      <c r="C128" s="126">
        <v>6340</v>
      </c>
      <c r="D128" s="126" t="s">
        <v>202</v>
      </c>
      <c r="E128" s="126" t="s">
        <v>202</v>
      </c>
      <c r="F128" s="36">
        <v>213822.57</v>
      </c>
      <c r="G128" s="36">
        <v>32462</v>
      </c>
      <c r="H128" s="36">
        <v>105475.21</v>
      </c>
      <c r="K128" s="126">
        <v>1305609.24</v>
      </c>
      <c r="L128" s="126">
        <v>875198.67</v>
      </c>
      <c r="O128" s="59">
        <v>0</v>
      </c>
      <c r="P128" s="59">
        <v>32789.019999999997</v>
      </c>
      <c r="S128" s="59">
        <v>220</v>
      </c>
      <c r="U128" s="126">
        <v>78400</v>
      </c>
      <c r="W128" s="126">
        <v>1607455.91</v>
      </c>
      <c r="X128" s="126">
        <v>1454124.22</v>
      </c>
      <c r="Y128" s="33"/>
      <c r="Z128" s="33">
        <v>1405763.5</v>
      </c>
      <c r="AA128" s="33">
        <v>66600</v>
      </c>
      <c r="AB128" s="33">
        <v>512.49</v>
      </c>
      <c r="AD128" s="33">
        <v>989969.5</v>
      </c>
      <c r="AF128" s="33">
        <v>198400</v>
      </c>
      <c r="AG128" s="37">
        <v>1865456.5</v>
      </c>
      <c r="AJ128" s="37">
        <v>38363</v>
      </c>
      <c r="AK128" s="37">
        <v>1090109.03</v>
      </c>
      <c r="AL128" s="37">
        <v>307738.42</v>
      </c>
    </row>
    <row r="129" spans="1:41">
      <c r="A129" s="126" t="s">
        <v>325</v>
      </c>
      <c r="B129" s="126" t="s">
        <v>326</v>
      </c>
      <c r="C129" s="126">
        <v>5412</v>
      </c>
      <c r="D129" s="126" t="s">
        <v>203</v>
      </c>
      <c r="E129" s="126" t="s">
        <v>203</v>
      </c>
      <c r="F129" s="36">
        <v>169988.45</v>
      </c>
      <c r="G129" s="36">
        <v>7700</v>
      </c>
      <c r="H129" s="36">
        <v>164521</v>
      </c>
      <c r="K129" s="126">
        <v>333279.74</v>
      </c>
      <c r="L129" s="126">
        <v>157362.09</v>
      </c>
      <c r="O129" s="59">
        <v>0</v>
      </c>
      <c r="P129" s="59">
        <v>38238.300000000003</v>
      </c>
      <c r="S129" s="59">
        <v>145.97999999999999</v>
      </c>
      <c r="U129" s="126">
        <v>15000</v>
      </c>
      <c r="W129" s="126">
        <v>-4116389.49</v>
      </c>
      <c r="X129" s="126">
        <v>5145573.0199999996</v>
      </c>
      <c r="Y129" s="33"/>
      <c r="Z129" s="33">
        <v>1190504</v>
      </c>
      <c r="AA129" s="33">
        <v>110000</v>
      </c>
      <c r="AB129" s="33">
        <v>315.99</v>
      </c>
      <c r="AD129" s="33">
        <v>1742294.5</v>
      </c>
      <c r="AF129" s="33">
        <v>149600</v>
      </c>
      <c r="AG129" s="37">
        <v>2565176.5</v>
      </c>
      <c r="AJ129" s="37">
        <v>12000</v>
      </c>
      <c r="AK129" s="37">
        <v>593238.19999999995</v>
      </c>
      <c r="AL129" s="37">
        <v>272016.32</v>
      </c>
    </row>
    <row r="130" spans="1:41">
      <c r="A130" s="126" t="s">
        <v>325</v>
      </c>
      <c r="B130" s="126" t="s">
        <v>326</v>
      </c>
      <c r="C130" s="126">
        <v>1496</v>
      </c>
      <c r="D130" s="126" t="s">
        <v>204</v>
      </c>
      <c r="E130" s="126" t="s">
        <v>204</v>
      </c>
      <c r="F130" s="36">
        <v>165676.12</v>
      </c>
      <c r="G130" s="36">
        <v>10000</v>
      </c>
      <c r="H130" s="36">
        <v>85083.94</v>
      </c>
      <c r="K130" s="126">
        <v>100818.44</v>
      </c>
      <c r="L130" s="126">
        <v>77571.929999999993</v>
      </c>
      <c r="P130" s="59">
        <v>77300</v>
      </c>
      <c r="S130" s="59">
        <v>0</v>
      </c>
      <c r="W130" s="126">
        <v>-2106795.08</v>
      </c>
      <c r="X130" s="126">
        <v>2682156.09</v>
      </c>
      <c r="Y130" s="33"/>
      <c r="Z130" s="33">
        <v>704423.13</v>
      </c>
      <c r="AA130" s="33">
        <v>86900</v>
      </c>
      <c r="AB130" s="33">
        <v>172.55</v>
      </c>
      <c r="AD130" s="33">
        <v>379395</v>
      </c>
      <c r="AF130" s="33">
        <v>56235</v>
      </c>
      <c r="AG130" s="37">
        <v>920582</v>
      </c>
      <c r="AI130" s="37">
        <v>6420</v>
      </c>
      <c r="AK130" s="37">
        <v>382018.16</v>
      </c>
      <c r="AL130" s="37">
        <v>131616.1</v>
      </c>
    </row>
    <row r="131" spans="1:41">
      <c r="A131" s="126" t="s">
        <v>325</v>
      </c>
      <c r="B131" s="126" t="s">
        <v>326</v>
      </c>
      <c r="C131" s="126">
        <v>2983</v>
      </c>
      <c r="D131" s="126" t="s">
        <v>205</v>
      </c>
      <c r="E131" s="126" t="s">
        <v>205</v>
      </c>
      <c r="F131" s="36">
        <v>283296.3</v>
      </c>
      <c r="G131" s="36">
        <v>39900</v>
      </c>
      <c r="H131" s="36">
        <v>77622.320000000007</v>
      </c>
      <c r="K131" s="126">
        <v>705200.83</v>
      </c>
      <c r="L131" s="126">
        <v>57506.5</v>
      </c>
      <c r="O131" s="59">
        <v>0</v>
      </c>
      <c r="P131" s="59">
        <v>28678</v>
      </c>
      <c r="R131" s="59">
        <v>182100</v>
      </c>
      <c r="S131" s="59">
        <v>0</v>
      </c>
      <c r="W131" s="126">
        <v>-940764.15</v>
      </c>
      <c r="X131" s="126">
        <v>2132666.9300000002</v>
      </c>
      <c r="Y131" s="33"/>
      <c r="Z131" s="33">
        <v>802721.65</v>
      </c>
      <c r="AA131" s="33"/>
      <c r="AB131" s="33">
        <v>456.24</v>
      </c>
      <c r="AD131" s="33">
        <v>734120</v>
      </c>
      <c r="AF131" s="33">
        <v>3220</v>
      </c>
      <c r="AG131" s="37">
        <v>921925</v>
      </c>
      <c r="AI131" s="37">
        <v>3500</v>
      </c>
      <c r="AJ131" s="37">
        <v>3350</v>
      </c>
      <c r="AK131" s="37">
        <v>769118.33</v>
      </c>
      <c r="AL131" s="37">
        <v>81779.39</v>
      </c>
    </row>
    <row r="132" spans="1:41">
      <c r="A132" s="126" t="s">
        <v>325</v>
      </c>
      <c r="B132" s="126" t="s">
        <v>326</v>
      </c>
      <c r="C132" s="126">
        <v>3002</v>
      </c>
      <c r="D132" s="126" t="s">
        <v>206</v>
      </c>
      <c r="E132" s="126" t="s">
        <v>206</v>
      </c>
      <c r="F132" s="36">
        <v>525858.25</v>
      </c>
      <c r="G132" s="36">
        <v>46000</v>
      </c>
      <c r="H132" s="36">
        <v>85606.399999999994</v>
      </c>
      <c r="K132" s="126">
        <v>998006.87</v>
      </c>
      <c r="L132" s="126">
        <v>408656.22</v>
      </c>
      <c r="O132" s="59">
        <v>0</v>
      </c>
      <c r="P132" s="59">
        <v>76802.8</v>
      </c>
      <c r="S132" s="59">
        <v>133</v>
      </c>
      <c r="W132" s="126">
        <v>-418139.45</v>
      </c>
      <c r="X132" s="126">
        <v>2748053.22</v>
      </c>
      <c r="Y132" s="33"/>
      <c r="Z132" s="33">
        <v>1737404.71</v>
      </c>
      <c r="AA132" s="33">
        <v>269950</v>
      </c>
      <c r="AB132" s="33">
        <v>1813.4</v>
      </c>
      <c r="AD132" s="33">
        <v>1011335.5</v>
      </c>
      <c r="AF132" s="33">
        <v>163000</v>
      </c>
      <c r="AG132" s="37">
        <v>2096616.5</v>
      </c>
      <c r="AI132" s="37">
        <v>3500</v>
      </c>
      <c r="AJ132" s="37">
        <v>26525</v>
      </c>
      <c r="AK132" s="37">
        <v>1272923.07</v>
      </c>
      <c r="AL132" s="37">
        <v>126660.87</v>
      </c>
    </row>
    <row r="133" spans="1:41">
      <c r="A133" s="126" t="s">
        <v>325</v>
      </c>
      <c r="B133" s="126" t="s">
        <v>326</v>
      </c>
      <c r="C133" s="126">
        <v>5003</v>
      </c>
      <c r="D133" s="126" t="s">
        <v>207</v>
      </c>
      <c r="E133" s="126" t="s">
        <v>207</v>
      </c>
      <c r="F133" s="36">
        <v>730740.27</v>
      </c>
      <c r="G133" s="36">
        <v>36400</v>
      </c>
      <c r="H133" s="36">
        <v>82279.3</v>
      </c>
      <c r="K133" s="126">
        <v>299438.88</v>
      </c>
      <c r="L133" s="126">
        <v>653716.62</v>
      </c>
      <c r="P133" s="59">
        <v>52650</v>
      </c>
      <c r="S133" s="59">
        <v>0</v>
      </c>
      <c r="V133" s="126">
        <v>592794.93999999994</v>
      </c>
      <c r="W133" s="126">
        <v>-1174505.6299999999</v>
      </c>
      <c r="X133" s="126">
        <v>2326269.85</v>
      </c>
      <c r="Y133" s="33"/>
      <c r="Z133" s="33">
        <v>1107922.1499999999</v>
      </c>
      <c r="AA133" s="33">
        <v>78660</v>
      </c>
      <c r="AB133" s="33">
        <v>1387.69</v>
      </c>
      <c r="AD133" s="33">
        <v>1130866</v>
      </c>
      <c r="AF133" s="33">
        <v>101600</v>
      </c>
      <c r="AG133" s="37">
        <v>1728665</v>
      </c>
      <c r="AI133" s="37">
        <v>7640</v>
      </c>
      <c r="AJ133" s="37">
        <v>15588</v>
      </c>
      <c r="AK133" s="37">
        <v>586031.94999999995</v>
      </c>
      <c r="AL133" s="37">
        <v>77144.98</v>
      </c>
    </row>
    <row r="134" spans="1:41">
      <c r="A134" s="126" t="s">
        <v>325</v>
      </c>
      <c r="B134" s="126" t="s">
        <v>326</v>
      </c>
      <c r="C134" s="126">
        <v>3890</v>
      </c>
      <c r="D134" s="126" t="s">
        <v>208</v>
      </c>
      <c r="E134" s="126" t="s">
        <v>208</v>
      </c>
      <c r="F134" s="36">
        <v>112450.9</v>
      </c>
      <c r="G134" s="36">
        <v>101500</v>
      </c>
      <c r="H134" s="36">
        <v>83148.22</v>
      </c>
      <c r="K134" s="126">
        <v>2391459.81</v>
      </c>
      <c r="L134" s="126">
        <v>143699.79999999999</v>
      </c>
      <c r="P134" s="59">
        <v>42834.12</v>
      </c>
      <c r="R134" s="59">
        <v>164682.49</v>
      </c>
      <c r="S134" s="59">
        <v>18.940000000000001</v>
      </c>
      <c r="U134" s="126">
        <v>100000</v>
      </c>
      <c r="W134" s="126">
        <v>-905726.84</v>
      </c>
      <c r="X134" s="126">
        <v>3580405.02</v>
      </c>
      <c r="Y134" s="33"/>
      <c r="Z134" s="33">
        <v>1065603.96</v>
      </c>
      <c r="AA134" s="33">
        <v>35000</v>
      </c>
      <c r="AB134" s="33">
        <v>289.08</v>
      </c>
      <c r="AD134" s="33">
        <v>1059194.5</v>
      </c>
      <c r="AF134" s="33">
        <v>114400</v>
      </c>
      <c r="AG134" s="37">
        <v>1814006.5</v>
      </c>
      <c r="AK134" s="37">
        <v>535582.36</v>
      </c>
      <c r="AL134" s="37">
        <v>74853.679999999993</v>
      </c>
    </row>
    <row r="135" spans="1:41">
      <c r="A135" s="126" t="s">
        <v>325</v>
      </c>
      <c r="B135" s="126" t="s">
        <v>326</v>
      </c>
      <c r="C135" s="126">
        <v>4373</v>
      </c>
      <c r="D135" s="126" t="s">
        <v>209</v>
      </c>
      <c r="E135" s="126" t="s">
        <v>209</v>
      </c>
      <c r="F135" s="36">
        <v>636796.12</v>
      </c>
      <c r="G135" s="36">
        <v>32500</v>
      </c>
      <c r="H135" s="36">
        <v>120161.71</v>
      </c>
      <c r="K135" s="126">
        <v>551321.57999999996</v>
      </c>
      <c r="L135" s="126">
        <v>45635.82</v>
      </c>
      <c r="P135" s="59">
        <v>33400</v>
      </c>
      <c r="S135" s="59">
        <v>0</v>
      </c>
      <c r="V135" s="126">
        <v>1143371.24</v>
      </c>
      <c r="W135" s="126">
        <v>-2020564.74</v>
      </c>
      <c r="X135" s="126">
        <v>2242898.44</v>
      </c>
      <c r="Y135" s="33"/>
      <c r="Z135" s="33">
        <v>835273.21</v>
      </c>
      <c r="AA135" s="33"/>
      <c r="AB135" s="33">
        <v>1264.3</v>
      </c>
      <c r="AD135" s="33">
        <v>1428570</v>
      </c>
      <c r="AF135" s="33">
        <v>73600</v>
      </c>
      <c r="AG135" s="37">
        <v>1716617</v>
      </c>
      <c r="AJ135" s="37">
        <v>5000</v>
      </c>
      <c r="AK135" s="37">
        <v>534811.72</v>
      </c>
      <c r="AL135" s="37">
        <v>86058.5</v>
      </c>
      <c r="AO135" s="37">
        <v>8910</v>
      </c>
    </row>
    <row r="136" spans="1:41">
      <c r="A136" s="126" t="s">
        <v>325</v>
      </c>
      <c r="B136" s="126" t="s">
        <v>326</v>
      </c>
      <c r="C136" s="126">
        <v>2066</v>
      </c>
      <c r="D136" s="126" t="s">
        <v>297</v>
      </c>
      <c r="E136" s="126" t="s">
        <v>297</v>
      </c>
      <c r="F136" s="36">
        <v>206740.65</v>
      </c>
      <c r="G136" s="36">
        <v>13200</v>
      </c>
      <c r="H136" s="36">
        <v>99693.45</v>
      </c>
      <c r="K136" s="126">
        <v>1376444.79</v>
      </c>
      <c r="L136" s="126">
        <v>141796.38</v>
      </c>
      <c r="P136" s="59">
        <v>166834.42000000001</v>
      </c>
      <c r="S136" s="59">
        <v>0</v>
      </c>
      <c r="V136" s="126">
        <v>-3067690.32</v>
      </c>
      <c r="W136" s="126">
        <v>1318761.6200000001</v>
      </c>
      <c r="X136" s="126">
        <v>3595806.16</v>
      </c>
      <c r="Y136" s="33"/>
      <c r="Z136" s="33">
        <v>860444.41</v>
      </c>
      <c r="AA136" s="33">
        <v>93000</v>
      </c>
      <c r="AB136" s="33">
        <v>277.33999999999997</v>
      </c>
      <c r="AD136" s="33">
        <v>900787.4</v>
      </c>
      <c r="AF136" s="33">
        <v>72000</v>
      </c>
      <c r="AG136" s="37">
        <v>1416546.4</v>
      </c>
      <c r="AI136" s="37">
        <v>11598</v>
      </c>
      <c r="AK136" s="37">
        <v>606915.36</v>
      </c>
      <c r="AL136" s="37">
        <v>67286</v>
      </c>
    </row>
    <row r="137" spans="1:41">
      <c r="A137" s="126" t="s">
        <v>325</v>
      </c>
      <c r="B137" s="126" t="s">
        <v>326</v>
      </c>
      <c r="C137" s="126">
        <v>2679</v>
      </c>
      <c r="D137" s="126" t="s">
        <v>298</v>
      </c>
      <c r="E137" s="126" t="s">
        <v>298</v>
      </c>
      <c r="F137" s="36">
        <v>176325.27</v>
      </c>
      <c r="G137" s="36">
        <v>21500</v>
      </c>
      <c r="H137" s="36">
        <v>31155.96</v>
      </c>
      <c r="K137" s="126">
        <v>1385614.68</v>
      </c>
      <c r="L137" s="126">
        <v>530831.77</v>
      </c>
      <c r="P137" s="59">
        <v>55700</v>
      </c>
      <c r="R137" s="59">
        <v>296106.44</v>
      </c>
      <c r="S137" s="59">
        <v>0</v>
      </c>
      <c r="V137" s="126">
        <v>-2180285.2000000002</v>
      </c>
      <c r="W137" s="126">
        <v>1109441.1399999999</v>
      </c>
      <c r="X137" s="126">
        <v>3397782.5</v>
      </c>
      <c r="Y137" s="33"/>
      <c r="Z137" s="33">
        <v>828704.86</v>
      </c>
      <c r="AA137" s="33">
        <v>70000</v>
      </c>
      <c r="AB137" s="33">
        <v>847.97</v>
      </c>
      <c r="AD137" s="33">
        <v>566280</v>
      </c>
      <c r="AF137" s="33">
        <v>41600</v>
      </c>
      <c r="AG137" s="37">
        <v>1024260</v>
      </c>
      <c r="AJ137" s="37">
        <v>28160</v>
      </c>
      <c r="AK137" s="37">
        <v>677206.84</v>
      </c>
      <c r="AL137" s="37">
        <v>280483.19</v>
      </c>
      <c r="AO137" s="37">
        <v>30640</v>
      </c>
    </row>
    <row r="138" spans="1:41">
      <c r="A138" s="126" t="s">
        <v>628</v>
      </c>
      <c r="B138" s="126" t="s">
        <v>337</v>
      </c>
      <c r="C138" s="126">
        <v>8806</v>
      </c>
      <c r="D138" s="126" t="s">
        <v>210</v>
      </c>
      <c r="E138" s="126" t="s">
        <v>210</v>
      </c>
      <c r="F138" s="36">
        <v>61242.01</v>
      </c>
      <c r="G138" s="36">
        <v>48311</v>
      </c>
      <c r="H138" s="36">
        <v>238744.07</v>
      </c>
      <c r="K138" s="126">
        <v>859588.86</v>
      </c>
      <c r="L138" s="126">
        <v>181129.85</v>
      </c>
      <c r="O138" s="59">
        <v>0</v>
      </c>
      <c r="P138" s="59">
        <v>52453.760000000002</v>
      </c>
      <c r="R138" s="59">
        <v>32194</v>
      </c>
      <c r="S138" s="59">
        <v>6932</v>
      </c>
      <c r="U138" s="126">
        <v>123910</v>
      </c>
      <c r="W138" s="126">
        <v>-2253902.9700000002</v>
      </c>
      <c r="X138" s="126">
        <v>3801436</v>
      </c>
      <c r="Y138" s="33"/>
      <c r="Z138" s="33">
        <v>1642076.43</v>
      </c>
      <c r="AA138" s="33">
        <v>97400</v>
      </c>
      <c r="AB138" s="33">
        <v>822.32</v>
      </c>
      <c r="AD138" s="33">
        <v>827557.8</v>
      </c>
      <c r="AF138" s="33">
        <v>755659.85</v>
      </c>
      <c r="AG138" s="37">
        <v>1987233.8</v>
      </c>
      <c r="AJ138" s="37">
        <v>40532</v>
      </c>
      <c r="AK138" s="37">
        <v>1442918.85</v>
      </c>
      <c r="AL138" s="37">
        <v>210467.75</v>
      </c>
      <c r="AO138" s="37">
        <v>16371</v>
      </c>
    </row>
    <row r="139" spans="1:41">
      <c r="A139" s="126" t="s">
        <v>628</v>
      </c>
      <c r="B139" s="126" t="s">
        <v>337</v>
      </c>
      <c r="C139" s="126">
        <v>5022</v>
      </c>
      <c r="D139" s="126" t="s">
        <v>211</v>
      </c>
      <c r="E139" s="126" t="s">
        <v>211</v>
      </c>
      <c r="F139" s="36">
        <v>331231.14</v>
      </c>
      <c r="G139" s="36">
        <v>67904.7</v>
      </c>
      <c r="H139" s="36">
        <v>128556.32</v>
      </c>
      <c r="K139" s="126">
        <v>564963.65</v>
      </c>
      <c r="L139" s="126">
        <v>142038.32</v>
      </c>
      <c r="O139" s="59">
        <v>0</v>
      </c>
      <c r="P139" s="59">
        <v>82940.13</v>
      </c>
      <c r="S139" s="59">
        <v>4310</v>
      </c>
      <c r="U139" s="126">
        <v>18630</v>
      </c>
      <c r="W139" s="126">
        <v>-1117360.6000000001</v>
      </c>
      <c r="X139" s="126">
        <v>2453088.7400000002</v>
      </c>
      <c r="Y139" s="33"/>
      <c r="Z139" s="33">
        <v>1326032.1100000001</v>
      </c>
      <c r="AA139" s="33"/>
      <c r="AB139" s="33">
        <v>749.66</v>
      </c>
      <c r="AD139" s="33">
        <v>1741510</v>
      </c>
      <c r="AF139" s="33">
        <v>429185.79</v>
      </c>
      <c r="AG139" s="37">
        <v>2484689</v>
      </c>
      <c r="AI139" s="37">
        <v>12900</v>
      </c>
      <c r="AK139" s="37">
        <v>945421</v>
      </c>
      <c r="AL139" s="37">
        <v>261381.7</v>
      </c>
    </row>
    <row r="140" spans="1:41">
      <c r="A140" s="126" t="s">
        <v>628</v>
      </c>
      <c r="B140" s="126" t="s">
        <v>337</v>
      </c>
      <c r="C140" s="126">
        <v>8660</v>
      </c>
      <c r="D140" s="126" t="s">
        <v>212</v>
      </c>
      <c r="E140" s="126" t="s">
        <v>212</v>
      </c>
      <c r="F140" s="36">
        <v>450017.79</v>
      </c>
      <c r="G140" s="36">
        <v>28464.75</v>
      </c>
      <c r="H140" s="36">
        <v>158015.87</v>
      </c>
      <c r="K140" s="126">
        <v>427443.73</v>
      </c>
      <c r="L140" s="126">
        <v>219734.17</v>
      </c>
      <c r="O140" s="59">
        <v>18680</v>
      </c>
      <c r="P140" s="59">
        <v>54839.839999999997</v>
      </c>
      <c r="S140" s="59">
        <v>7336</v>
      </c>
      <c r="W140" s="126">
        <v>-2079397.3</v>
      </c>
      <c r="X140" s="126">
        <v>3154882.42</v>
      </c>
      <c r="Y140" s="33"/>
      <c r="Z140" s="33">
        <v>2671757.73</v>
      </c>
      <c r="AA140" s="33">
        <v>396650</v>
      </c>
      <c r="AB140" s="33">
        <v>1147.98</v>
      </c>
      <c r="AD140" s="33">
        <v>1669738.5</v>
      </c>
      <c r="AF140" s="33">
        <v>597462.15</v>
      </c>
      <c r="AG140" s="37">
        <v>2813744.5</v>
      </c>
      <c r="AI140" s="37">
        <v>89700</v>
      </c>
      <c r="AK140" s="37">
        <v>2220781.06</v>
      </c>
      <c r="AL140" s="37">
        <v>85195.45</v>
      </c>
    </row>
    <row r="141" spans="1:41">
      <c r="A141" s="126" t="s">
        <v>628</v>
      </c>
      <c r="B141" s="126" t="s">
        <v>337</v>
      </c>
      <c r="C141" s="126">
        <v>6550</v>
      </c>
      <c r="D141" s="126" t="s">
        <v>213</v>
      </c>
      <c r="E141" s="126" t="s">
        <v>213</v>
      </c>
      <c r="F141" s="36">
        <v>332925.38</v>
      </c>
      <c r="G141" s="36">
        <v>29867.35</v>
      </c>
      <c r="H141" s="36">
        <v>203309.53</v>
      </c>
      <c r="K141" s="126">
        <v>429240.8</v>
      </c>
      <c r="L141" s="126">
        <v>41564.199999999997</v>
      </c>
      <c r="O141" s="59">
        <v>0</v>
      </c>
      <c r="P141" s="59">
        <v>35142.769999999997</v>
      </c>
      <c r="S141" s="59">
        <v>3756</v>
      </c>
      <c r="U141" s="126">
        <v>133900</v>
      </c>
      <c r="W141" s="126">
        <v>-1582478.01</v>
      </c>
      <c r="X141" s="126">
        <v>2689973.6</v>
      </c>
      <c r="Y141" s="33"/>
      <c r="Z141" s="33">
        <v>2364137.9300000002</v>
      </c>
      <c r="AA141" s="33"/>
      <c r="AB141" s="33">
        <v>625.75</v>
      </c>
      <c r="AD141" s="33">
        <v>876265</v>
      </c>
      <c r="AF141" s="33">
        <v>474117</v>
      </c>
      <c r="AG141" s="37">
        <v>1520369</v>
      </c>
      <c r="AI141" s="37">
        <v>10000</v>
      </c>
      <c r="AK141" s="37">
        <v>2318571.0499999998</v>
      </c>
      <c r="AL141" s="37">
        <v>109592.73</v>
      </c>
    </row>
    <row r="142" spans="1:41">
      <c r="A142" s="126" t="s">
        <v>628</v>
      </c>
      <c r="B142" s="126" t="s">
        <v>337</v>
      </c>
      <c r="C142" s="126">
        <v>3476</v>
      </c>
      <c r="D142" s="126" t="s">
        <v>214</v>
      </c>
      <c r="E142" s="126" t="s">
        <v>214</v>
      </c>
      <c r="F142" s="36">
        <v>453275.33</v>
      </c>
      <c r="G142" s="36">
        <v>41402.800000000003</v>
      </c>
      <c r="H142" s="36">
        <v>108524.89</v>
      </c>
      <c r="K142" s="126">
        <v>869681</v>
      </c>
      <c r="L142" s="126">
        <v>78013.679999999993</v>
      </c>
      <c r="O142" s="59">
        <v>0</v>
      </c>
      <c r="P142" s="59">
        <v>36971.760000000002</v>
      </c>
      <c r="S142" s="59">
        <v>1694</v>
      </c>
      <c r="W142" s="126">
        <v>-536656.06999999995</v>
      </c>
      <c r="X142" s="126">
        <v>2072080.16</v>
      </c>
      <c r="Y142" s="33"/>
      <c r="Z142" s="33">
        <v>1177661.48</v>
      </c>
      <c r="AA142" s="33"/>
      <c r="AB142" s="33">
        <v>761.23</v>
      </c>
      <c r="AD142" s="33">
        <v>622805</v>
      </c>
      <c r="AF142" s="33">
        <v>345717</v>
      </c>
      <c r="AG142" s="37">
        <v>970211</v>
      </c>
      <c r="AI142" s="37">
        <v>13464</v>
      </c>
      <c r="AK142" s="37">
        <v>1044784.81</v>
      </c>
      <c r="AL142" s="37">
        <v>141677.04999999999</v>
      </c>
    </row>
    <row r="143" spans="1:41">
      <c r="A143" s="126" t="s">
        <v>628</v>
      </c>
      <c r="B143" s="126" t="s">
        <v>337</v>
      </c>
      <c r="C143" s="126">
        <v>7448</v>
      </c>
      <c r="D143" s="126" t="s">
        <v>215</v>
      </c>
      <c r="E143" s="126" t="s">
        <v>215</v>
      </c>
      <c r="F143" s="36">
        <v>66987.7</v>
      </c>
      <c r="G143" s="36">
        <v>26108</v>
      </c>
      <c r="H143" s="36">
        <v>245285.94</v>
      </c>
      <c r="K143" s="126">
        <v>495772.85</v>
      </c>
      <c r="L143" s="126">
        <v>95992.36</v>
      </c>
      <c r="P143" s="59">
        <v>43961.48</v>
      </c>
      <c r="S143" s="59">
        <v>6106</v>
      </c>
      <c r="W143" s="126">
        <v>-2390238.23</v>
      </c>
      <c r="X143" s="126">
        <v>3517785.78</v>
      </c>
      <c r="Y143" s="33"/>
      <c r="Z143" s="33">
        <v>1668134.18</v>
      </c>
      <c r="AA143" s="33"/>
      <c r="AB143" s="33">
        <v>312.52</v>
      </c>
      <c r="AD143" s="33">
        <v>1310757.26</v>
      </c>
      <c r="AF143" s="33">
        <v>403040.87</v>
      </c>
      <c r="AG143" s="37">
        <v>2189732.13</v>
      </c>
      <c r="AI143" s="37">
        <v>9220</v>
      </c>
      <c r="AK143" s="37">
        <v>1178521.6599999999</v>
      </c>
      <c r="AL143" s="37">
        <v>252239.22</v>
      </c>
    </row>
    <row r="144" spans="1:41">
      <c r="A144" s="126" t="s">
        <v>628</v>
      </c>
      <c r="B144" s="126" t="s">
        <v>337</v>
      </c>
      <c r="C144" s="126">
        <v>3024</v>
      </c>
      <c r="D144" s="126" t="s">
        <v>216</v>
      </c>
      <c r="E144" s="126" t="s">
        <v>216</v>
      </c>
      <c r="F144" s="36">
        <v>374903.64</v>
      </c>
      <c r="G144" s="36">
        <v>34371.4</v>
      </c>
      <c r="H144" s="36">
        <v>200342.56</v>
      </c>
      <c r="K144" s="126">
        <v>1303660.67</v>
      </c>
      <c r="L144" s="126">
        <v>58513.33</v>
      </c>
      <c r="O144" s="59">
        <v>0</v>
      </c>
      <c r="P144" s="59">
        <v>50020.52</v>
      </c>
      <c r="S144" s="59">
        <v>3098</v>
      </c>
      <c r="U144" s="126">
        <v>134123.6</v>
      </c>
      <c r="W144" s="126">
        <v>-556295.01</v>
      </c>
      <c r="X144" s="126">
        <v>2461639.23</v>
      </c>
      <c r="Y144" s="33"/>
      <c r="Z144" s="33">
        <v>1394647.85</v>
      </c>
      <c r="AA144" s="33"/>
      <c r="AB144" s="33">
        <v>854.46</v>
      </c>
      <c r="AD144" s="33">
        <v>1433741.94</v>
      </c>
      <c r="AF144" s="33">
        <v>334370.95</v>
      </c>
      <c r="AG144" s="37">
        <v>1922488.94</v>
      </c>
      <c r="AI144" s="37">
        <v>35412</v>
      </c>
      <c r="AK144" s="37">
        <v>1194204.46</v>
      </c>
      <c r="AL144" s="37">
        <v>132304.54</v>
      </c>
    </row>
    <row r="145" spans="1:41">
      <c r="A145" s="126" t="s">
        <v>628</v>
      </c>
      <c r="B145" s="126" t="s">
        <v>337</v>
      </c>
      <c r="C145" s="126">
        <v>3613</v>
      </c>
      <c r="D145" s="126" t="s">
        <v>217</v>
      </c>
      <c r="E145" s="126" t="s">
        <v>217</v>
      </c>
      <c r="F145" s="36">
        <v>258642.02</v>
      </c>
      <c r="G145" s="36">
        <v>59379.5</v>
      </c>
      <c r="H145" s="36">
        <v>237889.14</v>
      </c>
      <c r="K145" s="126">
        <v>2484741.36</v>
      </c>
      <c r="L145" s="126">
        <v>101763.07</v>
      </c>
      <c r="O145" s="59">
        <v>0</v>
      </c>
      <c r="P145" s="59">
        <v>38301.06</v>
      </c>
      <c r="S145" s="59">
        <v>5050</v>
      </c>
      <c r="U145" s="126">
        <v>102273.60000000001</v>
      </c>
      <c r="W145" s="126">
        <v>1711988.33</v>
      </c>
      <c r="X145" s="126">
        <v>1490475.39</v>
      </c>
      <c r="Y145" s="33"/>
      <c r="Z145" s="33">
        <v>1301652.98</v>
      </c>
      <c r="AA145" s="33"/>
      <c r="AB145" s="33">
        <v>535.36</v>
      </c>
      <c r="AD145" s="33">
        <v>1162733.3799999999</v>
      </c>
      <c r="AF145" s="33">
        <v>346362</v>
      </c>
      <c r="AG145" s="37">
        <v>1826859.38</v>
      </c>
      <c r="AI145" s="37">
        <v>28068</v>
      </c>
      <c r="AK145" s="37">
        <v>842833</v>
      </c>
      <c r="AL145" s="37">
        <v>319196.63</v>
      </c>
    </row>
    <row r="146" spans="1:41">
      <c r="A146" s="126" t="s">
        <v>628</v>
      </c>
      <c r="B146" s="126" t="s">
        <v>337</v>
      </c>
      <c r="C146" s="126">
        <v>8181</v>
      </c>
      <c r="D146" s="126" t="s">
        <v>218</v>
      </c>
      <c r="E146" s="126" t="s">
        <v>218</v>
      </c>
      <c r="F146" s="36">
        <v>256119.74</v>
      </c>
      <c r="G146" s="36">
        <v>4961.2</v>
      </c>
      <c r="H146" s="36">
        <v>127894.83</v>
      </c>
      <c r="K146" s="126">
        <v>288115.20000000001</v>
      </c>
      <c r="L146" s="126">
        <v>260355.43</v>
      </c>
      <c r="O146" s="59">
        <v>0</v>
      </c>
      <c r="P146" s="59">
        <v>73472.97</v>
      </c>
      <c r="S146" s="59">
        <v>7088</v>
      </c>
      <c r="U146" s="126">
        <v>184055</v>
      </c>
      <c r="W146" s="126">
        <v>-2496950.2799999998</v>
      </c>
      <c r="X146" s="126">
        <v>3511106.83</v>
      </c>
      <c r="Y146" s="33"/>
      <c r="Z146" s="33">
        <v>1617093.98</v>
      </c>
      <c r="AA146" s="33"/>
      <c r="AB146" s="33">
        <v>793.5</v>
      </c>
      <c r="AD146" s="33">
        <v>1050221.26</v>
      </c>
      <c r="AF146" s="33">
        <v>346638.07</v>
      </c>
      <c r="AG146" s="37">
        <v>1916213.26</v>
      </c>
      <c r="AI146" s="37">
        <v>6540</v>
      </c>
      <c r="AK146" s="37">
        <v>1279430.8400000001</v>
      </c>
      <c r="AL146" s="37">
        <v>153888.82999999999</v>
      </c>
    </row>
    <row r="147" spans="1:41">
      <c r="A147" s="126" t="s">
        <v>628</v>
      </c>
      <c r="B147" s="126" t="s">
        <v>337</v>
      </c>
      <c r="C147" s="126">
        <v>4338</v>
      </c>
      <c r="D147" s="126" t="s">
        <v>219</v>
      </c>
      <c r="E147" s="126" t="s">
        <v>219</v>
      </c>
      <c r="F147" s="36">
        <v>432305.66</v>
      </c>
      <c r="G147" s="36">
        <v>44541</v>
      </c>
      <c r="H147" s="36">
        <v>140594.5</v>
      </c>
      <c r="K147" s="126">
        <v>689157.83</v>
      </c>
      <c r="L147" s="126">
        <v>163381.79999999999</v>
      </c>
      <c r="O147" s="59">
        <v>0</v>
      </c>
      <c r="P147" s="59">
        <v>60600</v>
      </c>
      <c r="S147" s="59">
        <v>2008</v>
      </c>
      <c r="U147" s="126">
        <v>11675</v>
      </c>
      <c r="W147" s="126">
        <v>165056.78</v>
      </c>
      <c r="X147" s="126">
        <v>1290976.01</v>
      </c>
      <c r="Y147" s="33"/>
      <c r="Z147" s="33">
        <v>1163615.8799999999</v>
      </c>
      <c r="AA147" s="33"/>
      <c r="AB147" s="33">
        <v>731.02</v>
      </c>
      <c r="AD147" s="33">
        <v>1567573.2</v>
      </c>
      <c r="AF147" s="33">
        <v>366735.08</v>
      </c>
      <c r="AG147" s="37">
        <v>1946294.2</v>
      </c>
      <c r="AI147" s="37">
        <v>5360</v>
      </c>
      <c r="AK147" s="37">
        <v>913051.22</v>
      </c>
      <c r="AL147" s="37">
        <v>294284.76</v>
      </c>
    </row>
    <row r="148" spans="1:41">
      <c r="A148" s="126" t="s">
        <v>628</v>
      </c>
      <c r="B148" s="126" t="s">
        <v>337</v>
      </c>
      <c r="C148" s="126">
        <v>4654</v>
      </c>
      <c r="D148" s="126" t="s">
        <v>220</v>
      </c>
      <c r="E148" s="126" t="s">
        <v>220</v>
      </c>
      <c r="F148" s="36">
        <v>97557.89</v>
      </c>
      <c r="G148" s="36">
        <v>25892</v>
      </c>
      <c r="H148" s="36">
        <v>109922.16</v>
      </c>
      <c r="K148" s="126">
        <v>706977.4</v>
      </c>
      <c r="L148" s="126">
        <v>94068.98</v>
      </c>
      <c r="P148" s="59">
        <v>71552.37</v>
      </c>
      <c r="S148" s="59">
        <v>5058</v>
      </c>
      <c r="W148" s="126">
        <v>683086.98</v>
      </c>
      <c r="X148" s="126">
        <v>431811.75</v>
      </c>
      <c r="Y148" s="33"/>
      <c r="Z148" s="33">
        <v>2547898.12</v>
      </c>
      <c r="AA148" s="33"/>
      <c r="AB148" s="33">
        <v>290.88</v>
      </c>
      <c r="AD148" s="33">
        <v>823687.5</v>
      </c>
      <c r="AF148" s="33">
        <v>503137.81</v>
      </c>
      <c r="AG148" s="37">
        <v>1736779.5</v>
      </c>
      <c r="AI148" s="37">
        <v>11260</v>
      </c>
      <c r="AK148" s="37">
        <v>2099346.31</v>
      </c>
      <c r="AL148" s="37">
        <v>184719.17</v>
      </c>
    </row>
    <row r="149" spans="1:41">
      <c r="A149" s="126" t="s">
        <v>628</v>
      </c>
      <c r="B149" s="126" t="s">
        <v>337</v>
      </c>
      <c r="C149" s="126">
        <v>4068</v>
      </c>
      <c r="D149" s="126" t="s">
        <v>221</v>
      </c>
      <c r="E149" s="126" t="s">
        <v>221</v>
      </c>
      <c r="F149" s="36">
        <v>347057.77</v>
      </c>
      <c r="G149" s="36">
        <v>17948</v>
      </c>
      <c r="H149" s="36">
        <v>133915.42000000001</v>
      </c>
      <c r="K149" s="126">
        <v>863957.54</v>
      </c>
      <c r="L149" s="126">
        <v>195959.36</v>
      </c>
      <c r="O149" s="59">
        <v>0</v>
      </c>
      <c r="P149" s="59">
        <v>70416.14</v>
      </c>
      <c r="S149" s="59">
        <v>2948</v>
      </c>
      <c r="U149" s="126">
        <v>44300</v>
      </c>
      <c r="W149" s="126">
        <v>-400239.67</v>
      </c>
      <c r="X149" s="126">
        <v>2115546</v>
      </c>
      <c r="Y149" s="33"/>
      <c r="Z149" s="33">
        <v>1387263.63</v>
      </c>
      <c r="AA149" s="33"/>
      <c r="AB149" s="33">
        <v>749.24</v>
      </c>
      <c r="AD149" s="33">
        <v>1093560</v>
      </c>
      <c r="AF149" s="33">
        <v>362115.85</v>
      </c>
      <c r="AG149" s="37">
        <v>1701847</v>
      </c>
      <c r="AI149" s="37">
        <v>23070</v>
      </c>
      <c r="AK149" s="37">
        <v>1209623.1000000001</v>
      </c>
      <c r="AL149" s="37">
        <v>183281</v>
      </c>
    </row>
    <row r="150" spans="1:41">
      <c r="A150" s="126" t="s">
        <v>628</v>
      </c>
      <c r="B150" s="126" t="s">
        <v>337</v>
      </c>
      <c r="C150" s="126">
        <v>2485</v>
      </c>
      <c r="D150" s="126" t="s">
        <v>222</v>
      </c>
      <c r="E150" s="126" t="s">
        <v>222</v>
      </c>
      <c r="F150" s="36">
        <v>252145.38</v>
      </c>
      <c r="G150" s="36">
        <v>14264</v>
      </c>
      <c r="H150" s="36">
        <v>188957.41</v>
      </c>
      <c r="K150" s="126">
        <v>1536490.7</v>
      </c>
      <c r="L150" s="126">
        <v>26830.13</v>
      </c>
      <c r="O150" s="59">
        <v>2080</v>
      </c>
      <c r="P150" s="59">
        <v>53576.33</v>
      </c>
      <c r="S150" s="59">
        <v>1860</v>
      </c>
      <c r="U150" s="126">
        <v>85100</v>
      </c>
      <c r="W150" s="126">
        <v>-300693.01</v>
      </c>
      <c r="X150" s="126">
        <v>2263113.85</v>
      </c>
      <c r="Y150" s="33"/>
      <c r="Z150" s="33">
        <v>997787.48</v>
      </c>
      <c r="AA150" s="33">
        <v>85000</v>
      </c>
      <c r="AB150" s="33">
        <v>348.2</v>
      </c>
      <c r="AD150" s="33">
        <v>1150017</v>
      </c>
      <c r="AF150" s="33">
        <v>340943.25</v>
      </c>
      <c r="AG150" s="37">
        <v>1576986</v>
      </c>
      <c r="AI150" s="37">
        <v>13680</v>
      </c>
      <c r="AK150" s="37">
        <v>862104.98</v>
      </c>
      <c r="AL150" s="37">
        <v>207674.5</v>
      </c>
    </row>
    <row r="151" spans="1:41">
      <c r="A151" s="126" t="s">
        <v>628</v>
      </c>
      <c r="B151" s="126" t="s">
        <v>337</v>
      </c>
      <c r="C151" s="126">
        <v>5359</v>
      </c>
      <c r="D151" s="126" t="s">
        <v>223</v>
      </c>
      <c r="E151" s="126" t="s">
        <v>223</v>
      </c>
      <c r="F151" s="36">
        <v>148601.57</v>
      </c>
      <c r="G151" s="36">
        <v>109715</v>
      </c>
      <c r="H151" s="36">
        <v>229679.86</v>
      </c>
      <c r="K151" s="126">
        <v>814545</v>
      </c>
      <c r="L151" s="126">
        <v>67921.460000000006</v>
      </c>
      <c r="O151" s="59">
        <v>1500</v>
      </c>
      <c r="P151" s="59">
        <v>59364.480000000003</v>
      </c>
      <c r="S151" s="59">
        <v>5072</v>
      </c>
      <c r="U151" s="126">
        <v>116850</v>
      </c>
      <c r="W151" s="126">
        <v>-1340395.6299999999</v>
      </c>
      <c r="X151" s="126">
        <v>2512572.4500000002</v>
      </c>
      <c r="Y151" s="33"/>
      <c r="Z151" s="33">
        <v>1369222.36</v>
      </c>
      <c r="AA151" s="33">
        <v>110550</v>
      </c>
      <c r="AB151" s="33">
        <v>459.35</v>
      </c>
      <c r="AD151" s="33">
        <v>1378181</v>
      </c>
      <c r="AF151" s="33">
        <v>534195.93000000005</v>
      </c>
      <c r="AG151" s="37">
        <v>2186227</v>
      </c>
      <c r="AI151" s="37">
        <v>8990</v>
      </c>
      <c r="AK151" s="37">
        <v>1077488.21</v>
      </c>
      <c r="AL151" s="37">
        <v>104403.84</v>
      </c>
    </row>
    <row r="152" spans="1:41">
      <c r="A152" s="126" t="s">
        <v>628</v>
      </c>
      <c r="B152" s="126" t="s">
        <v>337</v>
      </c>
      <c r="C152" s="126">
        <v>7463</v>
      </c>
      <c r="D152" s="126" t="s">
        <v>224</v>
      </c>
      <c r="E152" s="126" t="s">
        <v>224</v>
      </c>
      <c r="F152" s="36">
        <v>309818.55</v>
      </c>
      <c r="G152" s="36">
        <v>22053.09</v>
      </c>
      <c r="H152" s="36">
        <v>249117.26</v>
      </c>
      <c r="K152" s="126">
        <v>2227617.83</v>
      </c>
      <c r="L152" s="126">
        <v>706310.9</v>
      </c>
      <c r="O152" s="59">
        <v>0</v>
      </c>
      <c r="P152" s="59">
        <v>54974.52</v>
      </c>
      <c r="S152" s="59">
        <v>4632</v>
      </c>
      <c r="U152" s="126">
        <v>125000</v>
      </c>
      <c r="W152" s="126">
        <v>2448970.63</v>
      </c>
      <c r="X152" s="126">
        <v>1298036.29</v>
      </c>
      <c r="Y152" s="33"/>
      <c r="Z152" s="33">
        <v>1313263.0900000001</v>
      </c>
      <c r="AA152" s="33">
        <v>212756.8</v>
      </c>
      <c r="AB152" s="33">
        <v>393.45</v>
      </c>
      <c r="AD152" s="33">
        <v>1315540.19</v>
      </c>
      <c r="AF152" s="33">
        <v>485850.17</v>
      </c>
      <c r="AG152" s="37">
        <v>2080415.19</v>
      </c>
      <c r="AK152" s="37">
        <v>1220270.8400000001</v>
      </c>
      <c r="AL152" s="37">
        <v>442558.28</v>
      </c>
      <c r="AN152" s="37">
        <v>1255.2</v>
      </c>
    </row>
    <row r="153" spans="1:41">
      <c r="A153" s="126" t="s">
        <v>632</v>
      </c>
      <c r="B153" s="126" t="s">
        <v>338</v>
      </c>
      <c r="C153" s="126">
        <v>3397</v>
      </c>
      <c r="D153" s="126" t="s">
        <v>225</v>
      </c>
      <c r="E153" s="126" t="s">
        <v>225</v>
      </c>
      <c r="F153" s="36">
        <v>168774.71</v>
      </c>
      <c r="G153" s="36">
        <v>176287.15</v>
      </c>
      <c r="H153" s="36">
        <v>380918.6</v>
      </c>
      <c r="K153" s="126">
        <v>783087.28</v>
      </c>
      <c r="L153" s="126">
        <v>476737.95</v>
      </c>
      <c r="O153" s="59">
        <v>63</v>
      </c>
      <c r="P153" s="59">
        <v>18821.939999999999</v>
      </c>
      <c r="S153" s="59">
        <v>4892</v>
      </c>
      <c r="W153" s="126">
        <v>375454.71999999997</v>
      </c>
      <c r="X153" s="126">
        <v>1854562.35</v>
      </c>
      <c r="Y153" s="33"/>
      <c r="Z153" s="33">
        <v>1429569.07</v>
      </c>
      <c r="AA153" s="33"/>
      <c r="AB153" s="33">
        <v>1635.16</v>
      </c>
      <c r="AD153" s="33">
        <v>813550.5</v>
      </c>
      <c r="AF153" s="33">
        <v>132526.87</v>
      </c>
      <c r="AG153" s="37">
        <v>1742028.5</v>
      </c>
      <c r="AI153" s="37">
        <v>113992</v>
      </c>
      <c r="AJ153" s="37">
        <v>2880</v>
      </c>
      <c r="AK153" s="37">
        <v>597860.53</v>
      </c>
      <c r="AL153" s="37">
        <v>188508.89</v>
      </c>
    </row>
    <row r="154" spans="1:41">
      <c r="A154" s="126" t="s">
        <v>632</v>
      </c>
      <c r="B154" s="126" t="s">
        <v>338</v>
      </c>
      <c r="C154" s="126">
        <v>5415</v>
      </c>
      <c r="D154" s="126" t="s">
        <v>226</v>
      </c>
      <c r="E154" s="126" t="s">
        <v>226</v>
      </c>
      <c r="F154" s="36">
        <v>634844.29</v>
      </c>
      <c r="G154" s="36">
        <v>210141.5</v>
      </c>
      <c r="H154" s="36">
        <v>24730.59</v>
      </c>
      <c r="K154" s="126">
        <v>1093533.24</v>
      </c>
      <c r="L154" s="126">
        <v>584553.92000000004</v>
      </c>
      <c r="O154" s="59">
        <v>0</v>
      </c>
      <c r="P154" s="59">
        <v>42506.69</v>
      </c>
      <c r="S154" s="59">
        <v>0</v>
      </c>
      <c r="W154" s="126">
        <v>-844433.75</v>
      </c>
      <c r="X154" s="126">
        <v>3974625.34</v>
      </c>
      <c r="Y154" s="33"/>
      <c r="Z154" s="33">
        <v>2060920.32</v>
      </c>
      <c r="AA154" s="33"/>
      <c r="AB154" s="33">
        <v>2022.86</v>
      </c>
      <c r="AD154" s="33">
        <v>838074</v>
      </c>
      <c r="AF154" s="33">
        <v>346575.38</v>
      </c>
      <c r="AG154" s="37">
        <v>1958043</v>
      </c>
      <c r="AI154" s="37">
        <v>52899</v>
      </c>
      <c r="AK154" s="37">
        <v>1521511.06</v>
      </c>
      <c r="AL154" s="37">
        <v>335749.24</v>
      </c>
      <c r="AO154" s="37">
        <v>4285</v>
      </c>
    </row>
    <row r="155" spans="1:41">
      <c r="A155" s="126" t="s">
        <v>632</v>
      </c>
      <c r="B155" s="126" t="s">
        <v>338</v>
      </c>
      <c r="C155" s="126">
        <v>2085</v>
      </c>
      <c r="D155" s="126" t="s">
        <v>227</v>
      </c>
      <c r="E155" s="126" t="s">
        <v>227</v>
      </c>
      <c r="F155" s="36">
        <v>470962.83</v>
      </c>
      <c r="G155" s="36">
        <v>26800</v>
      </c>
      <c r="H155" s="36">
        <v>90747.62</v>
      </c>
      <c r="K155" s="126">
        <v>1108378.97</v>
      </c>
      <c r="L155" s="126">
        <v>386912.76</v>
      </c>
      <c r="O155" s="59">
        <v>8180</v>
      </c>
      <c r="P155" s="59">
        <v>37881.300000000003</v>
      </c>
      <c r="S155" s="59">
        <v>846</v>
      </c>
      <c r="W155" s="126">
        <v>-241311.02</v>
      </c>
      <c r="X155" s="126">
        <v>2427116.52</v>
      </c>
      <c r="Y155" s="33"/>
      <c r="Z155" s="33">
        <v>843153.01</v>
      </c>
      <c r="AA155" s="33">
        <v>166420</v>
      </c>
      <c r="AB155" s="33">
        <v>1093.5</v>
      </c>
      <c r="AD155" s="33">
        <v>1636971.5</v>
      </c>
      <c r="AF155" s="33">
        <v>106201.98</v>
      </c>
      <c r="AG155" s="37">
        <v>1923744.5</v>
      </c>
      <c r="AI155" s="37">
        <v>38620</v>
      </c>
      <c r="AJ155" s="37">
        <v>6240</v>
      </c>
      <c r="AK155" s="37">
        <v>675830.05</v>
      </c>
      <c r="AL155" s="37">
        <v>208016.06</v>
      </c>
      <c r="AO155" s="37">
        <v>50300</v>
      </c>
    </row>
    <row r="156" spans="1:41">
      <c r="A156" s="126" t="s">
        <v>632</v>
      </c>
      <c r="B156" s="126" t="s">
        <v>338</v>
      </c>
      <c r="C156" s="126">
        <v>5563</v>
      </c>
      <c r="D156" s="126" t="s">
        <v>228</v>
      </c>
      <c r="E156" s="126" t="s">
        <v>228</v>
      </c>
      <c r="F156" s="36">
        <v>630934.07999999996</v>
      </c>
      <c r="G156" s="36">
        <v>15720.44</v>
      </c>
      <c r="H156" s="36">
        <v>206535.5</v>
      </c>
      <c r="K156" s="126">
        <v>1145328.8400000001</v>
      </c>
      <c r="L156" s="126">
        <v>505238.01</v>
      </c>
      <c r="O156" s="59">
        <v>440</v>
      </c>
      <c r="P156" s="59">
        <v>80370.5</v>
      </c>
      <c r="S156" s="59">
        <v>3302.72</v>
      </c>
      <c r="W156" s="126">
        <v>298326.38</v>
      </c>
      <c r="X156" s="126">
        <v>2538450.7999999998</v>
      </c>
      <c r="Y156" s="33"/>
      <c r="Z156" s="33">
        <v>1043527.69</v>
      </c>
      <c r="AA156" s="33">
        <v>200820</v>
      </c>
      <c r="AB156" s="33">
        <v>1334.95</v>
      </c>
      <c r="AD156" s="33">
        <v>1194363.77</v>
      </c>
      <c r="AF156" s="33">
        <v>223171.89</v>
      </c>
      <c r="AG156" s="37">
        <v>1682403.77</v>
      </c>
      <c r="AJ156" s="37">
        <v>15710</v>
      </c>
      <c r="AK156" s="37">
        <v>1000856.28</v>
      </c>
      <c r="AL156" s="37">
        <v>381381.78</v>
      </c>
    </row>
    <row r="157" spans="1:41">
      <c r="A157" s="126" t="s">
        <v>632</v>
      </c>
      <c r="B157" s="126" t="s">
        <v>338</v>
      </c>
      <c r="C157" s="126">
        <v>3485</v>
      </c>
      <c r="D157" s="126" t="s">
        <v>229</v>
      </c>
      <c r="E157" s="126" t="s">
        <v>229</v>
      </c>
      <c r="F157" s="36">
        <v>218023.3</v>
      </c>
      <c r="G157" s="36">
        <v>48820</v>
      </c>
      <c r="H157" s="36">
        <v>264773.46000000002</v>
      </c>
      <c r="K157" s="126">
        <v>1009026.07</v>
      </c>
      <c r="L157" s="126">
        <v>547637.76000000001</v>
      </c>
      <c r="O157" s="59">
        <v>2260</v>
      </c>
      <c r="P157" s="59">
        <v>185195.96</v>
      </c>
      <c r="S157" s="59">
        <v>0</v>
      </c>
      <c r="W157" s="126">
        <v>-417995.08</v>
      </c>
      <c r="X157" s="126">
        <v>3053279.47</v>
      </c>
      <c r="Y157" s="33"/>
      <c r="Z157" s="33">
        <v>1454753.59</v>
      </c>
      <c r="AA157" s="33">
        <v>142200</v>
      </c>
      <c r="AB157" s="33">
        <v>1691.38</v>
      </c>
      <c r="AD157" s="33">
        <v>1011677.39</v>
      </c>
      <c r="AF157" s="33">
        <v>184211.84</v>
      </c>
      <c r="AG157" s="37">
        <v>1880264.39</v>
      </c>
      <c r="AI157" s="37">
        <v>44328</v>
      </c>
      <c r="AK157" s="37">
        <v>1339719.43</v>
      </c>
      <c r="AL157" s="37">
        <v>264682.14</v>
      </c>
    </row>
    <row r="158" spans="1:41">
      <c r="A158" s="126" t="s">
        <v>632</v>
      </c>
      <c r="B158" s="126" t="s">
        <v>338</v>
      </c>
      <c r="C158" s="126">
        <v>4270</v>
      </c>
      <c r="D158" s="126" t="s">
        <v>230</v>
      </c>
      <c r="E158" s="126" t="s">
        <v>230</v>
      </c>
      <c r="F158" s="36">
        <v>156532.63</v>
      </c>
      <c r="G158" s="36">
        <v>97207.4</v>
      </c>
      <c r="H158" s="36">
        <v>63763.05</v>
      </c>
      <c r="K158" s="126">
        <v>339251.72</v>
      </c>
      <c r="L158" s="126">
        <v>273105.45</v>
      </c>
      <c r="P158" s="59">
        <v>149290.6</v>
      </c>
      <c r="S158" s="59">
        <v>0</v>
      </c>
      <c r="W158" s="126">
        <v>-747854.58</v>
      </c>
      <c r="X158" s="126">
        <v>1819262.69</v>
      </c>
      <c r="Y158" s="33"/>
      <c r="Z158" s="33">
        <v>1255301.9099999999</v>
      </c>
      <c r="AA158" s="33">
        <v>226960</v>
      </c>
      <c r="AB158" s="33">
        <v>631.91999999999996</v>
      </c>
      <c r="AD158" s="33">
        <v>1023622.64</v>
      </c>
      <c r="AF158" s="33">
        <v>139870.9</v>
      </c>
      <c r="AG158" s="37">
        <v>1814302.64</v>
      </c>
      <c r="AI158" s="37">
        <v>30280</v>
      </c>
      <c r="AK158" s="37">
        <v>923885.9</v>
      </c>
      <c r="AL158" s="37">
        <v>168757.29</v>
      </c>
    </row>
    <row r="159" spans="1:41">
      <c r="A159" s="126" t="s">
        <v>632</v>
      </c>
      <c r="B159" s="126" t="s">
        <v>338</v>
      </c>
      <c r="C159" s="126">
        <v>4406</v>
      </c>
      <c r="D159" s="126" t="s">
        <v>231</v>
      </c>
      <c r="E159" s="126" t="s">
        <v>231</v>
      </c>
      <c r="F159" s="36">
        <v>52435.47</v>
      </c>
      <c r="G159" s="36">
        <v>54333.3</v>
      </c>
      <c r="H159" s="36">
        <v>400223.2</v>
      </c>
      <c r="K159" s="126">
        <v>1175257.83</v>
      </c>
      <c r="L159" s="126">
        <v>305067.14</v>
      </c>
      <c r="O159" s="59">
        <v>0</v>
      </c>
      <c r="P159" s="59">
        <v>32718</v>
      </c>
      <c r="S159" s="59">
        <v>0</v>
      </c>
      <c r="W159" s="126">
        <v>-132777.32</v>
      </c>
      <c r="X159" s="126">
        <v>2522678.58</v>
      </c>
      <c r="Y159" s="33"/>
      <c r="Z159" s="33">
        <v>823106.32</v>
      </c>
      <c r="AA159" s="33">
        <v>296280</v>
      </c>
      <c r="AB159" s="33">
        <v>606.08000000000004</v>
      </c>
      <c r="AD159" s="33">
        <v>1356228.32</v>
      </c>
      <c r="AF159" s="33">
        <v>135174.79</v>
      </c>
      <c r="AG159" s="37">
        <v>1794768.32</v>
      </c>
      <c r="AI159" s="37">
        <v>43735</v>
      </c>
      <c r="AK159" s="37">
        <v>981620.16</v>
      </c>
      <c r="AL159" s="37">
        <v>226574.35</v>
      </c>
    </row>
    <row r="160" spans="1:41">
      <c r="A160" s="126" t="s">
        <v>632</v>
      </c>
      <c r="B160" s="126" t="s">
        <v>338</v>
      </c>
      <c r="C160" s="126">
        <v>4364</v>
      </c>
      <c r="D160" s="126" t="s">
        <v>232</v>
      </c>
      <c r="E160" s="126" t="s">
        <v>232</v>
      </c>
      <c r="F160" s="36">
        <v>90161.74</v>
      </c>
      <c r="G160" s="36">
        <v>38000</v>
      </c>
      <c r="H160" s="36">
        <v>103112.16</v>
      </c>
      <c r="K160" s="126">
        <v>1585829.68</v>
      </c>
      <c r="L160" s="126">
        <v>397813.09</v>
      </c>
      <c r="O160" s="59">
        <v>4404</v>
      </c>
      <c r="P160" s="59">
        <v>40597.17</v>
      </c>
      <c r="S160" s="59">
        <v>0</v>
      </c>
      <c r="W160" s="126">
        <v>-1742514.87</v>
      </c>
      <c r="X160" s="126">
        <v>4801199.47</v>
      </c>
      <c r="Y160" s="33"/>
      <c r="Z160" s="33">
        <v>1273624.71</v>
      </c>
      <c r="AA160" s="33">
        <v>69962</v>
      </c>
      <c r="AB160" s="33">
        <v>1318.49</v>
      </c>
      <c r="AD160" s="33">
        <v>181828.5</v>
      </c>
      <c r="AF160" s="33">
        <v>193612.53</v>
      </c>
      <c r="AG160" s="37">
        <v>919725.5</v>
      </c>
      <c r="AI160" s="37">
        <v>43530</v>
      </c>
      <c r="AK160" s="37">
        <v>1299297.29</v>
      </c>
      <c r="AL160" s="37">
        <v>346562.54</v>
      </c>
    </row>
    <row r="161" spans="1:41">
      <c r="A161" s="126" t="s">
        <v>632</v>
      </c>
      <c r="B161" s="126" t="s">
        <v>338</v>
      </c>
      <c r="C161" s="126">
        <v>4077</v>
      </c>
      <c r="D161" s="126" t="s">
        <v>233</v>
      </c>
      <c r="E161" s="126" t="s">
        <v>233</v>
      </c>
      <c r="F161" s="36">
        <v>89274.8</v>
      </c>
      <c r="G161" s="36">
        <v>10402.35</v>
      </c>
      <c r="H161" s="36">
        <v>89117.13</v>
      </c>
      <c r="K161" s="126">
        <v>1123843.5</v>
      </c>
      <c r="L161" s="126">
        <v>352659.58</v>
      </c>
      <c r="O161" s="59">
        <v>50000</v>
      </c>
      <c r="P161" s="59">
        <v>128100</v>
      </c>
      <c r="S161" s="59">
        <v>0</v>
      </c>
      <c r="W161" s="126">
        <v>-3129509.36</v>
      </c>
      <c r="X161" s="126">
        <v>5209136.26</v>
      </c>
      <c r="Y161" s="33"/>
      <c r="Z161" s="33">
        <v>1186319.33</v>
      </c>
      <c r="AA161" s="33">
        <v>255000</v>
      </c>
      <c r="AB161" s="33">
        <v>891.61</v>
      </c>
      <c r="AD161" s="33">
        <v>1328787.3999999999</v>
      </c>
      <c r="AF161" s="33">
        <v>228154.63</v>
      </c>
      <c r="AG161" s="37">
        <v>2014491.4</v>
      </c>
      <c r="AI161" s="37">
        <v>29517</v>
      </c>
      <c r="AK161" s="37">
        <v>1158340.1399999999</v>
      </c>
      <c r="AL161" s="37">
        <v>389233.97</v>
      </c>
    </row>
    <row r="162" spans="1:41">
      <c r="A162" s="126" t="s">
        <v>632</v>
      </c>
      <c r="B162" s="126" t="s">
        <v>338</v>
      </c>
      <c r="C162" s="126">
        <v>3677</v>
      </c>
      <c r="D162" s="126" t="s">
        <v>234</v>
      </c>
      <c r="E162" s="126" t="s">
        <v>234</v>
      </c>
      <c r="F162" s="36">
        <v>256494.33</v>
      </c>
      <c r="G162" s="36">
        <v>19176.580000000002</v>
      </c>
      <c r="H162" s="36">
        <v>94859.41</v>
      </c>
      <c r="K162" s="126">
        <v>1146464.6100000001</v>
      </c>
      <c r="L162" s="126">
        <v>275752.7</v>
      </c>
      <c r="O162" s="59">
        <v>135</v>
      </c>
      <c r="P162" s="59">
        <v>46970.95</v>
      </c>
      <c r="S162" s="59">
        <v>860</v>
      </c>
      <c r="W162" s="126">
        <v>-76454.73</v>
      </c>
      <c r="X162" s="126">
        <v>2453318.4700000002</v>
      </c>
      <c r="Y162" s="33"/>
      <c r="Z162" s="33">
        <v>741078.53</v>
      </c>
      <c r="AA162" s="33">
        <v>200800</v>
      </c>
      <c r="AB162" s="33">
        <v>1239.6400000000001</v>
      </c>
      <c r="AD162" s="33">
        <v>1171800</v>
      </c>
      <c r="AF162" s="33">
        <v>271970.75</v>
      </c>
      <c r="AG162" s="37">
        <v>1558659.5</v>
      </c>
      <c r="AI162" s="37">
        <v>49982</v>
      </c>
      <c r="AK162" s="37">
        <v>1101491.8700000001</v>
      </c>
      <c r="AL162" s="37">
        <v>308837.61</v>
      </c>
    </row>
    <row r="163" spans="1:41">
      <c r="A163" s="126" t="s">
        <v>632</v>
      </c>
      <c r="B163" s="126" t="s">
        <v>338</v>
      </c>
      <c r="C163" s="126">
        <v>7138</v>
      </c>
      <c r="D163" s="126" t="s">
        <v>235</v>
      </c>
      <c r="E163" s="126" t="s">
        <v>235</v>
      </c>
      <c r="F163" s="36">
        <v>198674.71</v>
      </c>
      <c r="G163" s="36">
        <v>459574.73</v>
      </c>
      <c r="H163" s="36">
        <v>86255.76</v>
      </c>
      <c r="K163" s="126">
        <v>517725.98</v>
      </c>
      <c r="L163" s="126">
        <v>598180.06999999995</v>
      </c>
      <c r="O163" s="59">
        <v>5740</v>
      </c>
      <c r="P163" s="59">
        <v>114904.54</v>
      </c>
      <c r="S163" s="59">
        <v>2806</v>
      </c>
      <c r="U163" s="126">
        <v>3100</v>
      </c>
      <c r="W163" s="126">
        <v>-1770368.33</v>
      </c>
      <c r="X163" s="126">
        <v>4517827.99</v>
      </c>
      <c r="Y163" s="33"/>
      <c r="Z163" s="33">
        <v>1851710.08</v>
      </c>
      <c r="AA163" s="33">
        <v>114230</v>
      </c>
      <c r="AB163" s="33">
        <v>1376.39</v>
      </c>
      <c r="AD163" s="33">
        <v>1432672.39</v>
      </c>
      <c r="AF163" s="33">
        <v>370096.32</v>
      </c>
      <c r="AG163" s="37">
        <v>2170794.39</v>
      </c>
      <c r="AI163" s="37">
        <v>16240</v>
      </c>
      <c r="AJ163" s="37">
        <v>40780</v>
      </c>
      <c r="AK163" s="37">
        <v>2276799.48</v>
      </c>
      <c r="AL163" s="37">
        <v>279070.26</v>
      </c>
    </row>
    <row r="164" spans="1:41">
      <c r="A164" s="126" t="s">
        <v>632</v>
      </c>
      <c r="B164" s="126" t="s">
        <v>338</v>
      </c>
      <c r="C164" s="126">
        <v>4746</v>
      </c>
      <c r="D164" s="126" t="s">
        <v>236</v>
      </c>
      <c r="E164" s="126" t="s">
        <v>236</v>
      </c>
      <c r="F164" s="36">
        <v>77264.25</v>
      </c>
      <c r="G164" s="36">
        <v>59987.5</v>
      </c>
      <c r="H164" s="36">
        <v>68758.66</v>
      </c>
      <c r="K164" s="126">
        <v>719979.22</v>
      </c>
      <c r="L164" s="126">
        <v>191596.21</v>
      </c>
      <c r="O164" s="59">
        <v>0</v>
      </c>
      <c r="P164" s="59">
        <v>85271.54</v>
      </c>
      <c r="S164" s="59">
        <v>750</v>
      </c>
      <c r="W164" s="126">
        <v>-1449053.33</v>
      </c>
      <c r="X164" s="126">
        <v>3061336.79</v>
      </c>
      <c r="Y164" s="33"/>
      <c r="Z164" s="33">
        <v>1374933.08</v>
      </c>
      <c r="AA164" s="33">
        <v>20000</v>
      </c>
      <c r="AB164" s="33">
        <v>1023.6</v>
      </c>
      <c r="AD164" s="33">
        <v>1187913</v>
      </c>
      <c r="AF164" s="33">
        <v>275422.99</v>
      </c>
      <c r="AG164" s="37">
        <v>1818523</v>
      </c>
      <c r="AI164" s="37">
        <v>26812</v>
      </c>
      <c r="AK164" s="37">
        <v>1311756.06</v>
      </c>
      <c r="AL164" s="37">
        <v>282920.77</v>
      </c>
    </row>
    <row r="165" spans="1:41">
      <c r="A165" s="126" t="s">
        <v>632</v>
      </c>
      <c r="B165" s="126" t="s">
        <v>338</v>
      </c>
      <c r="C165" s="126">
        <v>2320</v>
      </c>
      <c r="D165" s="126" t="s">
        <v>237</v>
      </c>
      <c r="E165" s="126" t="s">
        <v>237</v>
      </c>
      <c r="F165" s="36">
        <v>198125.33</v>
      </c>
      <c r="G165" s="36">
        <v>106901.45</v>
      </c>
      <c r="H165" s="36">
        <v>302297.09999999998</v>
      </c>
      <c r="K165" s="126">
        <v>1872218.63</v>
      </c>
      <c r="L165" s="126">
        <v>339717.7</v>
      </c>
      <c r="O165" s="59">
        <v>0</v>
      </c>
      <c r="P165" s="59">
        <v>164901.89000000001</v>
      </c>
      <c r="S165" s="59">
        <v>0</v>
      </c>
      <c r="W165" s="126">
        <v>487050.89</v>
      </c>
      <c r="X165" s="126">
        <v>2227904.62</v>
      </c>
      <c r="Y165" s="33"/>
      <c r="Z165" s="33">
        <v>1028259.02</v>
      </c>
      <c r="AA165" s="33">
        <v>118510</v>
      </c>
      <c r="AB165" s="33">
        <v>516.48</v>
      </c>
      <c r="AD165" s="33">
        <v>753436.5</v>
      </c>
      <c r="AF165" s="33">
        <v>107886.03</v>
      </c>
      <c r="AG165" s="37">
        <v>1250528.5</v>
      </c>
      <c r="AI165" s="37">
        <v>9548</v>
      </c>
      <c r="AK165" s="37">
        <v>775172.84</v>
      </c>
      <c r="AL165" s="37">
        <v>33955.879999999997</v>
      </c>
    </row>
    <row r="166" spans="1:41">
      <c r="A166" s="126" t="s">
        <v>632</v>
      </c>
      <c r="B166" s="126" t="s">
        <v>338</v>
      </c>
      <c r="C166" s="126">
        <v>3323</v>
      </c>
      <c r="D166" s="126" t="s">
        <v>238</v>
      </c>
      <c r="E166" s="126" t="s">
        <v>238</v>
      </c>
      <c r="F166" s="36">
        <v>238857.85</v>
      </c>
      <c r="G166" s="36">
        <v>91175.1</v>
      </c>
      <c r="H166" s="36">
        <v>223418.34</v>
      </c>
      <c r="K166" s="126">
        <v>1414568.52</v>
      </c>
      <c r="L166" s="126">
        <v>345233.67</v>
      </c>
      <c r="O166" s="59">
        <v>3500</v>
      </c>
      <c r="P166" s="59">
        <v>39504.959999999999</v>
      </c>
      <c r="S166" s="59">
        <v>2392</v>
      </c>
      <c r="W166" s="126">
        <v>605064.89</v>
      </c>
      <c r="X166" s="126">
        <v>1652500.79</v>
      </c>
      <c r="Y166" s="33"/>
      <c r="Z166" s="33">
        <v>1363640.83</v>
      </c>
      <c r="AA166" s="33">
        <v>211215</v>
      </c>
      <c r="AB166" s="33">
        <v>827.34</v>
      </c>
      <c r="AD166" s="33">
        <v>561401.9</v>
      </c>
      <c r="AF166" s="33">
        <v>286749.71000000002</v>
      </c>
      <c r="AG166" s="37">
        <v>1299807.3799999999</v>
      </c>
      <c r="AI166" s="37">
        <v>64257</v>
      </c>
      <c r="AK166" s="37">
        <v>856526.3</v>
      </c>
      <c r="AL166" s="37">
        <v>192953.26</v>
      </c>
    </row>
    <row r="167" spans="1:41">
      <c r="A167" s="126" t="s">
        <v>632</v>
      </c>
      <c r="B167" s="126" t="s">
        <v>338</v>
      </c>
      <c r="C167" s="126">
        <v>2456</v>
      </c>
      <c r="D167" s="126" t="s">
        <v>239</v>
      </c>
      <c r="E167" s="126" t="s">
        <v>239</v>
      </c>
      <c r="F167" s="36">
        <v>673060.4</v>
      </c>
      <c r="G167" s="36">
        <v>19200</v>
      </c>
      <c r="H167" s="36">
        <v>72293.66</v>
      </c>
      <c r="K167" s="126">
        <v>1791026.43</v>
      </c>
      <c r="L167" s="126">
        <v>395863.34</v>
      </c>
      <c r="P167" s="59">
        <v>47268.57</v>
      </c>
      <c r="S167" s="59">
        <v>0</v>
      </c>
      <c r="W167" s="126">
        <v>876591</v>
      </c>
      <c r="X167" s="126">
        <v>2038406.69</v>
      </c>
      <c r="Y167" s="33"/>
      <c r="Z167" s="33">
        <v>1004593.05</v>
      </c>
      <c r="AA167" s="33">
        <v>145300</v>
      </c>
      <c r="AB167" s="33">
        <v>1446.22</v>
      </c>
      <c r="AD167" s="33">
        <v>900763.5</v>
      </c>
      <c r="AF167" s="33">
        <v>142278.49</v>
      </c>
      <c r="AG167" s="37">
        <v>1272237.5</v>
      </c>
      <c r="AI167" s="37">
        <v>33066</v>
      </c>
      <c r="AJ167" s="37">
        <v>10736</v>
      </c>
      <c r="AK167" s="37">
        <v>618200.63</v>
      </c>
      <c r="AL167" s="37">
        <v>270963.56</v>
      </c>
    </row>
    <row r="168" spans="1:41">
      <c r="A168" s="126" t="s">
        <v>632</v>
      </c>
      <c r="B168" s="126" t="s">
        <v>338</v>
      </c>
      <c r="C168" s="126">
        <v>4122</v>
      </c>
      <c r="D168" s="126" t="s">
        <v>240</v>
      </c>
      <c r="E168" s="126" t="s">
        <v>240</v>
      </c>
      <c r="F168" s="36">
        <v>226403.43</v>
      </c>
      <c r="G168" s="36">
        <v>37200</v>
      </c>
      <c r="H168" s="36">
        <v>63978.09</v>
      </c>
      <c r="K168" s="126">
        <v>1372125.91</v>
      </c>
      <c r="L168" s="126">
        <v>312517.61</v>
      </c>
      <c r="O168" s="59">
        <v>0</v>
      </c>
      <c r="P168" s="59">
        <v>62100</v>
      </c>
      <c r="S168" s="59">
        <v>1650</v>
      </c>
      <c r="W168" s="126">
        <v>-116357.67</v>
      </c>
      <c r="X168" s="126">
        <v>2546107.46</v>
      </c>
      <c r="Y168" s="33"/>
      <c r="Z168" s="33">
        <v>1189866.32</v>
      </c>
      <c r="AA168" s="33">
        <v>91920</v>
      </c>
      <c r="AB168" s="33">
        <v>1236.3</v>
      </c>
      <c r="AD168" s="33">
        <v>1331514</v>
      </c>
      <c r="AF168" s="33">
        <v>145906.01999999999</v>
      </c>
      <c r="AG168" s="37">
        <v>1849759.75</v>
      </c>
      <c r="AI168" s="37">
        <v>23886</v>
      </c>
      <c r="AK168" s="37">
        <v>1139539.01</v>
      </c>
      <c r="AL168" s="37">
        <v>217669.63</v>
      </c>
      <c r="AO168" s="37">
        <v>10863</v>
      </c>
    </row>
    <row r="169" spans="1:41">
      <c r="A169" s="126" t="s">
        <v>632</v>
      </c>
      <c r="B169" s="126" t="s">
        <v>338</v>
      </c>
      <c r="C169" s="126">
        <v>2541</v>
      </c>
      <c r="D169" s="126" t="s">
        <v>241</v>
      </c>
      <c r="E169" s="126" t="s">
        <v>241</v>
      </c>
      <c r="F169" s="36">
        <v>47155.28</v>
      </c>
      <c r="G169" s="36">
        <v>5917.43</v>
      </c>
      <c r="H169" s="36">
        <v>77191.87</v>
      </c>
      <c r="K169" s="126">
        <v>582766.72</v>
      </c>
      <c r="L169" s="126">
        <v>464003.53</v>
      </c>
      <c r="O169" s="59">
        <v>9500</v>
      </c>
      <c r="P169" s="59">
        <v>23971.34</v>
      </c>
      <c r="S169" s="59">
        <v>1718</v>
      </c>
      <c r="W169" s="126">
        <v>1560978.74</v>
      </c>
      <c r="Y169" s="33"/>
      <c r="Z169" s="33">
        <v>1098801.1100000001</v>
      </c>
      <c r="AA169" s="33"/>
      <c r="AB169" s="33">
        <v>713.9</v>
      </c>
      <c r="AD169" s="33">
        <v>667149</v>
      </c>
      <c r="AF169" s="33">
        <v>239832</v>
      </c>
      <c r="AG169" s="37">
        <v>1192772</v>
      </c>
      <c r="AI169" s="37">
        <v>33949</v>
      </c>
      <c r="AK169" s="37">
        <v>913441.18</v>
      </c>
      <c r="AL169" s="37">
        <v>285467.08</v>
      </c>
    </row>
    <row r="170" spans="1:41">
      <c r="A170" s="126" t="s">
        <v>632</v>
      </c>
      <c r="B170" s="126" t="s">
        <v>338</v>
      </c>
      <c r="C170" s="126">
        <v>2313</v>
      </c>
      <c r="D170" s="126" t="s">
        <v>302</v>
      </c>
      <c r="E170" s="126" t="s">
        <v>302</v>
      </c>
      <c r="F170" s="36">
        <v>462335.08</v>
      </c>
      <c r="G170" s="36">
        <v>17227</v>
      </c>
      <c r="H170" s="36">
        <v>100539.62</v>
      </c>
      <c r="K170" s="126">
        <v>1346248.95</v>
      </c>
      <c r="L170" s="126">
        <v>601217.04</v>
      </c>
      <c r="O170" s="59">
        <v>-2075</v>
      </c>
      <c r="P170" s="59">
        <v>45994.74</v>
      </c>
      <c r="S170" s="59">
        <v>1661</v>
      </c>
      <c r="W170" s="126">
        <v>-158076.72</v>
      </c>
      <c r="X170" s="126">
        <v>2754433.99</v>
      </c>
      <c r="Y170" s="33"/>
      <c r="Z170" s="33">
        <v>1247550.53</v>
      </c>
      <c r="AA170" s="33">
        <v>126450</v>
      </c>
      <c r="AB170" s="33">
        <v>1307.18</v>
      </c>
      <c r="AD170" s="33">
        <v>1407658</v>
      </c>
      <c r="AF170" s="33">
        <v>116945.41</v>
      </c>
      <c r="AG170" s="37">
        <v>1921819</v>
      </c>
      <c r="AI170" s="37">
        <v>5222</v>
      </c>
      <c r="AK170" s="37">
        <v>762774.95</v>
      </c>
      <c r="AL170" s="37">
        <v>322765.49</v>
      </c>
      <c r="AO170" s="37">
        <v>1700</v>
      </c>
    </row>
    <row r="171" spans="1:41">
      <c r="A171" s="126" t="s">
        <v>632</v>
      </c>
      <c r="B171" s="126" t="s">
        <v>338</v>
      </c>
      <c r="C171" s="126">
        <v>5477</v>
      </c>
      <c r="D171" s="126" t="s">
        <v>306</v>
      </c>
      <c r="E171" s="126" t="s">
        <v>306</v>
      </c>
      <c r="F171" s="36">
        <v>446982.6</v>
      </c>
      <c r="G171" s="36">
        <v>76410.179999999993</v>
      </c>
      <c r="H171" s="36">
        <v>89294.81</v>
      </c>
      <c r="K171" s="126">
        <v>528010</v>
      </c>
      <c r="L171" s="126">
        <v>251953.2</v>
      </c>
      <c r="O171" s="59">
        <v>38082</v>
      </c>
      <c r="P171" s="59">
        <v>31972.6</v>
      </c>
      <c r="R171" s="59">
        <v>16900</v>
      </c>
      <c r="S171" s="59">
        <v>0</v>
      </c>
      <c r="W171" s="126">
        <v>-2857135.92</v>
      </c>
      <c r="X171" s="126">
        <v>4164121.7</v>
      </c>
      <c r="Y171" s="33"/>
      <c r="Z171" s="33">
        <v>1439725.01</v>
      </c>
      <c r="AA171" s="33">
        <v>348772</v>
      </c>
      <c r="AB171" s="33">
        <v>807.18</v>
      </c>
      <c r="AD171" s="33">
        <v>1515653.5</v>
      </c>
      <c r="AF171" s="33">
        <v>193498.64</v>
      </c>
      <c r="AG171" s="37">
        <v>2067405.5</v>
      </c>
      <c r="AI171" s="37">
        <v>69585</v>
      </c>
      <c r="AK171" s="37">
        <v>1285246.2</v>
      </c>
      <c r="AL171" s="37">
        <v>77509.22</v>
      </c>
    </row>
    <row r="172" spans="1:41">
      <c r="A172" s="126" t="s">
        <v>632</v>
      </c>
      <c r="B172" s="126" t="s">
        <v>338</v>
      </c>
      <c r="C172" s="126">
        <v>2102</v>
      </c>
      <c r="D172" s="126" t="s">
        <v>310</v>
      </c>
      <c r="E172" s="126" t="s">
        <v>310</v>
      </c>
      <c r="F172" s="36">
        <v>361750.79</v>
      </c>
      <c r="G172" s="36">
        <v>68956.91</v>
      </c>
      <c r="H172" s="36">
        <v>120412.75</v>
      </c>
      <c r="K172" s="126">
        <v>1201050.58</v>
      </c>
      <c r="L172" s="126">
        <v>390725.42</v>
      </c>
      <c r="O172" s="59">
        <v>0</v>
      </c>
      <c r="P172" s="59">
        <v>49884.26</v>
      </c>
      <c r="S172" s="59">
        <v>233.62</v>
      </c>
      <c r="W172" s="126">
        <v>-883938.95</v>
      </c>
      <c r="X172" s="126">
        <v>3254719.47</v>
      </c>
      <c r="Y172" s="33"/>
      <c r="Z172" s="33">
        <v>904618.76</v>
      </c>
      <c r="AA172" s="33">
        <v>142500</v>
      </c>
      <c r="AB172" s="33">
        <v>1060.98</v>
      </c>
      <c r="AD172" s="33">
        <v>1041216.59</v>
      </c>
      <c r="AF172" s="33">
        <v>178674.53</v>
      </c>
      <c r="AG172" s="37">
        <v>1375246.59</v>
      </c>
      <c r="AI172" s="37">
        <v>33469</v>
      </c>
      <c r="AK172" s="37">
        <v>867382.44</v>
      </c>
      <c r="AL172" s="37">
        <v>265974.78000000003</v>
      </c>
      <c r="AO172" s="37">
        <v>4000</v>
      </c>
    </row>
    <row r="173" spans="1:41">
      <c r="A173" s="126" t="s">
        <v>634</v>
      </c>
      <c r="B173" s="126" t="s">
        <v>339</v>
      </c>
      <c r="C173" s="126">
        <v>5128</v>
      </c>
      <c r="D173" s="126" t="s">
        <v>242</v>
      </c>
      <c r="E173" s="126" t="s">
        <v>242</v>
      </c>
      <c r="F173" s="36">
        <v>768852.81</v>
      </c>
      <c r="G173" s="36">
        <v>242090.02</v>
      </c>
      <c r="H173" s="36">
        <v>100304.47</v>
      </c>
      <c r="K173" s="126">
        <v>764573.61</v>
      </c>
      <c r="L173" s="126">
        <v>464859.39</v>
      </c>
      <c r="O173" s="59">
        <v>7000</v>
      </c>
      <c r="P173" s="59">
        <v>74215.53</v>
      </c>
      <c r="R173" s="59">
        <v>0</v>
      </c>
      <c r="S173" s="59">
        <v>693.93</v>
      </c>
      <c r="W173" s="126">
        <v>-2658869.7999999998</v>
      </c>
      <c r="X173" s="126">
        <v>4774273.9400000004</v>
      </c>
      <c r="Y173" s="33"/>
      <c r="Z173" s="33">
        <v>1760127.79</v>
      </c>
      <c r="AA173" s="33">
        <v>186000</v>
      </c>
      <c r="AB173" s="33">
        <v>1058.43</v>
      </c>
      <c r="AD173" s="33">
        <v>1117800</v>
      </c>
      <c r="AG173" s="37">
        <v>1622854</v>
      </c>
      <c r="AJ173" s="37">
        <v>76425</v>
      </c>
      <c r="AK173" s="37">
        <v>898350.5</v>
      </c>
      <c r="AL173" s="37">
        <v>313618.02</v>
      </c>
      <c r="AO173" s="37">
        <v>10372</v>
      </c>
    </row>
    <row r="174" spans="1:41">
      <c r="A174" s="126" t="s">
        <v>634</v>
      </c>
      <c r="B174" s="126" t="s">
        <v>339</v>
      </c>
      <c r="C174" s="126">
        <v>2394</v>
      </c>
      <c r="D174" s="126" t="s">
        <v>243</v>
      </c>
      <c r="E174" s="126" t="s">
        <v>243</v>
      </c>
      <c r="F174" s="36">
        <v>467368.75</v>
      </c>
      <c r="G174" s="36">
        <v>11516</v>
      </c>
      <c r="H174" s="36">
        <v>40147.53</v>
      </c>
      <c r="K174" s="126">
        <v>1098667.3799999999</v>
      </c>
      <c r="L174" s="126">
        <v>491092.72</v>
      </c>
      <c r="O174" s="59">
        <v>0</v>
      </c>
      <c r="P174" s="59">
        <v>40150</v>
      </c>
      <c r="S174" s="59">
        <v>212.06</v>
      </c>
      <c r="V174" s="126">
        <v>-14879.69</v>
      </c>
      <c r="W174" s="126">
        <v>-1099309.18</v>
      </c>
      <c r="X174" s="126">
        <v>3320080.98</v>
      </c>
      <c r="Y174" s="33"/>
      <c r="Z174" s="33">
        <v>801370.01</v>
      </c>
      <c r="AA174" s="33">
        <v>78550</v>
      </c>
      <c r="AB174" s="33">
        <v>876.18</v>
      </c>
      <c r="AD174" s="33">
        <v>1397350</v>
      </c>
      <c r="AG174" s="37">
        <v>1636921</v>
      </c>
      <c r="AJ174" s="37">
        <v>32268</v>
      </c>
      <c r="AK174" s="37">
        <v>526080.67000000004</v>
      </c>
      <c r="AL174" s="37">
        <v>218838.31</v>
      </c>
      <c r="AO174" s="37">
        <v>1500</v>
      </c>
    </row>
    <row r="175" spans="1:41">
      <c r="A175" s="126" t="s">
        <v>634</v>
      </c>
      <c r="B175" s="126" t="s">
        <v>339</v>
      </c>
      <c r="C175" s="126">
        <v>2388</v>
      </c>
      <c r="D175" s="126" t="s">
        <v>244</v>
      </c>
      <c r="E175" s="126" t="s">
        <v>244</v>
      </c>
      <c r="F175" s="36">
        <v>478673.32</v>
      </c>
      <c r="G175" s="36">
        <v>125673.39</v>
      </c>
      <c r="H175" s="36">
        <v>47322.97</v>
      </c>
      <c r="K175" s="126">
        <v>1042410.24</v>
      </c>
      <c r="L175" s="126">
        <v>437959.4</v>
      </c>
      <c r="O175" s="59">
        <v>3000</v>
      </c>
      <c r="P175" s="59">
        <v>39294.32</v>
      </c>
      <c r="S175" s="59">
        <v>614.02</v>
      </c>
      <c r="W175" s="126">
        <v>-358245.19</v>
      </c>
      <c r="X175" s="126">
        <v>2333757.04</v>
      </c>
      <c r="Y175" s="33"/>
      <c r="Z175" s="33">
        <v>1063523.8400000001</v>
      </c>
      <c r="AA175" s="33">
        <v>333950</v>
      </c>
      <c r="AB175" s="33">
        <v>378.68</v>
      </c>
      <c r="AD175" s="33">
        <v>1078330</v>
      </c>
      <c r="AG175" s="37">
        <v>1436825</v>
      </c>
      <c r="AJ175" s="37">
        <v>53446</v>
      </c>
      <c r="AK175" s="37">
        <v>645979.25</v>
      </c>
      <c r="AL175" s="37">
        <v>226313.14</v>
      </c>
    </row>
    <row r="176" spans="1:41">
      <c r="A176" s="126" t="s">
        <v>634</v>
      </c>
      <c r="B176" s="126" t="s">
        <v>339</v>
      </c>
      <c r="C176" s="126">
        <v>6419</v>
      </c>
      <c r="D176" s="126" t="s">
        <v>245</v>
      </c>
      <c r="E176" s="126" t="s">
        <v>245</v>
      </c>
      <c r="F176" s="36">
        <v>1104385.73</v>
      </c>
      <c r="G176" s="36">
        <v>184922.5</v>
      </c>
      <c r="H176" s="36">
        <v>71088.289999999994</v>
      </c>
      <c r="K176" s="126">
        <v>140205.88</v>
      </c>
      <c r="L176" s="126">
        <v>455226.05</v>
      </c>
      <c r="O176" s="59">
        <v>2500</v>
      </c>
      <c r="P176" s="59">
        <v>50346.91</v>
      </c>
      <c r="W176" s="126">
        <v>-849174.5</v>
      </c>
      <c r="X176" s="126">
        <v>2500833.27</v>
      </c>
      <c r="Y176" s="33"/>
      <c r="Z176" s="33">
        <v>2258799.21</v>
      </c>
      <c r="AA176" s="33">
        <v>253955</v>
      </c>
      <c r="AB176" s="33">
        <v>1722.86</v>
      </c>
      <c r="AD176" s="33">
        <v>1057900</v>
      </c>
      <c r="AG176" s="37">
        <v>2128726</v>
      </c>
      <c r="AJ176" s="37">
        <v>136960</v>
      </c>
      <c r="AK176" s="37">
        <v>915152.8</v>
      </c>
      <c r="AL176" s="37">
        <v>135735.5</v>
      </c>
      <c r="AO176" s="37">
        <v>4480</v>
      </c>
    </row>
    <row r="177" spans="1:41">
      <c r="A177" s="126" t="s">
        <v>634</v>
      </c>
      <c r="B177" s="126" t="s">
        <v>339</v>
      </c>
      <c r="C177" s="126">
        <v>5934</v>
      </c>
      <c r="D177" s="126" t="s">
        <v>246</v>
      </c>
      <c r="E177" s="126" t="s">
        <v>246</v>
      </c>
      <c r="F177" s="36">
        <v>1606525.26</v>
      </c>
      <c r="G177" s="36">
        <v>248778.14</v>
      </c>
      <c r="H177" s="36">
        <v>93163.48</v>
      </c>
      <c r="K177" s="126">
        <v>728177.61</v>
      </c>
      <c r="L177" s="126">
        <v>999312.83</v>
      </c>
      <c r="O177" s="59">
        <v>1840</v>
      </c>
      <c r="P177" s="59">
        <v>66423.899999999994</v>
      </c>
      <c r="S177" s="59">
        <v>1998.88</v>
      </c>
      <c r="W177" s="126">
        <v>2093133.95</v>
      </c>
      <c r="X177" s="126">
        <v>1757956.06</v>
      </c>
      <c r="Y177" s="33"/>
      <c r="Z177" s="33">
        <v>1967622.33</v>
      </c>
      <c r="AA177" s="33">
        <v>15800</v>
      </c>
      <c r="AB177" s="33">
        <v>3521.31</v>
      </c>
      <c r="AD177" s="33">
        <v>1482960</v>
      </c>
      <c r="AG177" s="37">
        <v>2032758</v>
      </c>
      <c r="AJ177" s="37">
        <v>89905</v>
      </c>
      <c r="AK177" s="37">
        <v>1175792.1399999999</v>
      </c>
      <c r="AL177" s="37">
        <v>380220.97</v>
      </c>
      <c r="AO177" s="37">
        <v>36623</v>
      </c>
    </row>
    <row r="178" spans="1:41">
      <c r="A178" s="126" t="s">
        <v>634</v>
      </c>
      <c r="B178" s="126" t="s">
        <v>339</v>
      </c>
      <c r="C178" s="126">
        <v>3468</v>
      </c>
      <c r="D178" s="126" t="s">
        <v>247</v>
      </c>
      <c r="E178" s="126" t="s">
        <v>247</v>
      </c>
      <c r="F178" s="36">
        <v>558480.37</v>
      </c>
      <c r="G178" s="36">
        <v>220533.95</v>
      </c>
      <c r="H178" s="36">
        <v>54129.09</v>
      </c>
      <c r="K178" s="126">
        <v>1181663.1000000001</v>
      </c>
      <c r="L178" s="126">
        <v>194645.11</v>
      </c>
      <c r="O178" s="59">
        <v>3000</v>
      </c>
      <c r="P178" s="59">
        <v>37651.61</v>
      </c>
      <c r="W178" s="126">
        <v>-439914.63</v>
      </c>
      <c r="X178" s="126">
        <v>2321876.0699999998</v>
      </c>
      <c r="Y178" s="33"/>
      <c r="Z178" s="33">
        <v>1237657.46</v>
      </c>
      <c r="AA178" s="33">
        <v>286000</v>
      </c>
      <c r="AB178" s="33">
        <v>648.65</v>
      </c>
      <c r="AD178" s="33">
        <v>770970</v>
      </c>
      <c r="AG178" s="37">
        <v>1138284</v>
      </c>
      <c r="AJ178" s="37">
        <v>13760</v>
      </c>
      <c r="AK178" s="37">
        <v>599373.36</v>
      </c>
      <c r="AL178" s="37">
        <v>236092.18</v>
      </c>
      <c r="AO178" s="37">
        <v>20928</v>
      </c>
    </row>
    <row r="179" spans="1:41">
      <c r="A179" s="126" t="s">
        <v>634</v>
      </c>
      <c r="B179" s="126" t="s">
        <v>339</v>
      </c>
      <c r="C179" s="126">
        <v>4594</v>
      </c>
      <c r="D179" s="126" t="s">
        <v>248</v>
      </c>
      <c r="E179" s="126" t="s">
        <v>248</v>
      </c>
      <c r="F179" s="36">
        <v>596873.84</v>
      </c>
      <c r="G179" s="36">
        <v>194871.5</v>
      </c>
      <c r="H179" s="36">
        <v>48093.7</v>
      </c>
      <c r="K179" s="126">
        <v>634946.32999999996</v>
      </c>
      <c r="L179" s="126">
        <v>213755.7</v>
      </c>
      <c r="O179" s="59">
        <v>5000</v>
      </c>
      <c r="P179" s="59">
        <v>46801.46</v>
      </c>
      <c r="W179" s="126">
        <v>-917502.78</v>
      </c>
      <c r="X179" s="126">
        <v>2694098.62</v>
      </c>
      <c r="Y179" s="33"/>
      <c r="Z179" s="33">
        <v>1102209.8600000001</v>
      </c>
      <c r="AA179" s="33">
        <v>67220</v>
      </c>
      <c r="AB179" s="33">
        <v>1378.42</v>
      </c>
      <c r="AD179" s="33">
        <v>826610</v>
      </c>
      <c r="AG179" s="37">
        <v>1191742.92</v>
      </c>
      <c r="AJ179" s="37">
        <v>29340</v>
      </c>
      <c r="AK179" s="37">
        <v>716129.97</v>
      </c>
      <c r="AL179" s="37">
        <v>199111.62</v>
      </c>
      <c r="AO179" s="37">
        <v>950</v>
      </c>
    </row>
    <row r="180" spans="1:41">
      <c r="A180" s="126" t="s">
        <v>634</v>
      </c>
      <c r="B180" s="126" t="s">
        <v>339</v>
      </c>
      <c r="C180" s="126">
        <v>2228</v>
      </c>
      <c r="D180" s="126" t="s">
        <v>299</v>
      </c>
      <c r="E180" s="126" t="s">
        <v>299</v>
      </c>
      <c r="F180" s="36">
        <v>313550.77</v>
      </c>
      <c r="G180" s="36">
        <v>94980</v>
      </c>
      <c r="H180" s="36">
        <v>59321.4</v>
      </c>
      <c r="K180" s="126">
        <v>806444.48</v>
      </c>
      <c r="L180" s="126">
        <v>224027.66</v>
      </c>
      <c r="O180" s="59">
        <v>3500</v>
      </c>
      <c r="P180" s="59">
        <v>36457</v>
      </c>
      <c r="W180" s="126">
        <v>-966624.52</v>
      </c>
      <c r="X180" s="126">
        <v>2583494.75</v>
      </c>
      <c r="Y180" s="33"/>
      <c r="Z180" s="33">
        <v>876112.01</v>
      </c>
      <c r="AA180" s="33">
        <v>110000</v>
      </c>
      <c r="AB180" s="33">
        <v>696.39</v>
      </c>
      <c r="AD180" s="33">
        <v>321510</v>
      </c>
      <c r="AG180" s="37">
        <v>752472</v>
      </c>
      <c r="AJ180" s="37">
        <v>38666</v>
      </c>
      <c r="AK180" s="37">
        <v>532503.42000000004</v>
      </c>
      <c r="AL180" s="37">
        <v>141289.9</v>
      </c>
      <c r="AO180" s="37">
        <v>1890</v>
      </c>
    </row>
    <row r="181" spans="1:41">
      <c r="A181" s="126" t="s">
        <v>634</v>
      </c>
      <c r="B181" s="126" t="s">
        <v>339</v>
      </c>
      <c r="C181" s="126">
        <v>1378</v>
      </c>
      <c r="D181" s="126" t="s">
        <v>311</v>
      </c>
      <c r="E181" s="126" t="s">
        <v>311</v>
      </c>
      <c r="F181" s="36">
        <v>272822.5</v>
      </c>
      <c r="G181" s="36">
        <v>9590.84</v>
      </c>
      <c r="H181" s="36">
        <v>47809.599999999999</v>
      </c>
      <c r="K181" s="126">
        <v>1414129.19</v>
      </c>
      <c r="L181" s="126">
        <v>173103.53</v>
      </c>
      <c r="O181" s="59">
        <v>0</v>
      </c>
      <c r="P181" s="59">
        <v>29067.25</v>
      </c>
      <c r="S181" s="59">
        <v>0</v>
      </c>
      <c r="W181" s="126">
        <v>-943523.86</v>
      </c>
      <c r="X181" s="126">
        <v>2913433.4</v>
      </c>
      <c r="Y181" s="33"/>
      <c r="Z181" s="33">
        <v>726376.15</v>
      </c>
      <c r="AA181" s="33">
        <v>132202</v>
      </c>
      <c r="AB181" s="33">
        <v>341.69</v>
      </c>
      <c r="AD181" s="33">
        <v>651490</v>
      </c>
      <c r="AG181" s="37">
        <v>858936</v>
      </c>
      <c r="AJ181" s="37">
        <v>23760</v>
      </c>
      <c r="AK181" s="37">
        <v>470995.71</v>
      </c>
      <c r="AL181" s="37">
        <v>236127.26</v>
      </c>
      <c r="AO181" s="37">
        <v>2112</v>
      </c>
    </row>
    <row r="182" spans="1:41">
      <c r="A182" s="126" t="s">
        <v>635</v>
      </c>
      <c r="B182" s="126" t="s">
        <v>340</v>
      </c>
      <c r="C182" s="126">
        <v>8608</v>
      </c>
      <c r="D182" s="126" t="s">
        <v>249</v>
      </c>
      <c r="E182" s="126" t="s">
        <v>249</v>
      </c>
      <c r="F182" s="36">
        <v>1075713.25</v>
      </c>
      <c r="G182" s="36">
        <v>27290</v>
      </c>
      <c r="H182" s="36">
        <v>164096.43</v>
      </c>
      <c r="K182" s="126">
        <v>1229597.47</v>
      </c>
      <c r="L182" s="126">
        <v>595347.49</v>
      </c>
      <c r="O182" s="59">
        <v>1300</v>
      </c>
      <c r="P182" s="59">
        <v>56462.36</v>
      </c>
      <c r="R182" s="59">
        <v>42010</v>
      </c>
      <c r="S182" s="59">
        <v>551.53</v>
      </c>
      <c r="W182" s="126">
        <v>890425.84</v>
      </c>
      <c r="X182" s="126">
        <v>2535471.5499999998</v>
      </c>
      <c r="Y182" s="33"/>
      <c r="Z182" s="33">
        <v>2964026.91</v>
      </c>
      <c r="AA182" s="33"/>
      <c r="AB182" s="33">
        <v>2363.31</v>
      </c>
      <c r="AD182" s="33">
        <v>1595352</v>
      </c>
      <c r="AF182" s="33">
        <v>200612</v>
      </c>
      <c r="AG182" s="37">
        <v>2822050</v>
      </c>
      <c r="AI182" s="37">
        <v>113314</v>
      </c>
      <c r="AK182" s="37">
        <v>1974861.17</v>
      </c>
      <c r="AL182" s="37">
        <v>286305.69</v>
      </c>
    </row>
    <row r="183" spans="1:41">
      <c r="A183" s="126" t="s">
        <v>635</v>
      </c>
      <c r="B183" s="126" t="s">
        <v>340</v>
      </c>
      <c r="C183" s="126">
        <v>3729</v>
      </c>
      <c r="D183" s="126" t="s">
        <v>250</v>
      </c>
      <c r="E183" s="126" t="s">
        <v>250</v>
      </c>
      <c r="F183" s="36">
        <v>276021.19</v>
      </c>
      <c r="G183" s="36">
        <v>69272</v>
      </c>
      <c r="H183" s="36">
        <v>408743.55</v>
      </c>
      <c r="K183" s="126">
        <v>430058.32</v>
      </c>
      <c r="L183" s="126">
        <v>342029.13</v>
      </c>
      <c r="O183" s="59">
        <v>3000</v>
      </c>
      <c r="P183" s="59">
        <v>45106.12</v>
      </c>
      <c r="R183" s="59">
        <v>56400</v>
      </c>
      <c r="S183" s="59">
        <v>0</v>
      </c>
      <c r="W183" s="126">
        <v>-2135389.42</v>
      </c>
      <c r="X183" s="126">
        <v>3491897.05</v>
      </c>
      <c r="Y183" s="33"/>
      <c r="Z183" s="33">
        <v>1648388.51</v>
      </c>
      <c r="AA183" s="33"/>
      <c r="AB183" s="33">
        <v>587.09</v>
      </c>
      <c r="AD183" s="33">
        <v>1260172</v>
      </c>
      <c r="AF183" s="33">
        <v>134474</v>
      </c>
      <c r="AG183" s="37">
        <v>1997667</v>
      </c>
      <c r="AI183" s="37">
        <v>28334</v>
      </c>
      <c r="AK183" s="37">
        <v>799311.28</v>
      </c>
      <c r="AL183" s="37">
        <v>153198.88</v>
      </c>
    </row>
    <row r="184" spans="1:41">
      <c r="A184" s="126" t="s">
        <v>635</v>
      </c>
      <c r="B184" s="126" t="s">
        <v>340</v>
      </c>
      <c r="C184" s="126">
        <v>4790</v>
      </c>
      <c r="D184" s="126" t="s">
        <v>251</v>
      </c>
      <c r="E184" s="126" t="s">
        <v>251</v>
      </c>
      <c r="F184" s="36">
        <v>439532.9</v>
      </c>
      <c r="G184" s="36">
        <v>17098.53</v>
      </c>
      <c r="H184" s="36">
        <v>142948.57999999999</v>
      </c>
      <c r="K184" s="126">
        <v>10465773.310000001</v>
      </c>
      <c r="L184" s="126">
        <v>3647263.05</v>
      </c>
      <c r="O184" s="59">
        <v>0</v>
      </c>
      <c r="P184" s="59">
        <v>63015.71</v>
      </c>
      <c r="S184" s="59">
        <v>81.22</v>
      </c>
      <c r="W184" s="126">
        <v>11009257.470000001</v>
      </c>
      <c r="X184" s="126">
        <v>2917750.69</v>
      </c>
      <c r="Y184" s="33"/>
      <c r="Z184" s="33">
        <v>1486012.05</v>
      </c>
      <c r="AA184" s="33">
        <v>4574627.9400000004</v>
      </c>
      <c r="AB184" s="33">
        <v>1460.28</v>
      </c>
      <c r="AD184" s="33">
        <v>1749929.6</v>
      </c>
      <c r="AF184" s="33">
        <v>38598.25</v>
      </c>
      <c r="AG184" s="37">
        <v>3482796.6</v>
      </c>
      <c r="AI184" s="37">
        <v>88449.46</v>
      </c>
      <c r="AK184" s="37">
        <v>1757931.97</v>
      </c>
      <c r="AL184" s="37">
        <v>1798938.81</v>
      </c>
    </row>
    <row r="185" spans="1:41">
      <c r="A185" s="126" t="s">
        <v>635</v>
      </c>
      <c r="B185" s="126" t="s">
        <v>340</v>
      </c>
      <c r="C185" s="126">
        <v>4417</v>
      </c>
      <c r="D185" s="126" t="s">
        <v>252</v>
      </c>
      <c r="E185" s="126" t="s">
        <v>252</v>
      </c>
      <c r="F185" s="36">
        <v>109894.75</v>
      </c>
      <c r="G185" s="36">
        <v>31523.73</v>
      </c>
      <c r="H185" s="36">
        <v>96523.520000000004</v>
      </c>
      <c r="K185" s="126">
        <v>405256.85</v>
      </c>
      <c r="L185" s="126">
        <v>363594.39</v>
      </c>
      <c r="O185" s="59">
        <v>0</v>
      </c>
      <c r="P185" s="59">
        <v>123168.22</v>
      </c>
      <c r="R185" s="59">
        <v>65000</v>
      </c>
      <c r="S185" s="59">
        <v>73207.72</v>
      </c>
      <c r="U185" s="126">
        <v>215000</v>
      </c>
      <c r="W185" s="126">
        <v>-2293768.31</v>
      </c>
      <c r="X185" s="126">
        <v>3101018.9</v>
      </c>
      <c r="Y185" s="33"/>
      <c r="Z185" s="33">
        <v>1707799.87</v>
      </c>
      <c r="AA185" s="33"/>
      <c r="AB185" s="33">
        <v>449.59</v>
      </c>
      <c r="AD185" s="33">
        <v>678485.5</v>
      </c>
      <c r="AF185" s="33">
        <v>109115</v>
      </c>
      <c r="AG185" s="37">
        <v>1568599.5</v>
      </c>
      <c r="AK185" s="37">
        <v>987172.88</v>
      </c>
      <c r="AL185" s="37">
        <v>216910.87</v>
      </c>
    </row>
    <row r="186" spans="1:41">
      <c r="A186" s="126" t="s">
        <v>635</v>
      </c>
      <c r="B186" s="126" t="s">
        <v>340</v>
      </c>
      <c r="C186" s="126">
        <v>5171</v>
      </c>
      <c r="D186" s="126" t="s">
        <v>253</v>
      </c>
      <c r="E186" s="126" t="s">
        <v>253</v>
      </c>
      <c r="F186" s="36">
        <v>294689.51</v>
      </c>
      <c r="G186" s="36">
        <v>61468.77</v>
      </c>
      <c r="H186" s="36">
        <v>90258.33</v>
      </c>
      <c r="K186" s="126">
        <v>369059</v>
      </c>
      <c r="L186" s="126">
        <v>367431.47</v>
      </c>
      <c r="P186" s="59">
        <v>45926.66</v>
      </c>
      <c r="S186" s="59">
        <v>2122</v>
      </c>
      <c r="W186" s="126">
        <v>1418034.49</v>
      </c>
      <c r="X186" s="126">
        <v>254405.43</v>
      </c>
      <c r="Y186" s="33"/>
      <c r="Z186" s="33">
        <v>1679800.86</v>
      </c>
      <c r="AA186" s="33"/>
      <c r="AB186" s="33">
        <v>724.89</v>
      </c>
      <c r="AD186" s="33">
        <v>1941983</v>
      </c>
      <c r="AF186" s="33">
        <v>145589.5</v>
      </c>
      <c r="AG186" s="37">
        <v>2653778.5</v>
      </c>
      <c r="AI186" s="37">
        <v>9277</v>
      </c>
      <c r="AK186" s="37">
        <v>1308394.25</v>
      </c>
      <c r="AL186" s="37">
        <v>334230</v>
      </c>
    </row>
    <row r="187" spans="1:41">
      <c r="A187" s="126" t="s">
        <v>635</v>
      </c>
      <c r="B187" s="126" t="s">
        <v>340</v>
      </c>
      <c r="C187" s="126">
        <v>5853</v>
      </c>
      <c r="D187" s="126" t="s">
        <v>254</v>
      </c>
      <c r="E187" s="126" t="s">
        <v>254</v>
      </c>
      <c r="F187" s="36">
        <v>143558.78</v>
      </c>
      <c r="G187" s="36">
        <v>22802</v>
      </c>
      <c r="H187" s="36">
        <v>78703.77</v>
      </c>
      <c r="K187" s="126">
        <v>1035213.11</v>
      </c>
      <c r="L187" s="126">
        <v>347801.23</v>
      </c>
      <c r="O187" s="59">
        <v>150100</v>
      </c>
      <c r="P187" s="59">
        <v>68760.11</v>
      </c>
      <c r="R187" s="59">
        <v>60475</v>
      </c>
      <c r="S187" s="59">
        <v>3649.57</v>
      </c>
      <c r="W187" s="126">
        <v>-2640305.7599999998</v>
      </c>
      <c r="X187" s="126">
        <v>4470863.96</v>
      </c>
      <c r="Y187" s="33"/>
      <c r="Z187" s="33">
        <v>1973397.93</v>
      </c>
      <c r="AA187" s="33"/>
      <c r="AB187" s="33">
        <v>465.13</v>
      </c>
      <c r="AD187" s="33">
        <v>1255362</v>
      </c>
      <c r="AF187" s="33">
        <v>164128</v>
      </c>
      <c r="AG187" s="37">
        <v>2144571</v>
      </c>
      <c r="AI187" s="37">
        <v>5760</v>
      </c>
      <c r="AK187" s="37">
        <v>1483473.99</v>
      </c>
      <c r="AL187" s="37">
        <v>244691.5</v>
      </c>
      <c r="AO187" s="37">
        <v>320.56</v>
      </c>
    </row>
    <row r="188" spans="1:41">
      <c r="A188" s="126" t="s">
        <v>635</v>
      </c>
      <c r="B188" s="126" t="s">
        <v>340</v>
      </c>
      <c r="C188" s="126">
        <v>5293</v>
      </c>
      <c r="D188" s="126" t="s">
        <v>255</v>
      </c>
      <c r="E188" s="126" t="s">
        <v>255</v>
      </c>
      <c r="F188" s="36">
        <v>457159.64</v>
      </c>
      <c r="G188" s="36">
        <v>29090.75</v>
      </c>
      <c r="H188" s="36">
        <v>196969.68</v>
      </c>
      <c r="K188" s="126">
        <v>241417.5</v>
      </c>
      <c r="L188" s="126">
        <v>562391.27</v>
      </c>
      <c r="O188" s="59">
        <v>9120</v>
      </c>
      <c r="P188" s="59">
        <v>53765.58</v>
      </c>
      <c r="S188" s="59">
        <v>2997.32</v>
      </c>
      <c r="W188" s="126">
        <v>257864.53</v>
      </c>
      <c r="X188" s="126">
        <v>1315785.06</v>
      </c>
      <c r="Y188" s="33"/>
      <c r="Z188" s="33">
        <v>1618859.32</v>
      </c>
      <c r="AA188" s="33"/>
      <c r="AB188" s="33">
        <v>944.92</v>
      </c>
      <c r="AD188" s="33">
        <v>2261688.1</v>
      </c>
      <c r="AF188" s="33">
        <v>384923</v>
      </c>
      <c r="AG188" s="37">
        <v>3022442.1</v>
      </c>
      <c r="AI188" s="37">
        <v>27244</v>
      </c>
      <c r="AK188" s="37">
        <v>1177343.48</v>
      </c>
      <c r="AL188" s="37">
        <v>191889.41</v>
      </c>
    </row>
    <row r="189" spans="1:41">
      <c r="A189" s="126" t="s">
        <v>635</v>
      </c>
      <c r="B189" s="126" t="s">
        <v>340</v>
      </c>
      <c r="C189" s="126">
        <v>6642</v>
      </c>
      <c r="D189" s="126" t="s">
        <v>256</v>
      </c>
      <c r="E189" s="126" t="s">
        <v>256</v>
      </c>
      <c r="F189" s="36">
        <v>286642.01</v>
      </c>
      <c r="G189" s="36">
        <v>55493.25</v>
      </c>
      <c r="H189" s="36">
        <v>288789.13</v>
      </c>
      <c r="K189" s="126">
        <v>301425.96999999997</v>
      </c>
      <c r="L189" s="126">
        <v>1229617.76</v>
      </c>
      <c r="O189" s="59">
        <v>0</v>
      </c>
      <c r="P189" s="59">
        <v>47023.09</v>
      </c>
      <c r="R189" s="59">
        <v>29840</v>
      </c>
      <c r="S189" s="59">
        <v>98279.59</v>
      </c>
      <c r="W189" s="126">
        <v>874570.29</v>
      </c>
      <c r="X189" s="126">
        <v>1137972.49</v>
      </c>
      <c r="Y189" s="33"/>
      <c r="Z189" s="33">
        <v>3790698.04</v>
      </c>
      <c r="AA189" s="33">
        <v>237120</v>
      </c>
      <c r="AB189" s="33">
        <v>1311.52</v>
      </c>
      <c r="AD189" s="33">
        <v>1666176.1</v>
      </c>
      <c r="AF189" s="33">
        <v>453838.52</v>
      </c>
      <c r="AG189" s="37">
        <v>2643501.1</v>
      </c>
      <c r="AI189" s="37">
        <v>43892</v>
      </c>
      <c r="AK189" s="37">
        <v>3341763.41</v>
      </c>
      <c r="AL189" s="37">
        <v>145705.01</v>
      </c>
    </row>
    <row r="190" spans="1:41">
      <c r="A190" s="126" t="s">
        <v>635</v>
      </c>
      <c r="B190" s="126" t="s">
        <v>340</v>
      </c>
      <c r="C190" s="126">
        <v>8336</v>
      </c>
      <c r="D190" s="126" t="s">
        <v>257</v>
      </c>
      <c r="E190" s="126" t="s">
        <v>257</v>
      </c>
      <c r="F190" s="36">
        <v>632119.02</v>
      </c>
      <c r="G190" s="36">
        <v>30042.45</v>
      </c>
      <c r="H190" s="36">
        <v>151127.23000000001</v>
      </c>
      <c r="K190" s="126">
        <v>1040975.07</v>
      </c>
      <c r="L190" s="126">
        <v>402518.08</v>
      </c>
      <c r="O190" s="59">
        <v>7500</v>
      </c>
      <c r="P190" s="59">
        <v>53201.16</v>
      </c>
      <c r="R190" s="59">
        <v>82965</v>
      </c>
      <c r="S190" s="59">
        <v>4949.5</v>
      </c>
      <c r="W190" s="126">
        <v>886694.91</v>
      </c>
      <c r="X190" s="126">
        <v>1899168.01</v>
      </c>
      <c r="Y190" s="33"/>
      <c r="Z190" s="33">
        <v>3704689</v>
      </c>
      <c r="AA190" s="33">
        <v>162480</v>
      </c>
      <c r="AB190" s="33">
        <v>1326.37</v>
      </c>
      <c r="AD190" s="33">
        <v>1171150.5</v>
      </c>
      <c r="AF190" s="33">
        <v>230970</v>
      </c>
      <c r="AG190" s="37">
        <v>2362685.5</v>
      </c>
      <c r="AI190" s="37">
        <v>27950</v>
      </c>
      <c r="AK190" s="37">
        <v>3183447.48</v>
      </c>
      <c r="AL190" s="37">
        <v>374229.62</v>
      </c>
    </row>
    <row r="191" spans="1:41">
      <c r="A191" s="126" t="s">
        <v>635</v>
      </c>
      <c r="B191" s="126" t="s">
        <v>340</v>
      </c>
      <c r="C191" s="126">
        <v>4698</v>
      </c>
      <c r="D191" s="126" t="s">
        <v>258</v>
      </c>
      <c r="E191" s="126" t="s">
        <v>258</v>
      </c>
      <c r="F191" s="36">
        <v>322402.64</v>
      </c>
      <c r="G191" s="36">
        <v>25852.6</v>
      </c>
      <c r="H191" s="36">
        <v>144040.93</v>
      </c>
      <c r="K191" s="126">
        <v>985025.69</v>
      </c>
      <c r="L191" s="126">
        <v>426995.64</v>
      </c>
      <c r="O191" s="59">
        <v>7700</v>
      </c>
      <c r="P191" s="59">
        <v>49695.17</v>
      </c>
      <c r="R191" s="59">
        <v>70000</v>
      </c>
      <c r="S191" s="59">
        <v>2448</v>
      </c>
      <c r="W191" s="126">
        <v>-2152874.52</v>
      </c>
      <c r="X191" s="126">
        <v>4128965.53</v>
      </c>
      <c r="Y191" s="33"/>
      <c r="Z191" s="33">
        <v>1655353.77</v>
      </c>
      <c r="AA191" s="33">
        <v>50000</v>
      </c>
      <c r="AB191" s="33">
        <v>681.11</v>
      </c>
      <c r="AD191" s="33">
        <v>819821.09</v>
      </c>
      <c r="AF191" s="33">
        <v>185633</v>
      </c>
      <c r="AG191" s="37">
        <v>1528722.09</v>
      </c>
      <c r="AI191" s="37">
        <v>67944</v>
      </c>
      <c r="AK191" s="37">
        <v>1070898.7</v>
      </c>
      <c r="AL191" s="37">
        <v>245540.86</v>
      </c>
    </row>
    <row r="192" spans="1:41">
      <c r="A192" s="126" t="s">
        <v>635</v>
      </c>
      <c r="B192" s="126" t="s">
        <v>340</v>
      </c>
      <c r="C192" s="126">
        <v>5658</v>
      </c>
      <c r="D192" s="126" t="s">
        <v>259</v>
      </c>
      <c r="E192" s="126" t="s">
        <v>259</v>
      </c>
      <c r="F192" s="36">
        <v>167139.26999999999</v>
      </c>
      <c r="G192" s="36">
        <v>21018</v>
      </c>
      <c r="H192" s="36">
        <v>227310.19</v>
      </c>
      <c r="K192" s="126">
        <v>387483.69</v>
      </c>
      <c r="L192" s="126">
        <v>253748.31</v>
      </c>
      <c r="O192" s="59">
        <v>21574</v>
      </c>
      <c r="P192" s="59">
        <v>44098.6</v>
      </c>
      <c r="R192" s="59">
        <v>9720</v>
      </c>
      <c r="S192" s="59">
        <v>0</v>
      </c>
      <c r="W192" s="126">
        <v>-580966.91</v>
      </c>
      <c r="X192" s="126">
        <v>1898710.57</v>
      </c>
      <c r="Y192" s="33"/>
      <c r="Z192" s="33">
        <v>1931861.34</v>
      </c>
      <c r="AA192" s="33">
        <v>63000</v>
      </c>
      <c r="AB192" s="33">
        <v>641.15</v>
      </c>
      <c r="AD192" s="33">
        <v>1837237.5</v>
      </c>
      <c r="AF192" s="33">
        <v>160404</v>
      </c>
      <c r="AG192" s="37">
        <v>2579693.5</v>
      </c>
      <c r="AI192" s="37">
        <v>24199</v>
      </c>
      <c r="AK192" s="37">
        <v>1388578.2</v>
      </c>
      <c r="AL192" s="37">
        <v>337110.09</v>
      </c>
    </row>
    <row r="193" spans="1:41" s="262" customFormat="1">
      <c r="A193" s="126" t="s">
        <v>635</v>
      </c>
      <c r="B193" s="126" t="s">
        <v>340</v>
      </c>
      <c r="C193" s="126">
        <v>4763</v>
      </c>
      <c r="D193" s="126" t="s">
        <v>260</v>
      </c>
      <c r="E193" s="126" t="s">
        <v>260</v>
      </c>
      <c r="F193" s="36">
        <v>185836.13</v>
      </c>
      <c r="G193" s="36">
        <v>44253.25</v>
      </c>
      <c r="H193" s="36">
        <v>22179.78</v>
      </c>
      <c r="I193" s="261">
        <v>0</v>
      </c>
      <c r="J193" s="262">
        <v>0</v>
      </c>
      <c r="K193" s="262">
        <v>350466.35</v>
      </c>
      <c r="L193" s="262">
        <v>723957.32</v>
      </c>
      <c r="M193" s="262">
        <v>0</v>
      </c>
      <c r="N193" s="262">
        <v>0</v>
      </c>
      <c r="O193" s="264">
        <v>8500</v>
      </c>
      <c r="P193" s="264">
        <v>40049.300000000003</v>
      </c>
      <c r="Q193" s="264"/>
      <c r="R193" s="264">
        <v>57350</v>
      </c>
      <c r="S193" s="264">
        <v>2502</v>
      </c>
      <c r="T193" s="264"/>
      <c r="U193" s="262">
        <v>0</v>
      </c>
      <c r="V193" s="262">
        <v>0</v>
      </c>
      <c r="W193" s="262">
        <v>-738082.45</v>
      </c>
      <c r="X193" s="262">
        <v>2242933.0699999998</v>
      </c>
      <c r="Y193" s="266"/>
      <c r="Z193" s="266">
        <v>1395534.64</v>
      </c>
      <c r="AA193" s="266"/>
      <c r="AB193" s="266">
        <v>448.32</v>
      </c>
      <c r="AC193" s="266"/>
      <c r="AD193" s="266">
        <v>1775368</v>
      </c>
      <c r="AE193" s="266"/>
      <c r="AF193" s="266">
        <v>168659</v>
      </c>
      <c r="AG193" s="263">
        <v>2539476</v>
      </c>
      <c r="AH193" s="263"/>
      <c r="AI193" s="263">
        <v>22464</v>
      </c>
      <c r="AJ193" s="263"/>
      <c r="AK193" s="263">
        <v>850162.84</v>
      </c>
      <c r="AL193" s="263">
        <v>214466.21</v>
      </c>
      <c r="AM193" s="263"/>
      <c r="AN193" s="263"/>
      <c r="AO193" s="263"/>
    </row>
    <row r="194" spans="1:41">
      <c r="A194" s="126" t="s">
        <v>635</v>
      </c>
      <c r="B194" s="126" t="s">
        <v>340</v>
      </c>
      <c r="C194" s="126">
        <v>3299</v>
      </c>
      <c r="D194" s="126" t="s">
        <v>303</v>
      </c>
      <c r="E194" s="262" t="s">
        <v>303</v>
      </c>
      <c r="F194" s="261">
        <v>343111.32</v>
      </c>
      <c r="G194" s="261">
        <v>18992</v>
      </c>
      <c r="H194" s="261">
        <v>113342.95</v>
      </c>
      <c r="K194" s="126">
        <v>859352.98</v>
      </c>
      <c r="L194" s="126">
        <v>587493.76</v>
      </c>
      <c r="O194" s="59">
        <v>4980</v>
      </c>
      <c r="P194" s="59">
        <v>41538.089999999997</v>
      </c>
      <c r="S194" s="59">
        <v>3084.56</v>
      </c>
      <c r="W194" s="126">
        <v>-1577895.46</v>
      </c>
      <c r="X194" s="126">
        <v>3605471.06</v>
      </c>
      <c r="Y194" s="33"/>
      <c r="Z194" s="33">
        <v>1565805.64</v>
      </c>
      <c r="AA194" s="33"/>
      <c r="AB194" s="33">
        <v>1123.01</v>
      </c>
      <c r="AD194" s="33">
        <v>1028750</v>
      </c>
      <c r="AF194" s="33">
        <v>97680</v>
      </c>
      <c r="AG194" s="37">
        <v>1772590</v>
      </c>
      <c r="AI194" s="37">
        <v>13944</v>
      </c>
      <c r="AK194" s="37">
        <v>745865.5</v>
      </c>
      <c r="AL194" s="37">
        <v>315844.39</v>
      </c>
    </row>
    <row r="195" spans="1:41">
      <c r="A195" s="126" t="s">
        <v>635</v>
      </c>
      <c r="B195" s="126" t="s">
        <v>340</v>
      </c>
      <c r="C195" s="126">
        <v>6443</v>
      </c>
      <c r="D195" s="126" t="s">
        <v>312</v>
      </c>
      <c r="E195" s="126" t="s">
        <v>312</v>
      </c>
      <c r="F195" s="36">
        <v>217102.88</v>
      </c>
      <c r="G195" s="36">
        <v>257723.26</v>
      </c>
      <c r="H195" s="36">
        <v>254297.16</v>
      </c>
      <c r="K195" s="126">
        <v>2504634.85</v>
      </c>
      <c r="L195" s="126">
        <v>382262.88</v>
      </c>
      <c r="O195" s="59">
        <v>1500</v>
      </c>
      <c r="P195" s="59">
        <v>26827.73</v>
      </c>
      <c r="S195" s="59">
        <v>48727.21</v>
      </c>
      <c r="W195" s="126">
        <v>593197.43999999994</v>
      </c>
      <c r="X195" s="126">
        <v>3600900</v>
      </c>
      <c r="Y195" s="33"/>
      <c r="Z195" s="33">
        <v>1467219.05</v>
      </c>
      <c r="AA195" s="33"/>
      <c r="AB195" s="33">
        <v>900.92</v>
      </c>
      <c r="AD195" s="33">
        <v>1289354.5</v>
      </c>
      <c r="AF195" s="33">
        <v>129336</v>
      </c>
      <c r="AG195" s="37">
        <v>2047672.5</v>
      </c>
      <c r="AI195" s="37">
        <v>27454</v>
      </c>
      <c r="AK195" s="37">
        <v>1011592.83</v>
      </c>
      <c r="AL195" s="37">
        <v>455222.49</v>
      </c>
    </row>
    <row r="196" spans="1:41">
      <c r="A196" s="126" t="s">
        <v>636</v>
      </c>
      <c r="B196" s="126" t="s">
        <v>341</v>
      </c>
      <c r="C196" s="126">
        <v>2592</v>
      </c>
      <c r="D196" s="126" t="s">
        <v>261</v>
      </c>
      <c r="E196" s="126" t="s">
        <v>261</v>
      </c>
      <c r="F196" s="36">
        <v>137954.32999999999</v>
      </c>
      <c r="G196" s="36">
        <v>59560</v>
      </c>
      <c r="H196" s="36">
        <v>121765.41</v>
      </c>
      <c r="K196" s="126">
        <v>1052931.83</v>
      </c>
      <c r="L196" s="126">
        <v>63606.41</v>
      </c>
      <c r="O196" s="59">
        <v>0</v>
      </c>
      <c r="P196" s="59">
        <v>42570.21</v>
      </c>
      <c r="R196" s="59">
        <v>5000</v>
      </c>
      <c r="S196" s="59">
        <v>69.16</v>
      </c>
      <c r="W196" s="126">
        <v>-1241993.56</v>
      </c>
      <c r="X196" s="126">
        <v>2938659.03</v>
      </c>
      <c r="Y196" s="33"/>
      <c r="Z196" s="33">
        <v>1287094.3700000001</v>
      </c>
      <c r="AA196" s="33">
        <v>419990</v>
      </c>
      <c r="AB196" s="33">
        <v>655.25</v>
      </c>
      <c r="AD196" s="33">
        <v>1331451.6200000001</v>
      </c>
      <c r="AF196" s="33">
        <v>32800</v>
      </c>
      <c r="AG196" s="37">
        <v>1878886.62</v>
      </c>
      <c r="AI196" s="37">
        <v>25140</v>
      </c>
      <c r="AK196" s="37">
        <v>1133134.29</v>
      </c>
      <c r="AL196" s="37">
        <v>340917.19</v>
      </c>
      <c r="AO196" s="37">
        <v>2400</v>
      </c>
    </row>
    <row r="197" spans="1:41">
      <c r="A197" s="126" t="s">
        <v>636</v>
      </c>
      <c r="B197" s="126" t="s">
        <v>341</v>
      </c>
      <c r="C197" s="126">
        <v>3070</v>
      </c>
      <c r="D197" s="126" t="s">
        <v>262</v>
      </c>
      <c r="E197" s="126" t="s">
        <v>262</v>
      </c>
      <c r="F197" s="36">
        <v>203604.89</v>
      </c>
      <c r="G197" s="36">
        <v>26716</v>
      </c>
      <c r="H197" s="36">
        <v>145594.81</v>
      </c>
      <c r="K197" s="126">
        <v>1820211.27</v>
      </c>
      <c r="L197" s="126">
        <v>565127.43999999994</v>
      </c>
      <c r="O197" s="59">
        <v>0</v>
      </c>
      <c r="P197" s="59">
        <v>45346.400000000001</v>
      </c>
      <c r="S197" s="59">
        <v>861.5</v>
      </c>
      <c r="W197" s="126">
        <v>2203771.14</v>
      </c>
      <c r="X197" s="126">
        <v>309271.51</v>
      </c>
      <c r="Y197" s="33"/>
      <c r="Z197" s="33">
        <v>1332858.3700000001</v>
      </c>
      <c r="AA197" s="33"/>
      <c r="AB197" s="33">
        <v>644.30999999999995</v>
      </c>
      <c r="AD197" s="33">
        <v>1548414</v>
      </c>
      <c r="AF197" s="33">
        <v>17650</v>
      </c>
      <c r="AG197" s="37">
        <v>2006822</v>
      </c>
      <c r="AJ197" s="37">
        <v>9094</v>
      </c>
      <c r="AK197" s="37">
        <v>639932.76</v>
      </c>
      <c r="AL197" s="37">
        <v>41714.06</v>
      </c>
    </row>
    <row r="198" spans="1:41">
      <c r="A198" s="126" t="s">
        <v>636</v>
      </c>
      <c r="B198" s="126" t="s">
        <v>341</v>
      </c>
      <c r="C198" s="126">
        <v>5551</v>
      </c>
      <c r="D198" s="126" t="s">
        <v>263</v>
      </c>
      <c r="E198" s="126" t="s">
        <v>263</v>
      </c>
      <c r="F198" s="36">
        <v>450904.92</v>
      </c>
      <c r="G198" s="36">
        <v>47943</v>
      </c>
      <c r="H198" s="36">
        <v>125077.31</v>
      </c>
      <c r="K198" s="126">
        <v>3062992.38</v>
      </c>
      <c r="L198" s="126">
        <v>501632.22</v>
      </c>
      <c r="O198" s="59">
        <v>0</v>
      </c>
      <c r="P198" s="59">
        <v>75427</v>
      </c>
      <c r="S198" s="59">
        <v>134.35</v>
      </c>
      <c r="W198" s="126">
        <v>1329986.49</v>
      </c>
      <c r="X198" s="126">
        <v>2920045.89</v>
      </c>
      <c r="Y198" s="33"/>
      <c r="Z198" s="33">
        <v>1751690.86</v>
      </c>
      <c r="AA198" s="33">
        <v>440200</v>
      </c>
      <c r="AB198" s="33">
        <v>657</v>
      </c>
      <c r="AD198" s="33">
        <v>1825681.75</v>
      </c>
      <c r="AF198" s="33">
        <v>77940</v>
      </c>
      <c r="AG198" s="37">
        <v>2664557.75</v>
      </c>
      <c r="AJ198" s="37">
        <v>20558</v>
      </c>
      <c r="AK198" s="37">
        <v>1106419.3</v>
      </c>
      <c r="AL198" s="37">
        <v>439278.46</v>
      </c>
      <c r="AO198" s="37">
        <v>2400</v>
      </c>
    </row>
    <row r="199" spans="1:41">
      <c r="A199" s="126" t="s">
        <v>636</v>
      </c>
      <c r="B199" s="126" t="s">
        <v>341</v>
      </c>
      <c r="C199" s="126">
        <v>1856</v>
      </c>
      <c r="D199" s="126" t="s">
        <v>264</v>
      </c>
      <c r="E199" s="126" t="s">
        <v>264</v>
      </c>
      <c r="F199" s="36">
        <v>273688.5</v>
      </c>
      <c r="G199" s="36">
        <v>92151</v>
      </c>
      <c r="H199" s="36">
        <v>89694.14</v>
      </c>
      <c r="K199" s="126">
        <v>615884.36</v>
      </c>
      <c r="L199" s="126">
        <v>376599.05</v>
      </c>
      <c r="O199" s="59">
        <v>10290</v>
      </c>
      <c r="P199" s="59">
        <v>147879.85999999999</v>
      </c>
      <c r="R199" s="59">
        <v>2181.13</v>
      </c>
      <c r="S199" s="59">
        <v>5325.12</v>
      </c>
      <c r="W199" s="126">
        <v>-1137352.55</v>
      </c>
      <c r="X199" s="126">
        <v>2662416.9900000002</v>
      </c>
      <c r="Y199" s="33"/>
      <c r="Z199" s="33">
        <v>1063778.49</v>
      </c>
      <c r="AA199" s="33"/>
      <c r="AB199" s="33">
        <v>876.21</v>
      </c>
      <c r="AD199" s="33">
        <v>768067.5</v>
      </c>
      <c r="AF199" s="33">
        <v>237800</v>
      </c>
      <c r="AG199" s="37">
        <v>1196225.5</v>
      </c>
      <c r="AI199" s="37">
        <v>6140</v>
      </c>
      <c r="AJ199" s="37">
        <v>26036</v>
      </c>
      <c r="AK199" s="37">
        <v>936145.65</v>
      </c>
      <c r="AL199" s="37">
        <v>146298.54999999999</v>
      </c>
      <c r="AO199" s="37">
        <v>2400</v>
      </c>
    </row>
    <row r="200" spans="1:41">
      <c r="A200" s="126" t="s">
        <v>636</v>
      </c>
      <c r="B200" s="126" t="s">
        <v>341</v>
      </c>
      <c r="C200" s="126">
        <v>3255</v>
      </c>
      <c r="D200" s="126" t="s">
        <v>265</v>
      </c>
      <c r="E200" s="126" t="s">
        <v>265</v>
      </c>
      <c r="F200" s="36">
        <v>628619.97</v>
      </c>
      <c r="G200" s="36">
        <v>34987</v>
      </c>
      <c r="H200" s="36">
        <v>70357.710000000006</v>
      </c>
      <c r="K200" s="126">
        <v>500555.52000000002</v>
      </c>
      <c r="L200" s="126">
        <v>193803.79</v>
      </c>
      <c r="O200" s="59">
        <v>0</v>
      </c>
      <c r="P200" s="59">
        <v>123604.3</v>
      </c>
      <c r="R200" s="59">
        <v>13318</v>
      </c>
      <c r="S200" s="59">
        <v>1266.5</v>
      </c>
      <c r="W200" s="126">
        <v>-1051796.29</v>
      </c>
      <c r="X200" s="126">
        <v>2577037.9500000002</v>
      </c>
      <c r="Y200" s="33"/>
      <c r="Z200" s="33">
        <v>1263754.1000000001</v>
      </c>
      <c r="AA200" s="33"/>
      <c r="AB200" s="33">
        <v>2926.46</v>
      </c>
      <c r="AD200" s="33">
        <v>921791.2</v>
      </c>
      <c r="AF200" s="33">
        <v>34200</v>
      </c>
      <c r="AG200" s="37">
        <v>1483144.2</v>
      </c>
      <c r="AJ200" s="37">
        <v>8756</v>
      </c>
      <c r="AK200" s="37">
        <v>796185.59</v>
      </c>
      <c r="AL200" s="37">
        <v>166092.44</v>
      </c>
      <c r="AO200" s="37">
        <v>3600</v>
      </c>
    </row>
    <row r="201" spans="1:41">
      <c r="A201" s="126" t="s">
        <v>644</v>
      </c>
      <c r="B201" s="126" t="s">
        <v>342</v>
      </c>
      <c r="C201" s="126">
        <v>3370</v>
      </c>
      <c r="D201" s="126" t="s">
        <v>266</v>
      </c>
      <c r="E201" s="126" t="s">
        <v>266</v>
      </c>
      <c r="F201" s="36">
        <v>817135.94</v>
      </c>
      <c r="G201" s="36">
        <v>122867</v>
      </c>
      <c r="H201" s="36">
        <v>67385.320000000007</v>
      </c>
      <c r="K201" s="126">
        <v>1037879.94</v>
      </c>
      <c r="L201" s="126">
        <v>863621.65</v>
      </c>
      <c r="P201" s="59">
        <v>31025</v>
      </c>
      <c r="S201" s="59">
        <v>38142.25</v>
      </c>
      <c r="W201" s="126">
        <v>-82463.75</v>
      </c>
      <c r="X201" s="126">
        <v>2987149.95</v>
      </c>
      <c r="Y201" s="33"/>
      <c r="Z201" s="33">
        <v>1571810.25</v>
      </c>
      <c r="AA201" s="33">
        <v>180043.1</v>
      </c>
      <c r="AB201" s="33">
        <v>2026.45</v>
      </c>
      <c r="AD201" s="33">
        <v>1538077</v>
      </c>
      <c r="AG201" s="37">
        <v>2040909</v>
      </c>
      <c r="AI201" s="37">
        <v>30540</v>
      </c>
      <c r="AJ201" s="37">
        <v>784</v>
      </c>
      <c r="AK201" s="37">
        <v>949421.83</v>
      </c>
      <c r="AL201" s="37">
        <v>335265.57</v>
      </c>
    </row>
    <row r="202" spans="1:41">
      <c r="A202" s="126" t="s">
        <v>644</v>
      </c>
      <c r="B202" s="126" t="s">
        <v>342</v>
      </c>
      <c r="C202" s="126">
        <v>2669</v>
      </c>
      <c r="D202" s="126" t="s">
        <v>267</v>
      </c>
      <c r="E202" s="126" t="s">
        <v>267</v>
      </c>
      <c r="F202" s="36">
        <v>673967.42</v>
      </c>
      <c r="G202" s="36">
        <v>123863.03999999999</v>
      </c>
      <c r="H202" s="36">
        <v>141493.37</v>
      </c>
      <c r="K202" s="126">
        <v>3322489.43</v>
      </c>
      <c r="L202" s="126">
        <v>259790.53</v>
      </c>
      <c r="O202" s="59">
        <v>0</v>
      </c>
      <c r="P202" s="59">
        <v>900</v>
      </c>
      <c r="W202" s="126">
        <v>1375112.46</v>
      </c>
      <c r="X202" s="126">
        <v>2987149.95</v>
      </c>
      <c r="Y202" s="33"/>
      <c r="Z202" s="33">
        <v>1002910.15</v>
      </c>
      <c r="AA202" s="33"/>
      <c r="AB202" s="33">
        <v>1358.12</v>
      </c>
      <c r="AD202" s="33">
        <v>1398650</v>
      </c>
      <c r="AG202" s="37">
        <v>1616990</v>
      </c>
      <c r="AI202" s="37">
        <v>15950</v>
      </c>
      <c r="AK202" s="37">
        <v>604798.30000000005</v>
      </c>
      <c r="AL202" s="37">
        <v>6738.59</v>
      </c>
    </row>
    <row r="203" spans="1:41">
      <c r="A203" s="126" t="s">
        <v>644</v>
      </c>
      <c r="B203" s="126" t="s">
        <v>342</v>
      </c>
      <c r="C203" s="126">
        <v>3178</v>
      </c>
      <c r="D203" s="126" t="s">
        <v>268</v>
      </c>
      <c r="E203" s="126" t="s">
        <v>268</v>
      </c>
      <c r="F203" s="36">
        <v>601702.88</v>
      </c>
      <c r="G203" s="36">
        <v>565598.06000000006</v>
      </c>
      <c r="H203" s="36">
        <v>53225.52</v>
      </c>
      <c r="K203" s="126">
        <v>890277.92</v>
      </c>
      <c r="L203" s="126">
        <v>339925.68</v>
      </c>
      <c r="O203" s="59">
        <v>0</v>
      </c>
      <c r="P203" s="59">
        <v>38963</v>
      </c>
      <c r="S203" s="59">
        <v>0</v>
      </c>
      <c r="W203" s="126">
        <v>170735.83</v>
      </c>
      <c r="X203" s="126">
        <v>2090614.96</v>
      </c>
      <c r="Y203" s="33"/>
      <c r="Z203" s="33">
        <v>1390720.18</v>
      </c>
      <c r="AA203" s="33">
        <v>55000</v>
      </c>
      <c r="AB203" s="33">
        <v>1365.33</v>
      </c>
      <c r="AD203" s="33">
        <v>1921965.2</v>
      </c>
      <c r="AF203" s="33">
        <v>110150</v>
      </c>
      <c r="AG203" s="37">
        <v>2356485.2000000002</v>
      </c>
      <c r="AI203" s="37">
        <v>34510</v>
      </c>
      <c r="AJ203" s="37">
        <v>3000</v>
      </c>
      <c r="AK203" s="37">
        <v>711910.46</v>
      </c>
      <c r="AL203" s="37">
        <v>222041.78</v>
      </c>
      <c r="AM203" s="37">
        <v>837</v>
      </c>
    </row>
    <row r="204" spans="1:41">
      <c r="A204" s="126" t="s">
        <v>644</v>
      </c>
      <c r="B204" s="126" t="s">
        <v>342</v>
      </c>
      <c r="C204" s="126">
        <v>4910</v>
      </c>
      <c r="D204" s="126" t="s">
        <v>269</v>
      </c>
      <c r="E204" s="126" t="s">
        <v>269</v>
      </c>
      <c r="F204" s="36">
        <v>658153.61</v>
      </c>
      <c r="G204" s="36">
        <v>275729.83</v>
      </c>
      <c r="H204" s="36">
        <v>92056.89</v>
      </c>
      <c r="K204" s="126">
        <v>661716.49</v>
      </c>
      <c r="L204" s="126">
        <v>597203.6</v>
      </c>
      <c r="P204" s="59">
        <v>17715</v>
      </c>
      <c r="S204" s="59">
        <v>248.95</v>
      </c>
      <c r="W204" s="126">
        <v>1603192.84</v>
      </c>
      <c r="X204" s="126">
        <v>433496.95</v>
      </c>
      <c r="Y204" s="33"/>
      <c r="Z204" s="33">
        <v>2010722.97</v>
      </c>
      <c r="AA204" s="33">
        <v>91364</v>
      </c>
      <c r="AB204" s="33">
        <v>1706.49</v>
      </c>
      <c r="AD204" s="33">
        <v>1410220</v>
      </c>
      <c r="AG204" s="37">
        <v>1824644</v>
      </c>
      <c r="AI204" s="37">
        <v>18800</v>
      </c>
      <c r="AJ204" s="37">
        <v>15069</v>
      </c>
      <c r="AK204" s="37">
        <v>1324696.8400000001</v>
      </c>
      <c r="AL204" s="37">
        <v>100596.94</v>
      </c>
    </row>
    <row r="205" spans="1:41">
      <c r="A205" s="126" t="s">
        <v>647</v>
      </c>
      <c r="B205" s="126" t="s">
        <v>343</v>
      </c>
      <c r="C205" s="126">
        <v>3364</v>
      </c>
      <c r="D205" s="126" t="s">
        <v>270</v>
      </c>
      <c r="E205" s="126" t="s">
        <v>270</v>
      </c>
      <c r="F205" s="36">
        <v>536133.1</v>
      </c>
      <c r="G205" s="36">
        <v>25347.45</v>
      </c>
      <c r="H205" s="36">
        <v>84246.27</v>
      </c>
      <c r="I205" s="36">
        <v>2369</v>
      </c>
      <c r="K205" s="126">
        <v>1021518.73</v>
      </c>
      <c r="L205" s="126">
        <v>432356.39</v>
      </c>
      <c r="O205" s="59">
        <v>3500</v>
      </c>
      <c r="P205" s="59">
        <v>-178328.34</v>
      </c>
      <c r="R205" s="59">
        <v>7640</v>
      </c>
      <c r="S205" s="59">
        <v>-3775</v>
      </c>
      <c r="W205" s="126">
        <v>-1705109.49</v>
      </c>
      <c r="X205" s="126">
        <v>4047651.72</v>
      </c>
      <c r="Y205" s="33"/>
      <c r="Z205" s="33">
        <v>759745.33</v>
      </c>
      <c r="AA205" s="33">
        <v>212710</v>
      </c>
      <c r="AB205" s="33">
        <v>1036.3800000000001</v>
      </c>
      <c r="AG205" s="37">
        <v>316484</v>
      </c>
      <c r="AI205" s="37">
        <v>11944</v>
      </c>
      <c r="AJ205" s="37">
        <v>9228</v>
      </c>
      <c r="AK205" s="37">
        <v>650370.62</v>
      </c>
      <c r="AL205" s="37">
        <v>55073.04</v>
      </c>
    </row>
    <row r="206" spans="1:41">
      <c r="A206" s="126" t="s">
        <v>647</v>
      </c>
      <c r="B206" s="126" t="s">
        <v>343</v>
      </c>
      <c r="C206" s="126">
        <v>2488</v>
      </c>
      <c r="D206" s="126" t="s">
        <v>271</v>
      </c>
      <c r="E206" s="126" t="s">
        <v>271</v>
      </c>
      <c r="F206" s="36">
        <v>451741.16</v>
      </c>
      <c r="G206" s="36">
        <v>15553.94</v>
      </c>
      <c r="H206" s="36">
        <v>61693.7</v>
      </c>
      <c r="I206" s="36">
        <v>0</v>
      </c>
      <c r="K206" s="126">
        <v>984877.98</v>
      </c>
      <c r="L206" s="126">
        <v>290210.32</v>
      </c>
      <c r="P206" s="59">
        <v>14500.73</v>
      </c>
      <c r="S206" s="59">
        <v>0</v>
      </c>
      <c r="W206" s="126">
        <v>901527.25</v>
      </c>
      <c r="X206" s="126">
        <v>769808.6</v>
      </c>
      <c r="Y206" s="33"/>
      <c r="Z206" s="33">
        <v>1145576.8999999999</v>
      </c>
      <c r="AA206" s="33">
        <v>30350</v>
      </c>
      <c r="AB206" s="33">
        <v>657.58</v>
      </c>
      <c r="AD206" s="33">
        <v>944317.5</v>
      </c>
      <c r="AF206" s="33">
        <v>73343</v>
      </c>
      <c r="AG206" s="37">
        <v>1166459.5</v>
      </c>
      <c r="AI206" s="37">
        <v>33397</v>
      </c>
      <c r="AK206" s="37">
        <v>701450.5</v>
      </c>
      <c r="AL206" s="37">
        <v>172807.46</v>
      </c>
      <c r="AO206" s="37">
        <v>1890</v>
      </c>
    </row>
    <row r="207" spans="1:41">
      <c r="A207" s="126" t="s">
        <v>647</v>
      </c>
      <c r="B207" s="126" t="s">
        <v>343</v>
      </c>
      <c r="C207" s="126">
        <v>3183</v>
      </c>
      <c r="D207" s="126" t="s">
        <v>272</v>
      </c>
      <c r="E207" s="126" t="s">
        <v>272</v>
      </c>
      <c r="F207" s="36">
        <v>307519.21000000002</v>
      </c>
      <c r="G207" s="36">
        <v>122541.68</v>
      </c>
      <c r="H207" s="36">
        <v>73128.100000000006</v>
      </c>
      <c r="I207" s="36">
        <v>-11900</v>
      </c>
      <c r="K207" s="126">
        <v>1167141.1000000001</v>
      </c>
      <c r="L207" s="126">
        <v>243931.4</v>
      </c>
      <c r="O207" s="59">
        <v>4500</v>
      </c>
      <c r="P207" s="59">
        <v>69744.429999999993</v>
      </c>
      <c r="R207" s="59">
        <v>57679</v>
      </c>
      <c r="S207" s="59">
        <v>2696</v>
      </c>
      <c r="W207" s="126">
        <v>1844710.63</v>
      </c>
      <c r="Y207" s="33"/>
      <c r="Z207" s="33">
        <v>1054382.81</v>
      </c>
      <c r="AA207" s="33">
        <v>169100</v>
      </c>
      <c r="AB207" s="33">
        <v>609.82000000000005</v>
      </c>
      <c r="AD207" s="33">
        <v>1125124</v>
      </c>
      <c r="AF207" s="33">
        <v>8500</v>
      </c>
      <c r="AG207" s="37">
        <v>1284193</v>
      </c>
      <c r="AI207" s="37">
        <v>26960</v>
      </c>
      <c r="AK207" s="37">
        <v>974610.76</v>
      </c>
      <c r="AL207" s="37">
        <v>148921.44</v>
      </c>
    </row>
    <row r="208" spans="1:41">
      <c r="A208" s="126" t="s">
        <v>647</v>
      </c>
      <c r="B208" s="126" t="s">
        <v>343</v>
      </c>
      <c r="C208" s="126">
        <v>1336</v>
      </c>
      <c r="D208" s="126" t="s">
        <v>273</v>
      </c>
      <c r="E208" s="126" t="s">
        <v>273</v>
      </c>
      <c r="F208" s="36">
        <v>235984.77</v>
      </c>
      <c r="G208" s="36">
        <v>34385.03</v>
      </c>
      <c r="H208" s="36">
        <v>31033.75</v>
      </c>
      <c r="I208" s="36">
        <v>0</v>
      </c>
      <c r="K208" s="126">
        <v>959175.25</v>
      </c>
      <c r="L208" s="126">
        <v>617771.80000000005</v>
      </c>
      <c r="O208" s="59">
        <v>4500</v>
      </c>
      <c r="P208" s="59">
        <v>27575.58</v>
      </c>
      <c r="S208" s="59">
        <v>0</v>
      </c>
      <c r="W208" s="126">
        <v>-402342.97</v>
      </c>
      <c r="X208" s="126">
        <v>2464354.4300000002</v>
      </c>
      <c r="Y208" s="33"/>
      <c r="Z208" s="33">
        <v>866669.07</v>
      </c>
      <c r="AA208" s="33">
        <v>71230</v>
      </c>
      <c r="AB208" s="33">
        <v>250.86</v>
      </c>
      <c r="AD208" s="33">
        <v>790363</v>
      </c>
      <c r="AF208" s="33">
        <v>99000</v>
      </c>
      <c r="AG208" s="37">
        <v>1284492</v>
      </c>
      <c r="AI208" s="37">
        <v>640</v>
      </c>
      <c r="AJ208" s="37">
        <v>34592</v>
      </c>
      <c r="AK208" s="37">
        <v>410042.42</v>
      </c>
      <c r="AL208" s="37">
        <v>313482.95</v>
      </c>
    </row>
    <row r="209" spans="1:41">
      <c r="A209" s="126" t="s">
        <v>647</v>
      </c>
      <c r="B209" s="126" t="s">
        <v>343</v>
      </c>
      <c r="C209" s="126">
        <v>1938</v>
      </c>
      <c r="D209" s="126" t="s">
        <v>274</v>
      </c>
      <c r="E209" s="126" t="s">
        <v>274</v>
      </c>
      <c r="F209" s="36">
        <v>333990.24</v>
      </c>
      <c r="G209" s="36">
        <v>13887.5</v>
      </c>
      <c r="H209" s="36">
        <v>119913.27</v>
      </c>
      <c r="K209" s="126">
        <v>1543513.32</v>
      </c>
      <c r="L209" s="126">
        <v>566283.12</v>
      </c>
      <c r="O209" s="59">
        <v>8150</v>
      </c>
      <c r="P209" s="59">
        <v>20258</v>
      </c>
      <c r="S209" s="59">
        <v>0</v>
      </c>
      <c r="W209" s="126">
        <v>1352477.09</v>
      </c>
      <c r="X209" s="126">
        <v>1488605.78</v>
      </c>
      <c r="Y209" s="33"/>
      <c r="Z209" s="33">
        <v>857888.21</v>
      </c>
      <c r="AA209" s="33"/>
      <c r="AB209" s="33">
        <v>620.46</v>
      </c>
      <c r="AD209" s="33">
        <v>1319131</v>
      </c>
      <c r="AF209" s="33">
        <v>10000</v>
      </c>
      <c r="AG209" s="37">
        <v>1612306</v>
      </c>
      <c r="AI209" s="37">
        <v>24370</v>
      </c>
      <c r="AK209" s="37">
        <v>497852.48</v>
      </c>
      <c r="AL209" s="37">
        <v>345014.61</v>
      </c>
    </row>
    <row r="210" spans="1:41">
      <c r="A210" s="126" t="s">
        <v>647</v>
      </c>
      <c r="B210" s="126" t="s">
        <v>343</v>
      </c>
      <c r="C210" s="126">
        <v>1099</v>
      </c>
      <c r="D210" s="126" t="s">
        <v>275</v>
      </c>
      <c r="E210" s="126" t="s">
        <v>275</v>
      </c>
      <c r="F210" s="36">
        <v>179629.63</v>
      </c>
      <c r="G210" s="36">
        <v>6980.53</v>
      </c>
      <c r="H210" s="36">
        <v>35841.800000000003</v>
      </c>
      <c r="K210" s="126">
        <v>389738.17</v>
      </c>
      <c r="L210" s="126">
        <v>223406.5</v>
      </c>
      <c r="O210" s="59">
        <v>44125</v>
      </c>
      <c r="P210" s="59">
        <v>-20834</v>
      </c>
      <c r="S210" s="59">
        <v>698</v>
      </c>
      <c r="W210" s="126">
        <v>-1394976.45</v>
      </c>
      <c r="X210" s="126">
        <v>2328715.77</v>
      </c>
      <c r="Y210" s="33"/>
      <c r="Z210" s="33">
        <v>629152.26</v>
      </c>
      <c r="AA210" s="33"/>
      <c r="AB210" s="33">
        <v>221.57</v>
      </c>
      <c r="AD210" s="33">
        <v>1040308.5</v>
      </c>
      <c r="AG210" s="37">
        <v>1124623.5</v>
      </c>
      <c r="AI210" s="37">
        <v>49922</v>
      </c>
      <c r="AK210" s="37">
        <v>426680.45</v>
      </c>
      <c r="AL210" s="37">
        <v>190588.07</v>
      </c>
    </row>
    <row r="211" spans="1:41">
      <c r="A211" s="126" t="s">
        <v>647</v>
      </c>
      <c r="B211" s="126" t="s">
        <v>343</v>
      </c>
      <c r="C211" s="126">
        <v>3571</v>
      </c>
      <c r="D211" s="126" t="s">
        <v>276</v>
      </c>
      <c r="E211" s="126" t="s">
        <v>276</v>
      </c>
      <c r="F211" s="36">
        <v>757508.5</v>
      </c>
      <c r="G211" s="36">
        <v>33468.76</v>
      </c>
      <c r="H211" s="36">
        <v>205695.58</v>
      </c>
      <c r="I211" s="36">
        <v>0</v>
      </c>
      <c r="K211" s="126">
        <v>2321445.11</v>
      </c>
      <c r="L211" s="126">
        <v>585161.56000000006</v>
      </c>
      <c r="P211" s="59">
        <v>325670</v>
      </c>
      <c r="S211" s="59">
        <v>0</v>
      </c>
      <c r="W211" s="126">
        <v>-671123.1</v>
      </c>
      <c r="X211" s="126">
        <v>4119895.74</v>
      </c>
      <c r="Y211" s="33"/>
      <c r="Z211" s="33">
        <v>1829003.65</v>
      </c>
      <c r="AA211" s="33">
        <v>1162.2</v>
      </c>
      <c r="AB211" s="33"/>
      <c r="AC211" s="33">
        <v>1369500</v>
      </c>
      <c r="AD211" s="33">
        <v>72024</v>
      </c>
      <c r="AF211" s="33">
        <v>-1354500</v>
      </c>
      <c r="AG211" s="37">
        <v>766593</v>
      </c>
      <c r="AJ211" s="37">
        <v>13965</v>
      </c>
      <c r="AK211" s="37">
        <v>786041.8</v>
      </c>
      <c r="AL211" s="37">
        <v>181428.18</v>
      </c>
      <c r="AO211" s="37">
        <v>40325</v>
      </c>
    </row>
    <row r="212" spans="1:41">
      <c r="A212" s="126" t="s">
        <v>647</v>
      </c>
      <c r="B212" s="126" t="s">
        <v>343</v>
      </c>
      <c r="C212" s="126">
        <v>2682</v>
      </c>
      <c r="D212" s="126" t="s">
        <v>300</v>
      </c>
      <c r="E212" s="126" t="s">
        <v>300</v>
      </c>
      <c r="F212" s="36">
        <v>564492.43999999994</v>
      </c>
      <c r="G212" s="36">
        <v>16744</v>
      </c>
      <c r="H212" s="36">
        <v>32953.43</v>
      </c>
      <c r="K212" s="126">
        <v>908711.46</v>
      </c>
      <c r="L212" s="126">
        <v>186212.64</v>
      </c>
      <c r="O212" s="59">
        <v>9100</v>
      </c>
      <c r="P212" s="59">
        <v>28022.25</v>
      </c>
      <c r="S212" s="59">
        <v>16828</v>
      </c>
      <c r="W212" s="126">
        <v>-1115523.68</v>
      </c>
      <c r="X212" s="126">
        <v>2992215.82</v>
      </c>
      <c r="Y212" s="33"/>
      <c r="Z212" s="33">
        <v>967249.11</v>
      </c>
      <c r="AA212" s="33">
        <v>234510</v>
      </c>
      <c r="AB212" s="33">
        <v>823.16</v>
      </c>
      <c r="AD212" s="33">
        <v>1086175</v>
      </c>
      <c r="AG212" s="37">
        <v>1469042</v>
      </c>
      <c r="AI212" s="37">
        <v>23771</v>
      </c>
      <c r="AK212" s="37">
        <v>770928.32</v>
      </c>
      <c r="AL212" s="37">
        <v>246544.37</v>
      </c>
    </row>
    <row r="213" spans="1:41">
      <c r="A213" s="262" t="s">
        <v>647</v>
      </c>
      <c r="B213" s="262" t="s">
        <v>343</v>
      </c>
      <c r="C213" s="262">
        <v>961</v>
      </c>
      <c r="D213" s="262" t="s">
        <v>313</v>
      </c>
      <c r="E213" s="126" t="s">
        <v>313</v>
      </c>
      <c r="F213" s="36">
        <v>167259.13</v>
      </c>
      <c r="G213" s="36">
        <v>12672</v>
      </c>
      <c r="H213" s="36">
        <v>62023.91</v>
      </c>
      <c r="K213" s="126">
        <v>1433125.16</v>
      </c>
      <c r="L213" s="126">
        <v>227892.89</v>
      </c>
      <c r="O213" s="59">
        <v>0</v>
      </c>
      <c r="P213" s="59">
        <v>840</v>
      </c>
      <c r="S213" s="59">
        <v>-328</v>
      </c>
      <c r="W213" s="126">
        <v>1035212.57</v>
      </c>
      <c r="X213" s="126">
        <v>889745.48</v>
      </c>
      <c r="Y213" s="33"/>
      <c r="Z213" s="33">
        <v>706344.01</v>
      </c>
      <c r="AA213" s="33"/>
      <c r="AB213" s="33">
        <v>269.88</v>
      </c>
      <c r="AD213" s="33">
        <v>762920</v>
      </c>
      <c r="AF213" s="33">
        <v>18731.37</v>
      </c>
      <c r="AG213" s="37">
        <v>915364</v>
      </c>
      <c r="AJ213" s="37">
        <v>13032</v>
      </c>
      <c r="AK213" s="37">
        <v>432946.95</v>
      </c>
      <c r="AL213" s="37">
        <v>149419.26999999999</v>
      </c>
    </row>
    <row r="214" spans="1:41">
      <c r="A214" s="126" t="s">
        <v>327</v>
      </c>
      <c r="B214" s="126" t="s">
        <v>328</v>
      </c>
      <c r="C214" s="126">
        <v>3472</v>
      </c>
      <c r="D214" s="126" t="s">
        <v>277</v>
      </c>
      <c r="E214" s="126" t="s">
        <v>277</v>
      </c>
      <c r="F214" s="36">
        <v>599164.91</v>
      </c>
      <c r="G214" s="36">
        <v>2410</v>
      </c>
      <c r="H214" s="36">
        <v>43110.03</v>
      </c>
      <c r="K214" s="126">
        <v>2023764.63</v>
      </c>
      <c r="L214" s="126">
        <v>545326.74</v>
      </c>
      <c r="O214" s="59">
        <v>0</v>
      </c>
      <c r="P214" s="59">
        <v>51596.94</v>
      </c>
      <c r="R214" s="59">
        <v>108596.19</v>
      </c>
      <c r="S214" s="59">
        <v>1060</v>
      </c>
      <c r="W214" s="126">
        <v>2799740.23</v>
      </c>
      <c r="X214" s="126">
        <v>574807.30000000005</v>
      </c>
      <c r="Y214" s="33"/>
      <c r="Z214" s="33">
        <v>1067211.22</v>
      </c>
      <c r="AA214" s="33">
        <v>0</v>
      </c>
      <c r="AB214" s="33">
        <v>1305.21</v>
      </c>
      <c r="AD214" s="33">
        <v>1961520</v>
      </c>
      <c r="AG214" s="37">
        <v>2234370</v>
      </c>
      <c r="AI214" s="37">
        <v>21408</v>
      </c>
      <c r="AJ214" s="37">
        <v>14080</v>
      </c>
      <c r="AK214" s="37">
        <v>783999.88</v>
      </c>
      <c r="AL214" s="37">
        <v>298202.90000000002</v>
      </c>
    </row>
    <row r="215" spans="1:41">
      <c r="A215" s="126" t="s">
        <v>327</v>
      </c>
      <c r="B215" s="126" t="s">
        <v>328</v>
      </c>
      <c r="C215" s="126">
        <v>3053</v>
      </c>
      <c r="D215" s="126" t="s">
        <v>278</v>
      </c>
      <c r="E215" s="126" t="s">
        <v>278</v>
      </c>
      <c r="F215" s="36">
        <v>100809.45</v>
      </c>
      <c r="G215" s="36">
        <v>290226</v>
      </c>
      <c r="H215" s="36">
        <v>211888.92</v>
      </c>
      <c r="K215" s="126">
        <v>1352588.9</v>
      </c>
      <c r="L215" s="126">
        <v>-25941.51</v>
      </c>
      <c r="O215" s="59">
        <v>60978</v>
      </c>
      <c r="P215" s="59">
        <v>99175.49</v>
      </c>
      <c r="R215" s="59">
        <v>101280</v>
      </c>
      <c r="S215" s="59">
        <v>0</v>
      </c>
      <c r="W215" s="126">
        <v>-220855.82</v>
      </c>
      <c r="X215" s="126">
        <v>2085517.75</v>
      </c>
      <c r="Y215" s="33"/>
      <c r="Z215" s="33">
        <v>1208147.21</v>
      </c>
      <c r="AA215" s="33"/>
      <c r="AB215" s="33">
        <v>278.44</v>
      </c>
      <c r="AG215" s="37">
        <v>562665</v>
      </c>
      <c r="AI215" s="37">
        <v>73488</v>
      </c>
      <c r="AK215" s="37">
        <v>571616.39</v>
      </c>
      <c r="AL215" s="37">
        <v>197179.92</v>
      </c>
    </row>
    <row r="216" spans="1:41">
      <c r="A216" s="126" t="s">
        <v>327</v>
      </c>
      <c r="B216" s="126" t="s">
        <v>328</v>
      </c>
      <c r="C216" s="126">
        <v>5440</v>
      </c>
      <c r="D216" s="126" t="s">
        <v>279</v>
      </c>
      <c r="E216" s="126" t="s">
        <v>279</v>
      </c>
      <c r="F216" s="36">
        <v>908225.53</v>
      </c>
      <c r="G216" s="36">
        <v>21000</v>
      </c>
      <c r="H216" s="36">
        <v>161968.87</v>
      </c>
      <c r="K216" s="126">
        <v>1008235.88</v>
      </c>
      <c r="L216" s="126">
        <v>712507.33</v>
      </c>
      <c r="O216" s="59">
        <v>2000</v>
      </c>
      <c r="P216" s="59">
        <v>204047.87</v>
      </c>
      <c r="S216" s="59">
        <v>0</v>
      </c>
      <c r="U216" s="126">
        <v>25985</v>
      </c>
      <c r="W216" s="126">
        <v>-290165.94</v>
      </c>
      <c r="X216" s="126">
        <v>2982894.62</v>
      </c>
      <c r="Y216" s="33"/>
      <c r="Z216" s="33">
        <v>1602623.5</v>
      </c>
      <c r="AA216" s="33"/>
      <c r="AB216" s="33">
        <v>1509.87</v>
      </c>
      <c r="AD216" s="33">
        <v>1448603.4</v>
      </c>
      <c r="AF216" s="33">
        <v>16500</v>
      </c>
      <c r="AG216" s="37">
        <v>2174704.4</v>
      </c>
      <c r="AI216" s="37">
        <v>34984</v>
      </c>
      <c r="AK216" s="37">
        <v>766954.5</v>
      </c>
      <c r="AL216" s="37">
        <v>205417.81</v>
      </c>
    </row>
    <row r="217" spans="1:41">
      <c r="A217" s="126" t="s">
        <v>327</v>
      </c>
      <c r="B217" s="126" t="s">
        <v>328</v>
      </c>
      <c r="C217" s="126">
        <v>3137</v>
      </c>
      <c r="D217" s="126" t="s">
        <v>304</v>
      </c>
      <c r="E217" s="126" t="s">
        <v>304</v>
      </c>
      <c r="F217" s="36">
        <v>517172.18</v>
      </c>
      <c r="G217" s="36">
        <v>8000</v>
      </c>
      <c r="H217" s="36">
        <v>68971.25</v>
      </c>
      <c r="K217" s="126">
        <v>2253986.0699999998</v>
      </c>
      <c r="L217" s="126">
        <v>345226.29</v>
      </c>
      <c r="O217" s="59">
        <v>0</v>
      </c>
      <c r="P217" s="59">
        <v>130191.3</v>
      </c>
      <c r="R217" s="59">
        <v>149842.38</v>
      </c>
      <c r="S217" s="59">
        <v>1378</v>
      </c>
      <c r="W217" s="126">
        <v>1017417.76</v>
      </c>
      <c r="X217" s="126">
        <v>2454994.11</v>
      </c>
      <c r="Y217" s="33"/>
      <c r="Z217" s="33">
        <v>948565</v>
      </c>
      <c r="AA217" s="33"/>
      <c r="AB217" s="33">
        <v>1133.3800000000001</v>
      </c>
      <c r="AD217" s="33">
        <v>703740</v>
      </c>
      <c r="AG217" s="37">
        <v>1125460</v>
      </c>
      <c r="AI217" s="37">
        <v>18008</v>
      </c>
      <c r="AJ217" s="37">
        <v>1152</v>
      </c>
      <c r="AK217" s="37">
        <v>711214.8</v>
      </c>
      <c r="AL217" s="37">
        <v>358071.34</v>
      </c>
    </row>
    <row r="218" spans="1:41">
      <c r="A218" s="126" t="s">
        <v>656</v>
      </c>
      <c r="B218" s="126" t="s">
        <v>344</v>
      </c>
      <c r="C218" s="126">
        <v>3937</v>
      </c>
      <c r="D218" s="126" t="s">
        <v>280</v>
      </c>
      <c r="E218" s="126" t="s">
        <v>280</v>
      </c>
      <c r="F218" s="36">
        <v>1276693.56</v>
      </c>
      <c r="G218" s="36">
        <v>118034</v>
      </c>
      <c r="H218" s="36">
        <v>112746.46</v>
      </c>
      <c r="K218" s="126">
        <v>1678722</v>
      </c>
      <c r="L218" s="126">
        <v>420972.32</v>
      </c>
      <c r="O218" s="59">
        <v>5200</v>
      </c>
      <c r="P218" s="59">
        <v>40770.589999999997</v>
      </c>
      <c r="R218" s="59">
        <v>17760</v>
      </c>
      <c r="S218" s="59">
        <v>104211</v>
      </c>
      <c r="W218" s="126">
        <v>1362789.45</v>
      </c>
      <c r="X218" s="126">
        <v>2233992.59</v>
      </c>
      <c r="Y218" s="33"/>
      <c r="Z218" s="33">
        <v>1723617.22</v>
      </c>
      <c r="AA218" s="33">
        <v>73550</v>
      </c>
      <c r="AB218" s="33">
        <v>2569.5700000000002</v>
      </c>
      <c r="AD218" s="33">
        <v>1249750</v>
      </c>
      <c r="AF218" s="33">
        <v>90490</v>
      </c>
      <c r="AG218" s="37">
        <v>1675241</v>
      </c>
      <c r="AI218" s="37">
        <v>33629</v>
      </c>
      <c r="AK218" s="37">
        <v>1362131.53</v>
      </c>
      <c r="AL218" s="37">
        <v>226530.55</v>
      </c>
    </row>
    <row r="219" spans="1:41">
      <c r="A219" s="126" t="s">
        <v>656</v>
      </c>
      <c r="B219" s="126" t="s">
        <v>344</v>
      </c>
      <c r="C219" s="126">
        <v>3379</v>
      </c>
      <c r="D219" s="126" t="s">
        <v>281</v>
      </c>
      <c r="E219" s="126" t="s">
        <v>281</v>
      </c>
      <c r="F219" s="36">
        <v>566116.46</v>
      </c>
      <c r="G219" s="36">
        <v>40306</v>
      </c>
      <c r="H219" s="36">
        <v>189778.7</v>
      </c>
      <c r="K219" s="126">
        <v>823368.04</v>
      </c>
      <c r="L219" s="126">
        <v>360444.27</v>
      </c>
      <c r="P219" s="59">
        <v>65395</v>
      </c>
      <c r="S219" s="59">
        <v>22337</v>
      </c>
      <c r="W219" s="126">
        <v>1981397.68</v>
      </c>
      <c r="Y219" s="33"/>
      <c r="Z219" s="33">
        <v>199905.97</v>
      </c>
      <c r="AA219" s="33"/>
      <c r="AB219" s="33">
        <v>943.64</v>
      </c>
      <c r="AD219" s="33">
        <v>908820</v>
      </c>
      <c r="AF219" s="33">
        <v>1137089.9099999999</v>
      </c>
      <c r="AG219" s="37">
        <v>1387110</v>
      </c>
      <c r="AI219" s="37">
        <v>8600</v>
      </c>
      <c r="AK219" s="37">
        <v>779852.52</v>
      </c>
      <c r="AL219" s="37">
        <v>156613.21</v>
      </c>
      <c r="AO219" s="37">
        <v>3700</v>
      </c>
    </row>
    <row r="220" spans="1:41">
      <c r="A220" s="126" t="s">
        <v>656</v>
      </c>
      <c r="B220" s="126" t="s">
        <v>344</v>
      </c>
      <c r="C220" s="126">
        <v>2677</v>
      </c>
      <c r="D220" s="126" t="s">
        <v>282</v>
      </c>
      <c r="E220" s="126" t="s">
        <v>282</v>
      </c>
      <c r="F220" s="36">
        <v>723292.69</v>
      </c>
      <c r="G220" s="36">
        <v>62056</v>
      </c>
      <c r="H220" s="36">
        <v>88786.49</v>
      </c>
      <c r="K220" s="126">
        <v>3606856.27</v>
      </c>
      <c r="L220" s="126">
        <v>82364.38</v>
      </c>
      <c r="O220" s="59">
        <v>3800</v>
      </c>
      <c r="P220" s="59">
        <v>81399</v>
      </c>
      <c r="S220" s="59">
        <v>3168</v>
      </c>
      <c r="W220" s="126">
        <v>-8546</v>
      </c>
      <c r="X220" s="126">
        <v>4545147.6900000004</v>
      </c>
      <c r="Y220" s="33"/>
      <c r="Z220" s="33">
        <v>1103024.1299999999</v>
      </c>
      <c r="AA220" s="33">
        <v>60000</v>
      </c>
      <c r="AB220" s="33">
        <v>1469.63</v>
      </c>
      <c r="AD220" s="33">
        <v>747460</v>
      </c>
      <c r="AF220" s="33">
        <v>43643.47</v>
      </c>
      <c r="AG220" s="37">
        <v>1154299</v>
      </c>
      <c r="AI220" s="37">
        <v>10026</v>
      </c>
      <c r="AJ220" s="37">
        <v>15260</v>
      </c>
      <c r="AK220" s="37">
        <v>662644.37</v>
      </c>
      <c r="AL220" s="37">
        <v>174980.72</v>
      </c>
    </row>
    <row r="221" spans="1:41">
      <c r="A221" s="126" t="s">
        <v>656</v>
      </c>
      <c r="B221" s="126" t="s">
        <v>344</v>
      </c>
      <c r="C221" s="126">
        <v>5725</v>
      </c>
      <c r="D221" s="126" t="s">
        <v>283</v>
      </c>
      <c r="E221" s="126" t="s">
        <v>283</v>
      </c>
      <c r="F221" s="36">
        <v>1630108.05</v>
      </c>
      <c r="G221" s="36">
        <v>98945.66</v>
      </c>
      <c r="H221" s="36">
        <v>131875.64000000001</v>
      </c>
      <c r="I221" s="36">
        <v>0</v>
      </c>
      <c r="J221" s="126">
        <v>0</v>
      </c>
      <c r="K221" s="126">
        <v>2049787.09</v>
      </c>
      <c r="L221" s="126">
        <v>1046149.89</v>
      </c>
      <c r="M221" s="126">
        <v>0</v>
      </c>
      <c r="O221" s="59">
        <v>50680</v>
      </c>
      <c r="P221" s="59">
        <v>104658.09</v>
      </c>
      <c r="R221" s="59">
        <v>0</v>
      </c>
      <c r="S221" s="59">
        <v>2687.67</v>
      </c>
      <c r="U221" s="126">
        <v>0</v>
      </c>
      <c r="V221" s="126">
        <v>0</v>
      </c>
      <c r="W221" s="126">
        <v>-269904.43</v>
      </c>
      <c r="X221" s="126">
        <v>5050758.04</v>
      </c>
      <c r="Y221" s="33"/>
      <c r="Z221" s="33">
        <v>2619586.42</v>
      </c>
      <c r="AA221" s="33">
        <v>207440</v>
      </c>
      <c r="AB221" s="33">
        <v>2832.17</v>
      </c>
      <c r="AC221" s="33">
        <v>305</v>
      </c>
      <c r="AD221" s="33">
        <v>1526160</v>
      </c>
      <c r="AF221" s="33">
        <v>390</v>
      </c>
      <c r="AG221" s="37">
        <v>2348082</v>
      </c>
      <c r="AJ221" s="37">
        <v>41140</v>
      </c>
      <c r="AK221" s="37">
        <v>1538496.3</v>
      </c>
      <c r="AL221" s="37">
        <v>392450.33</v>
      </c>
      <c r="AM221" s="37">
        <v>13283</v>
      </c>
      <c r="AO221" s="37">
        <v>5275</v>
      </c>
    </row>
    <row r="222" spans="1:41">
      <c r="A222" s="126" t="s">
        <v>656</v>
      </c>
      <c r="B222" s="126" t="s">
        <v>344</v>
      </c>
      <c r="C222" s="126">
        <v>1534</v>
      </c>
      <c r="D222" s="126" t="s">
        <v>305</v>
      </c>
      <c r="E222" s="126" t="s">
        <v>305</v>
      </c>
      <c r="F222" s="36">
        <v>558577.56999999995</v>
      </c>
      <c r="G222" s="36">
        <v>55429</v>
      </c>
      <c r="H222" s="36">
        <v>95978.37</v>
      </c>
      <c r="K222" s="126">
        <v>285265.09999999998</v>
      </c>
      <c r="L222" s="126">
        <v>535539.47</v>
      </c>
      <c r="O222" s="59">
        <v>4000</v>
      </c>
      <c r="P222" s="59">
        <v>38238</v>
      </c>
      <c r="S222" s="59">
        <v>158.88</v>
      </c>
      <c r="V222" s="126">
        <v>5360.35</v>
      </c>
      <c r="W222" s="126">
        <v>-727339.5</v>
      </c>
      <c r="X222" s="126">
        <v>2173373.37</v>
      </c>
      <c r="Y222" s="33"/>
      <c r="Z222" s="33">
        <v>1011029.16</v>
      </c>
      <c r="AA222" s="33"/>
      <c r="AB222" s="33">
        <v>997.36</v>
      </c>
      <c r="AD222" s="33">
        <v>860310</v>
      </c>
      <c r="AF222" s="33">
        <v>196965</v>
      </c>
      <c r="AG222" s="37">
        <v>1237041</v>
      </c>
      <c r="AI222" s="37">
        <v>20238</v>
      </c>
      <c r="AK222" s="37">
        <v>606854.91</v>
      </c>
      <c r="AL222" s="37">
        <v>167689.20000000001</v>
      </c>
      <c r="AO222" s="37">
        <v>480</v>
      </c>
    </row>
    <row r="223" spans="1:41">
      <c r="A223" s="126" t="s">
        <v>659</v>
      </c>
      <c r="B223" s="126" t="s">
        <v>333</v>
      </c>
      <c r="C223" s="126">
        <v>5579</v>
      </c>
      <c r="D223" s="126" t="s">
        <v>149</v>
      </c>
      <c r="E223" s="126" t="s">
        <v>149</v>
      </c>
      <c r="F223" s="36">
        <v>161234.47</v>
      </c>
      <c r="G223" s="36">
        <v>29700</v>
      </c>
      <c r="H223" s="36">
        <v>7277.25</v>
      </c>
      <c r="K223" s="126">
        <v>366913.89</v>
      </c>
      <c r="L223" s="126">
        <v>286413.84000000003</v>
      </c>
      <c r="O223" s="59">
        <v>2535</v>
      </c>
      <c r="P223" s="59">
        <v>0</v>
      </c>
      <c r="R223" s="59">
        <v>62000</v>
      </c>
      <c r="S223" s="59">
        <v>4215.6000000000004</v>
      </c>
      <c r="W223" s="126">
        <v>-2800077.84</v>
      </c>
      <c r="X223" s="126">
        <v>3760347.17</v>
      </c>
      <c r="Y223" s="33"/>
      <c r="Z223" s="33">
        <v>1797929.24</v>
      </c>
      <c r="AA223" s="33">
        <v>369690</v>
      </c>
      <c r="AB223" s="33">
        <v>44.42</v>
      </c>
      <c r="AD223" s="33">
        <v>1606774.4</v>
      </c>
      <c r="AF223" s="33">
        <v>101600</v>
      </c>
      <c r="AG223" s="37">
        <v>2069778.4</v>
      </c>
      <c r="AI223" s="37">
        <v>10480</v>
      </c>
      <c r="AK223" s="37">
        <v>1725569.34</v>
      </c>
      <c r="AL223" s="37">
        <v>247690.8</v>
      </c>
    </row>
    <row r="224" spans="1:41">
      <c r="A224" s="126" t="s">
        <v>659</v>
      </c>
      <c r="B224" s="126" t="s">
        <v>333</v>
      </c>
      <c r="C224" s="126">
        <v>2312</v>
      </c>
      <c r="D224" s="126" t="s">
        <v>152</v>
      </c>
      <c r="E224" s="126" t="s">
        <v>152</v>
      </c>
      <c r="F224" s="36">
        <v>51414.63</v>
      </c>
      <c r="G224" s="36">
        <v>36360</v>
      </c>
      <c r="H224" s="36">
        <v>122249.23</v>
      </c>
      <c r="K224" s="126">
        <v>235271.6</v>
      </c>
      <c r="L224" s="126">
        <v>138485.37</v>
      </c>
      <c r="O224" s="59">
        <v>9666</v>
      </c>
      <c r="P224" s="59">
        <v>47959.79</v>
      </c>
      <c r="R224" s="59">
        <v>7500</v>
      </c>
      <c r="S224" s="59">
        <v>1851.11</v>
      </c>
      <c r="W224" s="126">
        <v>-1745101.46</v>
      </c>
      <c r="X224" s="126">
        <v>2267172.48</v>
      </c>
      <c r="Y224" s="33"/>
      <c r="Z224" s="33">
        <v>1203314.3500000001</v>
      </c>
      <c r="AA224" s="33">
        <v>116130.68</v>
      </c>
      <c r="AB224" s="33">
        <v>352.82</v>
      </c>
      <c r="AD224" s="33">
        <v>1253548.5</v>
      </c>
      <c r="AF224" s="33">
        <v>33400</v>
      </c>
      <c r="AG224" s="37">
        <v>1674641.7</v>
      </c>
      <c r="AI224" s="37">
        <v>14256</v>
      </c>
      <c r="AK224" s="37">
        <v>784447.98</v>
      </c>
      <c r="AL224" s="37">
        <v>138667.76</v>
      </c>
    </row>
    <row r="225" spans="1:41">
      <c r="A225" s="126" t="s">
        <v>659</v>
      </c>
      <c r="B225" s="126" t="s">
        <v>333</v>
      </c>
      <c r="C225" s="126">
        <v>2557</v>
      </c>
      <c r="D225" s="126" t="s">
        <v>153</v>
      </c>
      <c r="E225" s="126" t="s">
        <v>153</v>
      </c>
      <c r="F225" s="36">
        <v>120358.61</v>
      </c>
      <c r="G225" s="36">
        <v>42460.75</v>
      </c>
      <c r="H225" s="36">
        <v>62647.25</v>
      </c>
      <c r="K225" s="126">
        <v>391152.08</v>
      </c>
      <c r="L225" s="126">
        <v>367285.8</v>
      </c>
      <c r="P225" s="59">
        <v>48093.63</v>
      </c>
      <c r="R225" s="59">
        <v>5000</v>
      </c>
      <c r="S225" s="59">
        <v>228.76</v>
      </c>
      <c r="V225" s="126">
        <v>-81450.33</v>
      </c>
      <c r="W225" s="126">
        <v>-861882.03</v>
      </c>
      <c r="X225" s="126">
        <v>1773271.96</v>
      </c>
      <c r="Y225" s="33"/>
      <c r="Z225" s="33">
        <v>1260237.94</v>
      </c>
      <c r="AA225" s="33">
        <v>101790</v>
      </c>
      <c r="AB225" s="33">
        <v>428.55</v>
      </c>
      <c r="AD225" s="33">
        <v>1229664.8</v>
      </c>
      <c r="AF225" s="33">
        <v>69000</v>
      </c>
      <c r="AG225" s="37">
        <v>1490837.2</v>
      </c>
      <c r="AI225" s="37">
        <v>11880</v>
      </c>
      <c r="AK225" s="37">
        <v>900239.58</v>
      </c>
      <c r="AL225" s="37">
        <v>157522.01</v>
      </c>
    </row>
    <row r="226" spans="1:41">
      <c r="A226" s="126" t="s">
        <v>659</v>
      </c>
      <c r="B226" s="126" t="s">
        <v>333</v>
      </c>
      <c r="C226" s="126">
        <v>7098</v>
      </c>
      <c r="D226" s="126" t="s">
        <v>157</v>
      </c>
      <c r="E226" s="126" t="s">
        <v>157</v>
      </c>
      <c r="F226" s="36">
        <v>891241.18</v>
      </c>
      <c r="G226" s="36">
        <v>125637.16</v>
      </c>
      <c r="H226" s="36">
        <v>105012.56</v>
      </c>
      <c r="K226" s="126">
        <v>1008499.96</v>
      </c>
      <c r="L226" s="126">
        <v>421148.95</v>
      </c>
      <c r="O226" s="59">
        <v>3160</v>
      </c>
      <c r="P226" s="59">
        <v>35918.550000000003</v>
      </c>
      <c r="R226" s="59">
        <v>30000</v>
      </c>
      <c r="S226" s="59">
        <v>184698.02</v>
      </c>
      <c r="U226" s="126">
        <v>5200</v>
      </c>
      <c r="W226" s="126">
        <v>-2131917.81</v>
      </c>
      <c r="X226" s="126">
        <v>4524693.96</v>
      </c>
      <c r="Y226" s="33"/>
      <c r="Z226" s="33">
        <v>2913022.94</v>
      </c>
      <c r="AA226" s="33">
        <v>221500</v>
      </c>
      <c r="AB226" s="33">
        <v>1567.8</v>
      </c>
      <c r="AD226" s="33">
        <v>1584086.36</v>
      </c>
      <c r="AF226" s="33">
        <v>212800</v>
      </c>
      <c r="AG226" s="37">
        <v>2621564.67</v>
      </c>
      <c r="AI226" s="37">
        <v>78818</v>
      </c>
      <c r="AK226" s="37">
        <v>1820243.48</v>
      </c>
      <c r="AL226" s="37">
        <v>512563.86</v>
      </c>
    </row>
    <row r="227" spans="1:41">
      <c r="D227" s="126" t="s">
        <v>301</v>
      </c>
      <c r="E227" s="126" t="s">
        <v>301</v>
      </c>
      <c r="F227" s="36">
        <v>33162.29</v>
      </c>
      <c r="H227" s="36">
        <v>0</v>
      </c>
      <c r="L227" s="126">
        <v>15024.23</v>
      </c>
      <c r="O227" s="59">
        <v>0</v>
      </c>
      <c r="P227" s="59">
        <v>0</v>
      </c>
      <c r="S227" s="59">
        <v>20400</v>
      </c>
      <c r="W227" s="126">
        <v>-8797.39</v>
      </c>
      <c r="X227" s="126">
        <v>38702.339999999997</v>
      </c>
      <c r="Y227" s="33"/>
      <c r="Z227" s="33">
        <v>83000</v>
      </c>
      <c r="AA227" s="33"/>
      <c r="AB227" s="33">
        <v>239.17</v>
      </c>
      <c r="AD227" s="33">
        <v>1438582.5</v>
      </c>
      <c r="AF227" s="33">
        <v>915274</v>
      </c>
      <c r="AG227" s="37">
        <v>1857597.5</v>
      </c>
      <c r="AI227" s="37">
        <v>7257</v>
      </c>
      <c r="AK227" s="37">
        <v>351431.81</v>
      </c>
      <c r="AL227" s="37">
        <v>10327.790000000001</v>
      </c>
      <c r="AO227" s="37">
        <v>212600</v>
      </c>
    </row>
    <row r="228" spans="1:41">
      <c r="D228" s="126" t="s">
        <v>316</v>
      </c>
      <c r="E228" s="126" t="s">
        <v>316</v>
      </c>
      <c r="F228" s="36">
        <v>49359.73</v>
      </c>
      <c r="G228" s="36">
        <v>36520.71</v>
      </c>
      <c r="I228" s="36">
        <v>44120</v>
      </c>
      <c r="K228" s="126">
        <v>1</v>
      </c>
      <c r="L228" s="126">
        <v>2</v>
      </c>
      <c r="P228" s="59">
        <v>68912.08</v>
      </c>
      <c r="S228" s="59">
        <v>1004.43</v>
      </c>
      <c r="W228" s="126">
        <v>137083.92000000001</v>
      </c>
      <c r="X228" s="126">
        <v>180573.14</v>
      </c>
      <c r="AB228" s="33">
        <v>604.01</v>
      </c>
      <c r="AD228" s="33">
        <v>12606813.58</v>
      </c>
      <c r="AF228" s="33">
        <v>276213.34999999998</v>
      </c>
      <c r="AG228" s="37">
        <v>12696009.58</v>
      </c>
      <c r="AI228" s="37">
        <v>24408</v>
      </c>
      <c r="AK228" s="37">
        <v>420783.49</v>
      </c>
    </row>
    <row r="243" spans="25:28">
      <c r="Y243" s="33"/>
      <c r="Z243" s="33"/>
      <c r="AA243" s="33"/>
      <c r="AB243" s="33"/>
    </row>
    <row r="244" spans="25:28">
      <c r="Y244" s="33"/>
      <c r="Z244" s="33"/>
      <c r="AA244" s="33"/>
      <c r="AB244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A1:AV244"/>
  <sheetViews>
    <sheetView workbookViewId="0">
      <pane xSplit="4" ySplit="3" topLeftCell="AR10" activePane="bottomRight" state="frozen"/>
      <selection activeCell="B12" sqref="B12"/>
      <selection pane="topRight" activeCell="B12" sqref="B12"/>
      <selection pane="bottomLeft" activeCell="B12" sqref="B12"/>
      <selection pane="bottomRight" activeCell="AT16" sqref="AT16"/>
    </sheetView>
  </sheetViews>
  <sheetFormatPr defaultRowHeight="14.25"/>
  <cols>
    <col min="1" max="1" width="7.125" style="32" bestFit="1" customWidth="1"/>
    <col min="2" max="2" width="16.125" style="32" customWidth="1"/>
    <col min="3" max="3" width="10.375" style="32" bestFit="1" customWidth="1"/>
    <col min="4" max="4" width="41.75" style="32" customWidth="1"/>
    <col min="5" max="5" width="39.125" style="32" customWidth="1"/>
    <col min="6" max="9" width="16" style="36" customWidth="1"/>
    <col min="10" max="14" width="16" style="126" customWidth="1"/>
    <col min="15" max="20" width="16" style="59" customWidth="1"/>
    <col min="21" max="24" width="16" style="126" customWidth="1"/>
    <col min="25" max="28" width="16" style="265" customWidth="1"/>
    <col min="29" max="32" width="16" style="33" customWidth="1"/>
    <col min="33" max="41" width="16" style="37" customWidth="1"/>
    <col min="42" max="42" width="18" style="241" bestFit="1" customWidth="1"/>
    <col min="43" max="43" width="15.375" style="38" bestFit="1" customWidth="1"/>
    <col min="44" max="44" width="15.5" style="53" bestFit="1" customWidth="1"/>
    <col min="45" max="45" width="15.625" style="47" bestFit="1" customWidth="1"/>
    <col min="46" max="46" width="16.75" style="39" bestFit="1" customWidth="1"/>
    <col min="47" max="47" width="17.25" style="53" bestFit="1" customWidth="1"/>
    <col min="48" max="48" width="19.375" style="32" customWidth="1"/>
    <col min="49" max="16384" width="9" style="32"/>
  </cols>
  <sheetData>
    <row r="1" spans="1:47">
      <c r="D1" s="32" t="s">
        <v>1410</v>
      </c>
      <c r="E1" s="33" t="s">
        <v>1410</v>
      </c>
      <c r="F1" s="36" t="s">
        <v>1798</v>
      </c>
      <c r="G1" s="36" t="s">
        <v>1800</v>
      </c>
      <c r="H1" s="36" t="s">
        <v>1802</v>
      </c>
      <c r="I1" s="36" t="s">
        <v>1804</v>
      </c>
      <c r="J1" s="126" t="s">
        <v>1864</v>
      </c>
      <c r="K1" s="126" t="s">
        <v>1806</v>
      </c>
      <c r="L1" s="126" t="s">
        <v>1808</v>
      </c>
      <c r="M1" s="126" t="s">
        <v>1847</v>
      </c>
      <c r="N1" s="126" t="s">
        <v>1866</v>
      </c>
      <c r="O1" s="59" t="s">
        <v>1810</v>
      </c>
      <c r="P1" s="59" t="s">
        <v>1812</v>
      </c>
      <c r="Q1" s="59" t="s">
        <v>1849</v>
      </c>
      <c r="R1" s="59" t="s">
        <v>1814</v>
      </c>
      <c r="S1" s="59" t="s">
        <v>1816</v>
      </c>
      <c r="T1" s="59" t="s">
        <v>1868</v>
      </c>
      <c r="U1" s="126" t="s">
        <v>1818</v>
      </c>
      <c r="V1" s="126" t="s">
        <v>1795</v>
      </c>
      <c r="W1" s="126" t="s">
        <v>1820</v>
      </c>
      <c r="X1" s="126" t="s">
        <v>1822</v>
      </c>
      <c r="Y1" s="265" t="s">
        <v>1857</v>
      </c>
      <c r="Z1" s="265" t="s">
        <v>1823</v>
      </c>
      <c r="AA1" s="265" t="s">
        <v>1825</v>
      </c>
      <c r="AB1" s="265" t="s">
        <v>1827</v>
      </c>
      <c r="AC1" s="33" t="s">
        <v>1851</v>
      </c>
      <c r="AD1" s="33" t="s">
        <v>1829</v>
      </c>
      <c r="AE1" s="33" t="s">
        <v>1853</v>
      </c>
      <c r="AF1" s="33" t="s">
        <v>1831</v>
      </c>
      <c r="AG1" s="37" t="s">
        <v>1833</v>
      </c>
      <c r="AH1" s="37" t="s">
        <v>1870</v>
      </c>
      <c r="AI1" s="37" t="s">
        <v>1835</v>
      </c>
      <c r="AJ1" s="37" t="s">
        <v>1837</v>
      </c>
      <c r="AK1" s="37" t="s">
        <v>1839</v>
      </c>
      <c r="AL1" s="37" t="s">
        <v>1841</v>
      </c>
      <c r="AM1" s="37" t="s">
        <v>1872</v>
      </c>
      <c r="AN1" s="37" t="s">
        <v>1843</v>
      </c>
      <c r="AO1" s="37" t="s">
        <v>1845</v>
      </c>
      <c r="AP1" s="240" t="s">
        <v>89</v>
      </c>
      <c r="AQ1" s="41" t="s">
        <v>90</v>
      </c>
      <c r="AR1" s="34" t="s">
        <v>91</v>
      </c>
      <c r="AS1" s="42" t="s">
        <v>92</v>
      </c>
      <c r="AT1" s="43" t="s">
        <v>93</v>
      </c>
      <c r="AU1" s="232" t="s">
        <v>94</v>
      </c>
    </row>
    <row r="2" spans="1:47">
      <c r="D2" s="32" t="s">
        <v>1411</v>
      </c>
      <c r="E2" s="33" t="s">
        <v>1411</v>
      </c>
      <c r="F2" s="36" t="s">
        <v>1799</v>
      </c>
      <c r="G2" s="36" t="s">
        <v>1801</v>
      </c>
      <c r="H2" s="36" t="s">
        <v>1803</v>
      </c>
      <c r="I2" s="36" t="s">
        <v>1805</v>
      </c>
      <c r="J2" s="126" t="s">
        <v>1865</v>
      </c>
      <c r="K2" s="126" t="s">
        <v>1807</v>
      </c>
      <c r="L2" s="126" t="s">
        <v>1809</v>
      </c>
      <c r="M2" s="126" t="s">
        <v>1848</v>
      </c>
      <c r="N2" s="126" t="s">
        <v>1867</v>
      </c>
      <c r="O2" s="59" t="s">
        <v>1811</v>
      </c>
      <c r="P2" s="59" t="s">
        <v>1813</v>
      </c>
      <c r="Q2" s="59" t="s">
        <v>1850</v>
      </c>
      <c r="R2" s="59" t="s">
        <v>1815</v>
      </c>
      <c r="S2" s="59" t="s">
        <v>1817</v>
      </c>
      <c r="T2" s="59" t="s">
        <v>1869</v>
      </c>
      <c r="U2" s="126" t="s">
        <v>1819</v>
      </c>
      <c r="V2" s="126" t="s">
        <v>1796</v>
      </c>
      <c r="W2" s="126" t="s">
        <v>1821</v>
      </c>
      <c r="X2" s="126" t="s">
        <v>1797</v>
      </c>
      <c r="Y2" s="265" t="s">
        <v>1858</v>
      </c>
      <c r="Z2" s="265" t="s">
        <v>1824</v>
      </c>
      <c r="AA2" s="265" t="s">
        <v>1826</v>
      </c>
      <c r="AB2" s="265" t="s">
        <v>1828</v>
      </c>
      <c r="AC2" s="33" t="s">
        <v>1852</v>
      </c>
      <c r="AD2" s="33" t="s">
        <v>1830</v>
      </c>
      <c r="AE2" s="33" t="s">
        <v>1854</v>
      </c>
      <c r="AF2" s="33" t="s">
        <v>1832</v>
      </c>
      <c r="AG2" s="37" t="s">
        <v>1834</v>
      </c>
      <c r="AH2" s="37" t="s">
        <v>1871</v>
      </c>
      <c r="AI2" s="37" t="s">
        <v>1836</v>
      </c>
      <c r="AJ2" s="37" t="s">
        <v>1838</v>
      </c>
      <c r="AK2" s="37" t="s">
        <v>1840</v>
      </c>
      <c r="AL2" s="37" t="s">
        <v>1842</v>
      </c>
      <c r="AM2" s="37" t="s">
        <v>1873</v>
      </c>
      <c r="AN2" s="37" t="s">
        <v>1844</v>
      </c>
      <c r="AO2" s="37" t="s">
        <v>1846</v>
      </c>
      <c r="AP2" s="240"/>
      <c r="AQ2" s="41"/>
      <c r="AR2" s="34"/>
      <c r="AS2" s="44"/>
      <c r="AT2" s="45"/>
      <c r="AU2" s="34"/>
    </row>
    <row r="3" spans="1:47">
      <c r="B3" s="32" t="s">
        <v>345</v>
      </c>
      <c r="C3" s="32" t="s">
        <v>467</v>
      </c>
      <c r="D3" s="32" t="s">
        <v>1412</v>
      </c>
      <c r="E3" s="32" t="s">
        <v>1412</v>
      </c>
      <c r="F3" s="36">
        <v>105968539.84</v>
      </c>
      <c r="G3" s="36">
        <v>19814582.190000001</v>
      </c>
      <c r="H3" s="36">
        <v>33361147.640000001</v>
      </c>
      <c r="I3" s="36">
        <v>78709</v>
      </c>
      <c r="J3" s="126">
        <v>5228.91</v>
      </c>
      <c r="K3" s="126">
        <v>221613471.97</v>
      </c>
      <c r="L3" s="126">
        <v>93352308.359999999</v>
      </c>
      <c r="M3" s="126">
        <v>0</v>
      </c>
      <c r="N3" s="126">
        <v>0</v>
      </c>
      <c r="O3" s="59">
        <v>2398669.98</v>
      </c>
      <c r="P3" s="59">
        <v>15414696.58</v>
      </c>
      <c r="Q3" s="59">
        <v>0</v>
      </c>
      <c r="R3" s="59">
        <v>3176483.18</v>
      </c>
      <c r="S3" s="59">
        <v>-4895468.75</v>
      </c>
      <c r="T3" s="59">
        <v>30000</v>
      </c>
      <c r="U3" s="126">
        <v>1764799.76</v>
      </c>
      <c r="V3" s="126">
        <v>-3020341.29</v>
      </c>
      <c r="W3" s="126">
        <v>-27101394.559999999</v>
      </c>
      <c r="X3" s="126">
        <v>521988269.12</v>
      </c>
      <c r="Y3" s="265">
        <v>2144.37</v>
      </c>
      <c r="Z3" s="265">
        <v>324152761.39999998</v>
      </c>
      <c r="AA3" s="265">
        <v>26938458.93</v>
      </c>
      <c r="AB3" s="265">
        <v>247240.5</v>
      </c>
      <c r="AC3" s="33">
        <v>1369805</v>
      </c>
      <c r="AD3" s="33">
        <v>335138220.64999998</v>
      </c>
      <c r="AE3" s="33">
        <v>8000</v>
      </c>
      <c r="AF3" s="33">
        <v>50752879.5</v>
      </c>
      <c r="AG3" s="37">
        <v>476405124.5</v>
      </c>
      <c r="AH3" s="37">
        <v>107997.25</v>
      </c>
      <c r="AI3" s="37">
        <v>5354327.12</v>
      </c>
      <c r="AJ3" s="37">
        <v>1809588</v>
      </c>
      <c r="AK3" s="37">
        <v>232839239.69</v>
      </c>
      <c r="AL3" s="37">
        <v>52830077.890000001</v>
      </c>
      <c r="AM3" s="37">
        <v>14120</v>
      </c>
      <c r="AN3" s="37">
        <v>1424.3</v>
      </c>
      <c r="AO3" s="37">
        <v>4809337.71</v>
      </c>
      <c r="AP3" s="241">
        <f>SUM(AP4:AP228)</f>
        <v>159222978.67000017</v>
      </c>
      <c r="AQ3" s="38">
        <f t="shared" ref="AQ3:AU3" si="0">SUM(AQ4:AQ228)</f>
        <v>16124380.990000002</v>
      </c>
      <c r="AR3" s="53">
        <f t="shared" si="0"/>
        <v>143098597.67999998</v>
      </c>
      <c r="AS3" s="47">
        <f t="shared" si="0"/>
        <v>738609510.35000002</v>
      </c>
      <c r="AT3" s="39">
        <f t="shared" si="0"/>
        <v>774171236.46000051</v>
      </c>
      <c r="AU3" s="53">
        <f t="shared" si="0"/>
        <v>-35561726.109999992</v>
      </c>
    </row>
    <row r="4" spans="1:47">
      <c r="D4" s="32" t="s">
        <v>95</v>
      </c>
      <c r="E4" s="32" t="s">
        <v>95</v>
      </c>
      <c r="F4" s="36">
        <v>22689.919999999998</v>
      </c>
      <c r="H4" s="36">
        <v>18500</v>
      </c>
      <c r="K4" s="126">
        <v>329341.7</v>
      </c>
      <c r="L4" s="126">
        <v>4</v>
      </c>
      <c r="O4" s="59">
        <v>0</v>
      </c>
      <c r="P4" s="59">
        <v>190.09</v>
      </c>
      <c r="Q4" s="59">
        <v>0</v>
      </c>
      <c r="S4" s="59">
        <v>0</v>
      </c>
      <c r="W4" s="126">
        <v>-1271104.67</v>
      </c>
      <c r="X4" s="126">
        <v>1728083.33</v>
      </c>
      <c r="AB4" s="265">
        <v>554.75</v>
      </c>
      <c r="AD4" s="33">
        <v>1111575.1100000001</v>
      </c>
      <c r="AF4" s="33">
        <v>2277642.62</v>
      </c>
      <c r="AG4" s="37">
        <v>2735719.11</v>
      </c>
      <c r="AH4" s="37">
        <v>740</v>
      </c>
      <c r="AK4" s="37">
        <v>624241.24</v>
      </c>
      <c r="AL4" s="37">
        <v>80505.259999999995</v>
      </c>
      <c r="AO4" s="37">
        <v>35200</v>
      </c>
      <c r="AP4" s="241">
        <f>SUM(F4:I4)</f>
        <v>41189.919999999998</v>
      </c>
      <c r="AQ4" s="38">
        <f>SUM(O4:T4)</f>
        <v>190.09</v>
      </c>
      <c r="AR4" s="53">
        <f>AP4-AQ4</f>
        <v>40999.83</v>
      </c>
      <c r="AS4" s="47">
        <f>SUM(Y4:AF4)</f>
        <v>3389772.4800000004</v>
      </c>
      <c r="AT4" s="39">
        <f>SUM(AG4:AO4)</f>
        <v>3476405.6099999994</v>
      </c>
      <c r="AU4" s="53">
        <f>AS4-AT4</f>
        <v>-86633.129999998957</v>
      </c>
    </row>
    <row r="5" spans="1:47">
      <c r="D5" s="32" t="s">
        <v>96</v>
      </c>
      <c r="E5" s="32" t="s">
        <v>96</v>
      </c>
      <c r="F5" s="36">
        <v>94185.05</v>
      </c>
      <c r="H5" s="36">
        <v>46830</v>
      </c>
      <c r="L5" s="126">
        <v>3</v>
      </c>
      <c r="O5" s="59">
        <v>0</v>
      </c>
      <c r="P5" s="59">
        <v>0</v>
      </c>
      <c r="S5" s="59">
        <v>0</v>
      </c>
      <c r="W5" s="126">
        <v>109239.05</v>
      </c>
      <c r="X5" s="126">
        <v>1</v>
      </c>
      <c r="Y5" s="33"/>
      <c r="Z5" s="33"/>
      <c r="AA5" s="33"/>
      <c r="AB5" s="33"/>
      <c r="AD5" s="33">
        <v>663140</v>
      </c>
      <c r="AF5" s="33">
        <v>375807.05</v>
      </c>
      <c r="AG5" s="37">
        <v>684490</v>
      </c>
      <c r="AK5" s="37">
        <v>322679.05</v>
      </c>
      <c r="AP5" s="241">
        <f t="shared" ref="AP5:AP68" si="1">SUM(F5:I5)</f>
        <v>141015.04999999999</v>
      </c>
      <c r="AQ5" s="38">
        <f t="shared" ref="AQ5:AQ68" si="2">SUM(O5:T5)</f>
        <v>0</v>
      </c>
      <c r="AR5" s="53">
        <f t="shared" ref="AR5:AR68" si="3">AP5-AQ5</f>
        <v>141015.04999999999</v>
      </c>
      <c r="AS5" s="47">
        <f t="shared" ref="AS5:AS68" si="4">SUM(Y5:AF5)</f>
        <v>1038947.05</v>
      </c>
      <c r="AT5" s="39">
        <f t="shared" ref="AT5:AT68" si="5">SUM(AG5:AO5)</f>
        <v>1007169.05</v>
      </c>
      <c r="AU5" s="53">
        <f t="shared" ref="AU5:AU68" si="6">AS5-AT5</f>
        <v>31778</v>
      </c>
    </row>
    <row r="6" spans="1:47">
      <c r="D6" s="32" t="s">
        <v>97</v>
      </c>
      <c r="E6" s="32" t="s">
        <v>97</v>
      </c>
      <c r="Y6" s="33"/>
      <c r="Z6" s="33"/>
      <c r="AA6" s="33"/>
      <c r="AB6" s="33"/>
      <c r="AP6" s="241">
        <f t="shared" si="1"/>
        <v>0</v>
      </c>
      <c r="AQ6" s="38">
        <f t="shared" si="2"/>
        <v>0</v>
      </c>
      <c r="AR6" s="53">
        <f t="shared" si="3"/>
        <v>0</v>
      </c>
      <c r="AS6" s="47">
        <f t="shared" si="4"/>
        <v>0</v>
      </c>
      <c r="AT6" s="39">
        <f t="shared" si="5"/>
        <v>0</v>
      </c>
      <c r="AU6" s="53">
        <f t="shared" si="6"/>
        <v>0</v>
      </c>
    </row>
    <row r="7" spans="1:47">
      <c r="D7" s="32" t="s">
        <v>1606</v>
      </c>
      <c r="E7" s="32" t="s">
        <v>98</v>
      </c>
      <c r="F7" s="36">
        <v>6697.76</v>
      </c>
      <c r="H7" s="36">
        <v>0</v>
      </c>
      <c r="K7" s="126">
        <v>615657.72</v>
      </c>
      <c r="L7" s="126">
        <v>580190.98</v>
      </c>
      <c r="W7" s="126">
        <v>-790646.1</v>
      </c>
      <c r="X7" s="126">
        <v>2280907.04</v>
      </c>
      <c r="Y7" s="33"/>
      <c r="Z7" s="33"/>
      <c r="AA7" s="33"/>
      <c r="AB7" s="33">
        <v>13.33</v>
      </c>
      <c r="AD7" s="33">
        <v>1746472.5</v>
      </c>
      <c r="AF7" s="33">
        <v>282951.24</v>
      </c>
      <c r="AG7" s="37">
        <v>1774273.5</v>
      </c>
      <c r="AH7" s="37">
        <v>7291.25</v>
      </c>
      <c r="AI7" s="37">
        <v>22646</v>
      </c>
      <c r="AK7" s="37">
        <v>219595.99</v>
      </c>
      <c r="AL7" s="37">
        <v>293344.81</v>
      </c>
      <c r="AP7" s="241">
        <f t="shared" si="1"/>
        <v>6697.76</v>
      </c>
      <c r="AQ7" s="38">
        <f t="shared" si="2"/>
        <v>0</v>
      </c>
      <c r="AR7" s="53">
        <f t="shared" si="3"/>
        <v>6697.76</v>
      </c>
      <c r="AS7" s="47">
        <f t="shared" si="4"/>
        <v>2029437.07</v>
      </c>
      <c r="AT7" s="39">
        <f t="shared" si="5"/>
        <v>2317151.5499999998</v>
      </c>
      <c r="AU7" s="53">
        <f t="shared" si="6"/>
        <v>-287714.47999999975</v>
      </c>
    </row>
    <row r="8" spans="1:47">
      <c r="D8" s="32" t="s">
        <v>99</v>
      </c>
      <c r="E8" s="32" t="s">
        <v>99</v>
      </c>
      <c r="F8" s="36">
        <v>11211.28</v>
      </c>
      <c r="H8" s="36">
        <v>0</v>
      </c>
      <c r="I8" s="36">
        <v>0</v>
      </c>
      <c r="K8" s="126">
        <v>3758084.27</v>
      </c>
      <c r="L8" s="126">
        <v>12335.2</v>
      </c>
      <c r="O8" s="59">
        <v>14760</v>
      </c>
      <c r="P8" s="59">
        <v>3206.5</v>
      </c>
      <c r="S8" s="59">
        <v>0</v>
      </c>
      <c r="W8" s="126">
        <v>-1000387.37</v>
      </c>
      <c r="X8" s="126">
        <v>4905540</v>
      </c>
      <c r="Y8" s="33"/>
      <c r="Z8" s="33"/>
      <c r="AA8" s="33"/>
      <c r="AB8" s="33">
        <v>109.8</v>
      </c>
      <c r="AD8" s="33">
        <v>988580</v>
      </c>
      <c r="AF8" s="33">
        <v>442806.76</v>
      </c>
      <c r="AG8" s="37">
        <v>998930</v>
      </c>
      <c r="AH8" s="37">
        <v>18525</v>
      </c>
      <c r="AK8" s="37">
        <v>395663.2</v>
      </c>
      <c r="AL8" s="37">
        <v>159866.74</v>
      </c>
      <c r="AP8" s="241">
        <f t="shared" si="1"/>
        <v>11211.28</v>
      </c>
      <c r="AQ8" s="38">
        <f t="shared" si="2"/>
        <v>17966.5</v>
      </c>
      <c r="AR8" s="53">
        <f t="shared" si="3"/>
        <v>-6755.2199999999993</v>
      </c>
      <c r="AS8" s="47">
        <f t="shared" si="4"/>
        <v>1431496.56</v>
      </c>
      <c r="AT8" s="39">
        <f t="shared" si="5"/>
        <v>1572984.94</v>
      </c>
      <c r="AU8" s="53">
        <f t="shared" si="6"/>
        <v>-141488.37999999989</v>
      </c>
    </row>
    <row r="9" spans="1:47">
      <c r="D9" s="32" t="s">
        <v>100</v>
      </c>
      <c r="E9" s="32" t="s">
        <v>100</v>
      </c>
      <c r="F9" s="36">
        <v>49359.73</v>
      </c>
      <c r="G9" s="36">
        <v>36520.71</v>
      </c>
      <c r="I9" s="36">
        <v>44120</v>
      </c>
      <c r="K9" s="126">
        <v>1</v>
      </c>
      <c r="L9" s="126">
        <v>2</v>
      </c>
      <c r="P9" s="59">
        <v>68912.08</v>
      </c>
      <c r="S9" s="59">
        <v>1004.43</v>
      </c>
      <c r="W9" s="126">
        <v>137083.92000000001</v>
      </c>
      <c r="X9" s="126">
        <v>180573.14</v>
      </c>
      <c r="Y9" s="33"/>
      <c r="Z9" s="33"/>
      <c r="AA9" s="33"/>
      <c r="AB9" s="33">
        <v>604.01</v>
      </c>
      <c r="AD9" s="33">
        <v>12606813.58</v>
      </c>
      <c r="AF9" s="33">
        <v>276213.34999999998</v>
      </c>
      <c r="AG9" s="37">
        <v>12696009.58</v>
      </c>
      <c r="AI9" s="37">
        <v>24408</v>
      </c>
      <c r="AK9" s="37">
        <v>420783.49</v>
      </c>
      <c r="AP9" s="241">
        <f t="shared" si="1"/>
        <v>130000.44</v>
      </c>
      <c r="AQ9" s="38">
        <f t="shared" si="2"/>
        <v>69916.509999999995</v>
      </c>
      <c r="AR9" s="53">
        <f t="shared" si="3"/>
        <v>60083.930000000008</v>
      </c>
      <c r="AS9" s="47">
        <f t="shared" si="4"/>
        <v>12883630.939999999</v>
      </c>
      <c r="AT9" s="39">
        <f t="shared" si="5"/>
        <v>13141201.07</v>
      </c>
      <c r="AU9" s="53">
        <f t="shared" si="6"/>
        <v>-257570.13000000082</v>
      </c>
    </row>
    <row r="10" spans="1:47">
      <c r="D10" s="32" t="s">
        <v>101</v>
      </c>
      <c r="E10" s="32" t="s">
        <v>1579</v>
      </c>
      <c r="F10" s="36">
        <v>141925.9</v>
      </c>
      <c r="G10" s="36">
        <v>35220</v>
      </c>
      <c r="H10" s="36">
        <v>72490</v>
      </c>
      <c r="K10" s="126">
        <v>1</v>
      </c>
      <c r="L10" s="126">
        <v>46369.41</v>
      </c>
      <c r="S10" s="59">
        <v>2600</v>
      </c>
      <c r="V10" s="126">
        <v>605625.62</v>
      </c>
      <c r="W10" s="126">
        <v>-492383.3</v>
      </c>
      <c r="X10" s="126">
        <v>2</v>
      </c>
      <c r="Y10" s="33"/>
      <c r="Z10" s="33">
        <v>531800</v>
      </c>
      <c r="AA10" s="33"/>
      <c r="AB10" s="33">
        <v>117.35</v>
      </c>
      <c r="AD10" s="33">
        <v>17347053.440000001</v>
      </c>
      <c r="AF10" s="33">
        <v>66740</v>
      </c>
      <c r="AG10" s="37">
        <v>17363956</v>
      </c>
      <c r="AJ10" s="37">
        <v>39540</v>
      </c>
      <c r="AK10" s="37">
        <v>342719.5</v>
      </c>
      <c r="AL10" s="37">
        <v>11333.3</v>
      </c>
      <c r="AO10" s="37">
        <v>8000</v>
      </c>
      <c r="AP10" s="241">
        <f t="shared" si="1"/>
        <v>249635.9</v>
      </c>
      <c r="AQ10" s="38">
        <f t="shared" si="2"/>
        <v>2600</v>
      </c>
      <c r="AR10" s="53">
        <f t="shared" si="3"/>
        <v>247035.9</v>
      </c>
      <c r="AS10" s="47">
        <f t="shared" si="4"/>
        <v>17945710.790000003</v>
      </c>
      <c r="AT10" s="39">
        <f t="shared" si="5"/>
        <v>17765548.800000001</v>
      </c>
      <c r="AU10" s="53">
        <f t="shared" si="6"/>
        <v>180161.99000000209</v>
      </c>
    </row>
    <row r="11" spans="1:47">
      <c r="D11" s="32" t="s">
        <v>102</v>
      </c>
      <c r="E11" s="32" t="s">
        <v>102</v>
      </c>
      <c r="F11" s="36">
        <v>18394.419999999998</v>
      </c>
      <c r="H11" s="36">
        <v>68753</v>
      </c>
      <c r="K11" s="126">
        <v>787087.1</v>
      </c>
      <c r="L11" s="126">
        <v>704945.58</v>
      </c>
      <c r="O11" s="59">
        <v>0</v>
      </c>
      <c r="S11" s="59">
        <v>0</v>
      </c>
      <c r="W11" s="126">
        <v>-2167295.5</v>
      </c>
      <c r="X11" s="126">
        <v>3116375.39</v>
      </c>
      <c r="Y11" s="33"/>
      <c r="Z11" s="33"/>
      <c r="AA11" s="33"/>
      <c r="AB11" s="33"/>
      <c r="AD11" s="33">
        <v>1337955.68</v>
      </c>
      <c r="AF11" s="33">
        <v>1215312.55</v>
      </c>
      <c r="AG11" s="37">
        <v>1325944</v>
      </c>
      <c r="AH11" s="37">
        <v>76099</v>
      </c>
      <c r="AK11" s="37">
        <v>242674.75</v>
      </c>
      <c r="AL11" s="37">
        <v>278450.27</v>
      </c>
      <c r="AP11" s="241">
        <f t="shared" si="1"/>
        <v>87147.42</v>
      </c>
      <c r="AQ11" s="38">
        <f t="shared" si="2"/>
        <v>0</v>
      </c>
      <c r="AR11" s="53">
        <f t="shared" si="3"/>
        <v>87147.42</v>
      </c>
      <c r="AS11" s="47">
        <f t="shared" si="4"/>
        <v>2553268.23</v>
      </c>
      <c r="AT11" s="39">
        <f t="shared" si="5"/>
        <v>1923168.02</v>
      </c>
      <c r="AU11" s="53">
        <f t="shared" si="6"/>
        <v>630100.21</v>
      </c>
    </row>
    <row r="12" spans="1:47">
      <c r="D12" s="32" t="s">
        <v>103</v>
      </c>
      <c r="E12" s="32" t="s">
        <v>103</v>
      </c>
      <c r="F12" s="36">
        <v>1262914.3</v>
      </c>
      <c r="H12" s="36">
        <v>158004</v>
      </c>
      <c r="K12" s="126">
        <v>329921.93</v>
      </c>
      <c r="L12" s="126">
        <v>498434.7</v>
      </c>
      <c r="S12" s="59">
        <v>-7045146</v>
      </c>
      <c r="W12" s="126">
        <v>2351172.4700000002</v>
      </c>
      <c r="X12" s="126">
        <v>2450442</v>
      </c>
      <c r="Y12" s="33"/>
      <c r="Z12" s="33"/>
      <c r="AA12" s="33"/>
      <c r="AB12" s="33">
        <v>365.98</v>
      </c>
      <c r="AD12" s="33">
        <v>1250221</v>
      </c>
      <c r="AF12" s="33">
        <v>5377770.29</v>
      </c>
      <c r="AG12" s="37">
        <v>1439118.5</v>
      </c>
      <c r="AK12" s="37">
        <v>458282.2</v>
      </c>
      <c r="AL12" s="37">
        <v>238150.11</v>
      </c>
      <c r="AP12" s="241">
        <f t="shared" si="1"/>
        <v>1420918.3</v>
      </c>
      <c r="AQ12" s="38">
        <f t="shared" si="2"/>
        <v>-7045146</v>
      </c>
      <c r="AR12" s="53">
        <f t="shared" si="3"/>
        <v>8466064.3000000007</v>
      </c>
      <c r="AS12" s="47">
        <f t="shared" si="4"/>
        <v>6628357.2699999996</v>
      </c>
      <c r="AT12" s="39">
        <f t="shared" si="5"/>
        <v>2135550.81</v>
      </c>
      <c r="AU12" s="53">
        <f t="shared" si="6"/>
        <v>4492806.459999999</v>
      </c>
    </row>
    <row r="13" spans="1:47">
      <c r="D13" s="32" t="s">
        <v>104</v>
      </c>
      <c r="E13" s="32" t="s">
        <v>104</v>
      </c>
      <c r="Y13" s="33"/>
      <c r="Z13" s="33"/>
      <c r="AA13" s="33"/>
      <c r="AB13" s="33"/>
      <c r="AP13" s="241">
        <f t="shared" si="1"/>
        <v>0</v>
      </c>
      <c r="AQ13" s="38">
        <f t="shared" si="2"/>
        <v>0</v>
      </c>
      <c r="AR13" s="53">
        <f t="shared" si="3"/>
        <v>0</v>
      </c>
      <c r="AS13" s="47">
        <f t="shared" si="4"/>
        <v>0</v>
      </c>
      <c r="AT13" s="39">
        <f t="shared" si="5"/>
        <v>0</v>
      </c>
      <c r="AU13" s="53">
        <f t="shared" si="6"/>
        <v>0</v>
      </c>
    </row>
    <row r="14" spans="1:47">
      <c r="D14" s="32" t="s">
        <v>105</v>
      </c>
      <c r="E14" s="32" t="s">
        <v>105</v>
      </c>
      <c r="F14" s="36">
        <v>8000</v>
      </c>
      <c r="K14" s="126">
        <v>3206733.3</v>
      </c>
      <c r="L14" s="126">
        <v>783448.71</v>
      </c>
      <c r="P14" s="59">
        <v>0</v>
      </c>
      <c r="S14" s="59">
        <v>0</v>
      </c>
      <c r="W14" s="126">
        <v>2603438.8199999998</v>
      </c>
      <c r="X14" s="126">
        <v>1686786.55</v>
      </c>
      <c r="Y14" s="33"/>
      <c r="Z14" s="33"/>
      <c r="AA14" s="33">
        <v>8000</v>
      </c>
      <c r="AB14" s="33"/>
      <c r="AD14" s="33">
        <v>1606568</v>
      </c>
      <c r="AF14" s="33">
        <v>269588.11</v>
      </c>
      <c r="AG14" s="37">
        <v>1647170</v>
      </c>
      <c r="AI14" s="37">
        <v>4140</v>
      </c>
      <c r="AJ14" s="37">
        <v>2540</v>
      </c>
      <c r="AK14" s="37">
        <v>222306.11</v>
      </c>
      <c r="AL14" s="37">
        <v>300043.36</v>
      </c>
      <c r="AP14" s="241">
        <f t="shared" si="1"/>
        <v>8000</v>
      </c>
      <c r="AQ14" s="38">
        <f t="shared" si="2"/>
        <v>0</v>
      </c>
      <c r="AR14" s="53">
        <f t="shared" si="3"/>
        <v>8000</v>
      </c>
      <c r="AS14" s="47">
        <f t="shared" si="4"/>
        <v>1884156.1099999999</v>
      </c>
      <c r="AT14" s="39">
        <f t="shared" si="5"/>
        <v>2176199.4699999997</v>
      </c>
      <c r="AU14" s="53">
        <f t="shared" si="6"/>
        <v>-292043.35999999987</v>
      </c>
    </row>
    <row r="15" spans="1:47">
      <c r="D15" s="32" t="s">
        <v>106</v>
      </c>
      <c r="E15" s="32" t="s">
        <v>106</v>
      </c>
      <c r="F15" s="36">
        <v>131010.76</v>
      </c>
      <c r="H15" s="36">
        <v>0</v>
      </c>
      <c r="K15" s="126">
        <v>741334.26</v>
      </c>
      <c r="L15" s="126">
        <v>391063.61</v>
      </c>
      <c r="O15" s="59">
        <v>0</v>
      </c>
      <c r="P15" s="59">
        <v>0</v>
      </c>
      <c r="S15" s="59">
        <v>120000</v>
      </c>
      <c r="W15" s="126">
        <v>904141.45</v>
      </c>
      <c r="X15" s="126">
        <v>412000</v>
      </c>
      <c r="Y15" s="33"/>
      <c r="Z15" s="33"/>
      <c r="AA15" s="33"/>
      <c r="AB15" s="33">
        <v>79.680000000000007</v>
      </c>
      <c r="AD15" s="33">
        <v>2031998.5</v>
      </c>
      <c r="AE15" s="33">
        <v>8000</v>
      </c>
      <c r="AF15" s="33">
        <v>3740300</v>
      </c>
      <c r="AG15" s="37">
        <v>2074498.5</v>
      </c>
      <c r="AI15" s="37">
        <v>68400</v>
      </c>
      <c r="AJ15" s="37">
        <v>78400</v>
      </c>
      <c r="AK15" s="37">
        <v>359600</v>
      </c>
      <c r="AL15" s="37">
        <v>180812.5</v>
      </c>
      <c r="AO15" s="37">
        <v>3191400</v>
      </c>
      <c r="AP15" s="241">
        <f t="shared" si="1"/>
        <v>131010.76</v>
      </c>
      <c r="AQ15" s="38">
        <f t="shared" si="2"/>
        <v>120000</v>
      </c>
      <c r="AR15" s="53">
        <f t="shared" si="3"/>
        <v>11010.759999999995</v>
      </c>
      <c r="AS15" s="47">
        <f t="shared" si="4"/>
        <v>5780378.1799999997</v>
      </c>
      <c r="AT15" s="39">
        <f t="shared" si="5"/>
        <v>5953111</v>
      </c>
      <c r="AU15" s="53">
        <f t="shared" si="6"/>
        <v>-172732.8200000003</v>
      </c>
    </row>
    <row r="16" spans="1:47">
      <c r="A16" s="32" t="s">
        <v>602</v>
      </c>
      <c r="B16" s="32" t="s">
        <v>331</v>
      </c>
      <c r="C16" s="32">
        <v>6904</v>
      </c>
      <c r="D16" s="32" t="s">
        <v>107</v>
      </c>
      <c r="E16" s="32" t="s">
        <v>107</v>
      </c>
      <c r="F16" s="36">
        <v>849570.76</v>
      </c>
      <c r="G16" s="36">
        <v>105738.01</v>
      </c>
      <c r="H16" s="36">
        <v>337070.11</v>
      </c>
      <c r="K16" s="126">
        <v>110402</v>
      </c>
      <c r="L16" s="126">
        <v>527039.77</v>
      </c>
      <c r="O16" s="59">
        <v>44228</v>
      </c>
      <c r="P16" s="59">
        <v>68576.34</v>
      </c>
      <c r="R16" s="59">
        <v>8079.9</v>
      </c>
      <c r="S16" s="59">
        <v>0</v>
      </c>
      <c r="W16" s="126">
        <v>193931.42</v>
      </c>
      <c r="X16" s="126">
        <v>1691218.36</v>
      </c>
      <c r="Y16" s="33"/>
      <c r="Z16" s="33">
        <v>1713069.89</v>
      </c>
      <c r="AA16" s="33">
        <v>210375</v>
      </c>
      <c r="AB16" s="33">
        <v>1652.69</v>
      </c>
      <c r="AD16" s="33">
        <v>3258381</v>
      </c>
      <c r="AF16" s="33">
        <v>345478</v>
      </c>
      <c r="AG16" s="37">
        <v>3889911</v>
      </c>
      <c r="AI16" s="37">
        <v>17920</v>
      </c>
      <c r="AJ16" s="37">
        <v>34663</v>
      </c>
      <c r="AK16" s="37">
        <v>1321702.22</v>
      </c>
      <c r="AL16" s="37">
        <v>340973.73</v>
      </c>
      <c r="AP16" s="241">
        <f t="shared" si="1"/>
        <v>1292378.8799999999</v>
      </c>
      <c r="AQ16" s="38">
        <f t="shared" si="2"/>
        <v>120884.23999999999</v>
      </c>
      <c r="AR16" s="53">
        <f t="shared" si="3"/>
        <v>1171494.6399999999</v>
      </c>
      <c r="AS16" s="47">
        <f t="shared" si="4"/>
        <v>5528956.5800000001</v>
      </c>
      <c r="AT16" s="39">
        <f t="shared" si="5"/>
        <v>5605169.9499999993</v>
      </c>
      <c r="AU16" s="53">
        <f t="shared" si="6"/>
        <v>-76213.36999999918</v>
      </c>
    </row>
    <row r="17" spans="1:47">
      <c r="A17" s="32" t="s">
        <v>602</v>
      </c>
      <c r="B17" s="32" t="s">
        <v>331</v>
      </c>
      <c r="C17" s="32">
        <v>7854</v>
      </c>
      <c r="D17" s="32" t="s">
        <v>108</v>
      </c>
      <c r="E17" s="32" t="s">
        <v>108</v>
      </c>
      <c r="F17" s="36">
        <v>390115.08</v>
      </c>
      <c r="G17" s="36">
        <v>141110.25</v>
      </c>
      <c r="H17" s="36">
        <v>752884.05</v>
      </c>
      <c r="K17" s="126">
        <v>372901</v>
      </c>
      <c r="L17" s="126">
        <v>1062343.72</v>
      </c>
      <c r="P17" s="59">
        <v>433009.97</v>
      </c>
      <c r="S17" s="59">
        <v>0</v>
      </c>
      <c r="W17" s="126">
        <v>949789.04</v>
      </c>
      <c r="X17" s="126">
        <v>1534772.11</v>
      </c>
      <c r="Y17" s="33"/>
      <c r="Z17" s="33">
        <v>2160138.37</v>
      </c>
      <c r="AA17" s="33"/>
      <c r="AB17" s="33">
        <v>1346.18</v>
      </c>
      <c r="AD17" s="33">
        <v>1544691</v>
      </c>
      <c r="AF17" s="33">
        <v>156050</v>
      </c>
      <c r="AG17" s="37">
        <v>2775600</v>
      </c>
      <c r="AI17" s="37">
        <v>44730</v>
      </c>
      <c r="AJ17" s="37">
        <v>1260</v>
      </c>
      <c r="AK17" s="37">
        <v>1100411.52</v>
      </c>
      <c r="AL17" s="37">
        <v>138441.04999999999</v>
      </c>
      <c r="AP17" s="241">
        <f t="shared" si="1"/>
        <v>1284109.3800000001</v>
      </c>
      <c r="AQ17" s="38">
        <f t="shared" si="2"/>
        <v>433009.97</v>
      </c>
      <c r="AR17" s="53">
        <f t="shared" si="3"/>
        <v>851099.41000000015</v>
      </c>
      <c r="AS17" s="47">
        <f t="shared" si="4"/>
        <v>3862225.5500000003</v>
      </c>
      <c r="AT17" s="39">
        <f t="shared" si="5"/>
        <v>4060442.57</v>
      </c>
      <c r="AU17" s="53">
        <f t="shared" si="6"/>
        <v>-198217.01999999955</v>
      </c>
    </row>
    <row r="18" spans="1:47">
      <c r="A18" s="32" t="s">
        <v>602</v>
      </c>
      <c r="B18" s="32" t="s">
        <v>331</v>
      </c>
      <c r="C18" s="32">
        <v>11376</v>
      </c>
      <c r="D18" s="32" t="s">
        <v>109</v>
      </c>
      <c r="E18" s="32" t="s">
        <v>109</v>
      </c>
      <c r="F18" s="36">
        <v>3825899.75</v>
      </c>
      <c r="G18" s="36">
        <v>69823.66</v>
      </c>
      <c r="H18" s="36">
        <v>462452.58</v>
      </c>
      <c r="K18" s="126">
        <v>788994.05</v>
      </c>
      <c r="L18" s="126">
        <v>212185.92</v>
      </c>
      <c r="O18" s="59">
        <v>89073.08</v>
      </c>
      <c r="P18" s="59">
        <v>332584.3</v>
      </c>
      <c r="S18" s="59">
        <v>937.49</v>
      </c>
      <c r="W18" s="126">
        <v>3893126.14</v>
      </c>
      <c r="X18" s="126">
        <v>1567224.53</v>
      </c>
      <c r="Y18" s="33"/>
      <c r="Z18" s="33">
        <v>2722216.38</v>
      </c>
      <c r="AA18" s="33"/>
      <c r="AB18" s="33">
        <v>9150.58</v>
      </c>
      <c r="AD18" s="33">
        <v>1497066.5</v>
      </c>
      <c r="AF18" s="33">
        <v>384000</v>
      </c>
      <c r="AG18" s="37">
        <v>2755060.58</v>
      </c>
      <c r="AI18" s="37">
        <v>32266</v>
      </c>
      <c r="AJ18" s="37">
        <v>25891</v>
      </c>
      <c r="AK18" s="37">
        <v>1877071.56</v>
      </c>
      <c r="AL18" s="37">
        <v>399751.9</v>
      </c>
      <c r="AO18" s="37">
        <v>45982</v>
      </c>
      <c r="AP18" s="241">
        <f t="shared" si="1"/>
        <v>4358175.99</v>
      </c>
      <c r="AQ18" s="38">
        <f t="shared" si="2"/>
        <v>422594.87</v>
      </c>
      <c r="AR18" s="53">
        <f t="shared" si="3"/>
        <v>3935581.12</v>
      </c>
      <c r="AS18" s="47">
        <f t="shared" si="4"/>
        <v>4612433.46</v>
      </c>
      <c r="AT18" s="39">
        <f t="shared" si="5"/>
        <v>5136023.040000001</v>
      </c>
      <c r="AU18" s="53">
        <f t="shared" si="6"/>
        <v>-523589.58000000101</v>
      </c>
    </row>
    <row r="19" spans="1:47">
      <c r="A19" s="32" t="s">
        <v>602</v>
      </c>
      <c r="B19" s="32" t="s">
        <v>331</v>
      </c>
      <c r="C19" s="32">
        <v>5535</v>
      </c>
      <c r="D19" s="32" t="s">
        <v>110</v>
      </c>
      <c r="E19" s="32" t="s">
        <v>110</v>
      </c>
      <c r="F19" s="36">
        <v>1338511.6399999999</v>
      </c>
      <c r="G19" s="36">
        <v>58707.95</v>
      </c>
      <c r="H19" s="36">
        <v>322625.12</v>
      </c>
      <c r="K19" s="126">
        <v>133713.32999999999</v>
      </c>
      <c r="L19" s="126">
        <v>715423.16</v>
      </c>
      <c r="O19" s="59">
        <v>7108</v>
      </c>
      <c r="P19" s="59">
        <v>56214.2</v>
      </c>
      <c r="R19" s="59">
        <v>15000</v>
      </c>
      <c r="S19" s="59">
        <v>0</v>
      </c>
      <c r="W19" s="126">
        <v>3098985.87</v>
      </c>
      <c r="X19" s="126">
        <v>1097038.29</v>
      </c>
      <c r="Y19" s="33"/>
      <c r="Z19" s="33">
        <v>1680338.98</v>
      </c>
      <c r="AA19" s="33"/>
      <c r="AB19" s="33">
        <v>2577.7800000000002</v>
      </c>
      <c r="AD19" s="33">
        <v>1753923.5</v>
      </c>
      <c r="AF19" s="33">
        <v>307672</v>
      </c>
      <c r="AG19" s="37">
        <v>2548030.5</v>
      </c>
      <c r="AI19" s="37">
        <v>2000</v>
      </c>
      <c r="AJ19" s="37">
        <v>32398</v>
      </c>
      <c r="AK19" s="37">
        <v>851106.27</v>
      </c>
      <c r="AL19" s="37">
        <v>2016342.65</v>
      </c>
      <c r="AP19" s="241">
        <f t="shared" si="1"/>
        <v>1719844.71</v>
      </c>
      <c r="AQ19" s="38">
        <f t="shared" si="2"/>
        <v>78322.2</v>
      </c>
      <c r="AR19" s="53">
        <f t="shared" si="3"/>
        <v>1641522.51</v>
      </c>
      <c r="AS19" s="47">
        <f t="shared" si="4"/>
        <v>3744512.26</v>
      </c>
      <c r="AT19" s="39">
        <f t="shared" si="5"/>
        <v>5449877.4199999999</v>
      </c>
      <c r="AU19" s="53">
        <f t="shared" si="6"/>
        <v>-1705365.1600000001</v>
      </c>
    </row>
    <row r="20" spans="1:47">
      <c r="A20" s="32" t="s">
        <v>602</v>
      </c>
      <c r="B20" s="32" t="s">
        <v>331</v>
      </c>
      <c r="C20" s="32">
        <v>4498</v>
      </c>
      <c r="D20" s="32" t="s">
        <v>111</v>
      </c>
      <c r="E20" s="32" t="s">
        <v>111</v>
      </c>
      <c r="F20" s="36">
        <v>434965.57</v>
      </c>
      <c r="G20" s="36">
        <v>28993.9</v>
      </c>
      <c r="H20" s="36">
        <v>236228.19</v>
      </c>
      <c r="K20" s="126">
        <v>2244343.15</v>
      </c>
      <c r="L20" s="126">
        <v>1017767.9</v>
      </c>
      <c r="O20" s="59">
        <v>82217</v>
      </c>
      <c r="P20" s="59">
        <v>179457.73</v>
      </c>
      <c r="R20" s="59">
        <v>23068.799999999999</v>
      </c>
      <c r="S20" s="59">
        <v>0</v>
      </c>
      <c r="W20" s="126">
        <v>2518132.6800000002</v>
      </c>
      <c r="X20" s="126">
        <v>1718005.94</v>
      </c>
      <c r="Y20" s="33"/>
      <c r="Z20" s="33">
        <v>1301533.04</v>
      </c>
      <c r="AA20" s="33"/>
      <c r="AB20" s="33">
        <v>1131.55</v>
      </c>
      <c r="AD20" s="33">
        <v>1312580.5</v>
      </c>
      <c r="AF20" s="33">
        <v>151100</v>
      </c>
      <c r="AG20" s="37">
        <v>2127760.5</v>
      </c>
      <c r="AI20" s="37">
        <v>43102</v>
      </c>
      <c r="AK20" s="37">
        <v>956732.22</v>
      </c>
      <c r="AL20" s="37">
        <v>197333.81</v>
      </c>
      <c r="AP20" s="241">
        <f t="shared" si="1"/>
        <v>700187.66</v>
      </c>
      <c r="AQ20" s="38">
        <f t="shared" si="2"/>
        <v>284743.53000000003</v>
      </c>
      <c r="AR20" s="53">
        <f t="shared" si="3"/>
        <v>415444.13</v>
      </c>
      <c r="AS20" s="47">
        <f t="shared" si="4"/>
        <v>2766345.09</v>
      </c>
      <c r="AT20" s="39">
        <f t="shared" si="5"/>
        <v>3324928.53</v>
      </c>
      <c r="AU20" s="53">
        <f t="shared" si="6"/>
        <v>-558583.43999999994</v>
      </c>
    </row>
    <row r="21" spans="1:47">
      <c r="A21" s="32" t="s">
        <v>602</v>
      </c>
      <c r="B21" s="32" t="s">
        <v>331</v>
      </c>
      <c r="C21" s="32">
        <v>8085</v>
      </c>
      <c r="D21" s="32" t="s">
        <v>112</v>
      </c>
      <c r="E21" s="32" t="s">
        <v>112</v>
      </c>
      <c r="F21" s="36">
        <v>1501236.96</v>
      </c>
      <c r="G21" s="36">
        <v>64610.6</v>
      </c>
      <c r="H21" s="36">
        <v>1155772.54</v>
      </c>
      <c r="K21" s="126">
        <v>1631413.63</v>
      </c>
      <c r="L21" s="126">
        <v>1036056.25</v>
      </c>
      <c r="P21" s="59">
        <v>196173.94</v>
      </c>
      <c r="R21" s="59">
        <v>18709.2</v>
      </c>
      <c r="S21" s="59">
        <v>2257</v>
      </c>
      <c r="W21" s="126">
        <v>880903.6</v>
      </c>
      <c r="X21" s="126">
        <v>3950541.16</v>
      </c>
      <c r="Y21" s="33"/>
      <c r="Z21" s="33">
        <v>3265859.7</v>
      </c>
      <c r="AA21" s="33">
        <v>112670</v>
      </c>
      <c r="AB21" s="33">
        <v>2319.09</v>
      </c>
      <c r="AD21" s="33">
        <v>1274606</v>
      </c>
      <c r="AF21" s="33">
        <v>282040</v>
      </c>
      <c r="AG21" s="37">
        <v>2063416</v>
      </c>
      <c r="AI21" s="37">
        <v>57926</v>
      </c>
      <c r="AK21" s="37">
        <v>2246043.7999999998</v>
      </c>
      <c r="AL21" s="37">
        <v>229603.91</v>
      </c>
      <c r="AP21" s="241">
        <f t="shared" si="1"/>
        <v>2721620.1</v>
      </c>
      <c r="AQ21" s="38">
        <f t="shared" si="2"/>
        <v>217140.14</v>
      </c>
      <c r="AR21" s="53">
        <f t="shared" si="3"/>
        <v>2504479.96</v>
      </c>
      <c r="AS21" s="47">
        <f t="shared" si="4"/>
        <v>4937494.79</v>
      </c>
      <c r="AT21" s="39">
        <f t="shared" si="5"/>
        <v>4596989.71</v>
      </c>
      <c r="AU21" s="53">
        <f t="shared" si="6"/>
        <v>340505.08000000007</v>
      </c>
    </row>
    <row r="22" spans="1:47">
      <c r="A22" s="32" t="s">
        <v>602</v>
      </c>
      <c r="B22" s="32" t="s">
        <v>331</v>
      </c>
      <c r="C22" s="32">
        <v>8539</v>
      </c>
      <c r="D22" s="32" t="s">
        <v>113</v>
      </c>
      <c r="E22" s="32" t="s">
        <v>113</v>
      </c>
      <c r="F22" s="36">
        <v>1778400.33</v>
      </c>
      <c r="G22" s="36">
        <v>225847.34</v>
      </c>
      <c r="H22" s="36">
        <v>316131.42</v>
      </c>
      <c r="K22" s="126">
        <v>1163116.0900000001</v>
      </c>
      <c r="L22" s="126">
        <v>826955.2</v>
      </c>
      <c r="O22" s="59">
        <v>3000</v>
      </c>
      <c r="P22" s="59">
        <v>148933.38</v>
      </c>
      <c r="R22" s="59">
        <v>15000</v>
      </c>
      <c r="S22" s="59">
        <v>234.94</v>
      </c>
      <c r="W22" s="126">
        <v>1577536.92</v>
      </c>
      <c r="X22" s="126">
        <v>2643840</v>
      </c>
      <c r="Y22" s="33"/>
      <c r="Z22" s="33">
        <v>2850504.74</v>
      </c>
      <c r="AA22" s="33"/>
      <c r="AB22" s="33">
        <v>4160.13</v>
      </c>
      <c r="AD22" s="33">
        <v>1342126.8999999999</v>
      </c>
      <c r="AF22" s="33">
        <v>528229</v>
      </c>
      <c r="AG22" s="37">
        <v>2668797.9</v>
      </c>
      <c r="AI22" s="37">
        <v>54150</v>
      </c>
      <c r="AK22" s="37">
        <v>1815808.9</v>
      </c>
      <c r="AL22" s="37">
        <v>260993.83</v>
      </c>
      <c r="AO22" s="37">
        <v>3365</v>
      </c>
      <c r="AP22" s="241">
        <f t="shared" si="1"/>
        <v>2320379.0900000003</v>
      </c>
      <c r="AQ22" s="38">
        <f t="shared" si="2"/>
        <v>167168.32000000001</v>
      </c>
      <c r="AR22" s="53">
        <f t="shared" si="3"/>
        <v>2153210.7700000005</v>
      </c>
      <c r="AS22" s="47">
        <f t="shared" si="4"/>
        <v>4725020.7699999996</v>
      </c>
      <c r="AT22" s="39">
        <f t="shared" si="5"/>
        <v>4803115.63</v>
      </c>
      <c r="AU22" s="53">
        <f t="shared" si="6"/>
        <v>-78094.860000000335</v>
      </c>
    </row>
    <row r="23" spans="1:47">
      <c r="A23" s="32" t="s">
        <v>602</v>
      </c>
      <c r="B23" s="32" t="s">
        <v>331</v>
      </c>
      <c r="C23" s="32">
        <v>4617</v>
      </c>
      <c r="D23" s="32" t="s">
        <v>114</v>
      </c>
      <c r="E23" s="32" t="s">
        <v>114</v>
      </c>
      <c r="F23" s="36">
        <v>927817.56</v>
      </c>
      <c r="G23" s="36">
        <v>35985.35</v>
      </c>
      <c r="H23" s="36">
        <v>200428.66</v>
      </c>
      <c r="K23" s="126">
        <v>922782.57</v>
      </c>
      <c r="L23" s="126">
        <v>46709</v>
      </c>
      <c r="P23" s="59">
        <v>136018.44</v>
      </c>
      <c r="S23" s="59">
        <v>0</v>
      </c>
      <c r="W23" s="126">
        <v>-148302.35999999999</v>
      </c>
      <c r="X23" s="126">
        <v>2287723.02</v>
      </c>
      <c r="Y23" s="33"/>
      <c r="Z23" s="33">
        <v>1538396.41</v>
      </c>
      <c r="AA23" s="33">
        <v>178161</v>
      </c>
      <c r="AB23" s="33">
        <v>1632.98</v>
      </c>
      <c r="AD23" s="33">
        <v>2319908</v>
      </c>
      <c r="AF23" s="33">
        <v>130450</v>
      </c>
      <c r="AG23" s="37">
        <v>3024449</v>
      </c>
      <c r="AI23" s="37">
        <v>53569.71</v>
      </c>
      <c r="AK23" s="37">
        <v>1030351.89</v>
      </c>
      <c r="AL23" s="37">
        <v>194946.24</v>
      </c>
      <c r="AO23" s="37">
        <v>6947.51</v>
      </c>
      <c r="AP23" s="241">
        <f t="shared" si="1"/>
        <v>1164231.57</v>
      </c>
      <c r="AQ23" s="38">
        <f t="shared" si="2"/>
        <v>136018.44</v>
      </c>
      <c r="AR23" s="53">
        <f t="shared" si="3"/>
        <v>1028213.1300000001</v>
      </c>
      <c r="AS23" s="47">
        <f t="shared" si="4"/>
        <v>4168548.3899999997</v>
      </c>
      <c r="AT23" s="39">
        <f t="shared" si="5"/>
        <v>4310264.3499999996</v>
      </c>
      <c r="AU23" s="53">
        <f t="shared" si="6"/>
        <v>-141715.95999999996</v>
      </c>
    </row>
    <row r="24" spans="1:47">
      <c r="A24" s="32" t="s">
        <v>602</v>
      </c>
      <c r="B24" s="32" t="s">
        <v>331</v>
      </c>
      <c r="C24" s="32">
        <v>8025</v>
      </c>
      <c r="D24" s="32" t="s">
        <v>115</v>
      </c>
      <c r="E24" s="32" t="s">
        <v>115</v>
      </c>
      <c r="F24" s="36">
        <v>1549262.6</v>
      </c>
      <c r="G24" s="36">
        <v>138783</v>
      </c>
      <c r="H24" s="36">
        <v>450292.16</v>
      </c>
      <c r="K24" s="126">
        <v>745565.41</v>
      </c>
      <c r="L24" s="126">
        <v>484487.72</v>
      </c>
      <c r="O24" s="59">
        <v>4900</v>
      </c>
      <c r="P24" s="59">
        <v>98114.07</v>
      </c>
      <c r="R24" s="59">
        <v>15000</v>
      </c>
      <c r="S24" s="59">
        <v>1765.77</v>
      </c>
      <c r="W24" s="126">
        <v>664292.71</v>
      </c>
      <c r="X24" s="126">
        <v>2980228.7</v>
      </c>
      <c r="Y24" s="33"/>
      <c r="Z24" s="33">
        <v>1794123.08</v>
      </c>
      <c r="AA24" s="33">
        <v>345025</v>
      </c>
      <c r="AB24" s="33">
        <v>2956.69</v>
      </c>
      <c r="AD24" s="33">
        <v>3009163.6</v>
      </c>
      <c r="AF24" s="33">
        <v>330728</v>
      </c>
      <c r="AG24" s="37">
        <v>4086004.6</v>
      </c>
      <c r="AI24" s="37">
        <v>59360</v>
      </c>
      <c r="AK24" s="37">
        <v>1473451.5</v>
      </c>
      <c r="AL24" s="37">
        <v>257908.28</v>
      </c>
      <c r="AO24" s="37">
        <v>1182.3499999999999</v>
      </c>
      <c r="AP24" s="241">
        <f t="shared" si="1"/>
        <v>2138337.7600000002</v>
      </c>
      <c r="AQ24" s="38">
        <f t="shared" si="2"/>
        <v>119779.84000000001</v>
      </c>
      <c r="AR24" s="53">
        <f t="shared" si="3"/>
        <v>2018557.9200000002</v>
      </c>
      <c r="AS24" s="47">
        <f t="shared" si="4"/>
        <v>5481996.3700000001</v>
      </c>
      <c r="AT24" s="39">
        <f t="shared" si="5"/>
        <v>5877906.7299999995</v>
      </c>
      <c r="AU24" s="53">
        <f t="shared" si="6"/>
        <v>-395910.3599999994</v>
      </c>
    </row>
    <row r="25" spans="1:47">
      <c r="A25" s="32" t="s">
        <v>602</v>
      </c>
      <c r="B25" s="32" t="s">
        <v>331</v>
      </c>
      <c r="C25" s="32">
        <v>9296</v>
      </c>
      <c r="D25" s="32" t="s">
        <v>116</v>
      </c>
      <c r="E25" s="32" t="s">
        <v>116</v>
      </c>
      <c r="F25" s="36">
        <v>2023971.93</v>
      </c>
      <c r="G25" s="36">
        <v>255252.56</v>
      </c>
      <c r="H25" s="36">
        <v>1045139.27</v>
      </c>
      <c r="K25" s="126">
        <v>389169.72</v>
      </c>
      <c r="L25" s="126">
        <v>733444.23</v>
      </c>
      <c r="P25" s="59">
        <v>221170.34</v>
      </c>
      <c r="R25" s="59">
        <v>15000</v>
      </c>
      <c r="S25" s="59">
        <v>1370.06</v>
      </c>
      <c r="W25" s="126">
        <v>2798162.42</v>
      </c>
      <c r="X25" s="126">
        <v>928313.81</v>
      </c>
      <c r="Y25" s="33"/>
      <c r="Z25" s="33">
        <v>2787773.45</v>
      </c>
      <c r="AA25" s="33">
        <v>223850</v>
      </c>
      <c r="AB25" s="33"/>
      <c r="AD25" s="33">
        <v>2809314</v>
      </c>
      <c r="AF25" s="33">
        <v>192870</v>
      </c>
      <c r="AG25" s="37">
        <v>4067670</v>
      </c>
      <c r="AI25" s="37">
        <v>56425</v>
      </c>
      <c r="AJ25" s="37">
        <v>8170</v>
      </c>
      <c r="AK25" s="37">
        <v>1106432.02</v>
      </c>
      <c r="AL25" s="37">
        <v>286149.34999999998</v>
      </c>
      <c r="AO25" s="37">
        <v>6000</v>
      </c>
      <c r="AP25" s="241">
        <f t="shared" si="1"/>
        <v>3324363.76</v>
      </c>
      <c r="AQ25" s="38">
        <f t="shared" si="2"/>
        <v>237540.4</v>
      </c>
      <c r="AR25" s="53">
        <f t="shared" si="3"/>
        <v>3086823.36</v>
      </c>
      <c r="AS25" s="47">
        <f t="shared" si="4"/>
        <v>6013807.4500000002</v>
      </c>
      <c r="AT25" s="39">
        <f t="shared" si="5"/>
        <v>5530846.3699999992</v>
      </c>
      <c r="AU25" s="53">
        <f t="shared" si="6"/>
        <v>482961.08000000101</v>
      </c>
    </row>
    <row r="26" spans="1:47">
      <c r="A26" s="32" t="s">
        <v>602</v>
      </c>
      <c r="B26" s="32" t="s">
        <v>331</v>
      </c>
      <c r="C26" s="32">
        <v>6137</v>
      </c>
      <c r="D26" s="32" t="s">
        <v>117</v>
      </c>
      <c r="E26" s="32" t="s">
        <v>117</v>
      </c>
      <c r="F26" s="36">
        <v>1524197.43</v>
      </c>
      <c r="G26" s="36">
        <v>340882</v>
      </c>
      <c r="H26" s="36">
        <v>473284.49</v>
      </c>
      <c r="K26" s="126">
        <v>127454.31</v>
      </c>
      <c r="L26" s="126">
        <v>880600.92</v>
      </c>
      <c r="P26" s="59">
        <v>235946.27</v>
      </c>
      <c r="S26" s="59">
        <v>2026</v>
      </c>
      <c r="W26" s="126">
        <v>1807343.41</v>
      </c>
      <c r="X26" s="126">
        <v>955989.15</v>
      </c>
      <c r="Y26" s="33"/>
      <c r="Z26" s="33">
        <v>2255024.0699999998</v>
      </c>
      <c r="AA26" s="33">
        <v>4800</v>
      </c>
      <c r="AB26" s="33">
        <v>3266.4</v>
      </c>
      <c r="AD26" s="33">
        <v>2741315.9</v>
      </c>
      <c r="AF26" s="33">
        <v>303420</v>
      </c>
      <c r="AG26" s="37">
        <v>3513776.9</v>
      </c>
      <c r="AI26" s="37">
        <v>2000</v>
      </c>
      <c r="AK26" s="37">
        <v>1249342.1000000001</v>
      </c>
      <c r="AL26" s="37">
        <v>197593.05</v>
      </c>
      <c r="AP26" s="241">
        <f t="shared" si="1"/>
        <v>2338363.92</v>
      </c>
      <c r="AQ26" s="38">
        <f t="shared" si="2"/>
        <v>237972.27</v>
      </c>
      <c r="AR26" s="53">
        <f t="shared" si="3"/>
        <v>2100391.65</v>
      </c>
      <c r="AS26" s="47">
        <f t="shared" si="4"/>
        <v>5307826.3699999992</v>
      </c>
      <c r="AT26" s="39">
        <f t="shared" si="5"/>
        <v>4962712.05</v>
      </c>
      <c r="AU26" s="53">
        <f t="shared" si="6"/>
        <v>345114.31999999937</v>
      </c>
    </row>
    <row r="27" spans="1:47">
      <c r="A27" s="32" t="s">
        <v>602</v>
      </c>
      <c r="B27" s="32" t="s">
        <v>331</v>
      </c>
      <c r="C27" s="32">
        <v>5098</v>
      </c>
      <c r="D27" s="32" t="s">
        <v>118</v>
      </c>
      <c r="E27" s="32" t="s">
        <v>118</v>
      </c>
      <c r="F27" s="36">
        <v>243497.60000000001</v>
      </c>
      <c r="G27" s="36">
        <v>122860</v>
      </c>
      <c r="H27" s="36">
        <v>392163.77</v>
      </c>
      <c r="K27" s="126">
        <v>1022753.21</v>
      </c>
      <c r="L27" s="126">
        <v>532456.74</v>
      </c>
      <c r="O27" s="59">
        <v>13710</v>
      </c>
      <c r="P27" s="59">
        <v>176500.7</v>
      </c>
      <c r="S27" s="59">
        <v>0</v>
      </c>
      <c r="W27" s="126">
        <v>1217688.32</v>
      </c>
      <c r="X27" s="126">
        <v>1540469.93</v>
      </c>
      <c r="Y27" s="33"/>
      <c r="Z27" s="33">
        <v>1832028.62</v>
      </c>
      <c r="AA27" s="33">
        <v>306525</v>
      </c>
      <c r="AB27" s="33">
        <v>1574.71</v>
      </c>
      <c r="AD27" s="33">
        <v>866141.5</v>
      </c>
      <c r="AF27" s="33">
        <v>229550</v>
      </c>
      <c r="AG27" s="37">
        <v>1812820.5</v>
      </c>
      <c r="AI27" s="37">
        <v>25188</v>
      </c>
      <c r="AJ27" s="37">
        <v>11900</v>
      </c>
      <c r="AK27" s="37">
        <v>1665981.58</v>
      </c>
      <c r="AL27" s="37">
        <v>354567.38</v>
      </c>
      <c r="AP27" s="241">
        <f t="shared" si="1"/>
        <v>758521.37</v>
      </c>
      <c r="AQ27" s="38">
        <f t="shared" si="2"/>
        <v>190210.7</v>
      </c>
      <c r="AR27" s="53">
        <f t="shared" si="3"/>
        <v>568310.66999999993</v>
      </c>
      <c r="AS27" s="47">
        <f t="shared" si="4"/>
        <v>3235819.83</v>
      </c>
      <c r="AT27" s="39">
        <f t="shared" si="5"/>
        <v>3870457.46</v>
      </c>
      <c r="AU27" s="53">
        <f t="shared" si="6"/>
        <v>-634637.62999999989</v>
      </c>
    </row>
    <row r="28" spans="1:47">
      <c r="A28" s="32" t="s">
        <v>602</v>
      </c>
      <c r="B28" s="32" t="s">
        <v>331</v>
      </c>
      <c r="C28" s="32">
        <v>10388</v>
      </c>
      <c r="D28" s="32" t="s">
        <v>119</v>
      </c>
      <c r="E28" s="32" t="s">
        <v>119</v>
      </c>
      <c r="F28" s="36">
        <v>2395671.7999999998</v>
      </c>
      <c r="G28" s="36">
        <v>193779</v>
      </c>
      <c r="H28" s="36">
        <v>355654.04</v>
      </c>
      <c r="K28" s="126">
        <v>239559.62</v>
      </c>
      <c r="L28" s="126">
        <v>565072.80000000005</v>
      </c>
      <c r="P28" s="59">
        <v>438750</v>
      </c>
      <c r="S28" s="59">
        <v>613.07000000000005</v>
      </c>
      <c r="U28" s="126">
        <v>13322</v>
      </c>
      <c r="W28" s="126">
        <v>669817.43000000005</v>
      </c>
      <c r="X28" s="126">
        <v>2399548.4500000002</v>
      </c>
      <c r="Y28" s="33"/>
      <c r="Z28" s="33">
        <v>2790147.3</v>
      </c>
      <c r="AA28" s="33">
        <v>144778</v>
      </c>
      <c r="AB28" s="33">
        <v>4078.78</v>
      </c>
      <c r="AD28" s="33">
        <v>3197497</v>
      </c>
      <c r="AF28" s="33">
        <v>256185</v>
      </c>
      <c r="AG28" s="37">
        <v>4672721.12</v>
      </c>
      <c r="AI28" s="37">
        <v>65318</v>
      </c>
      <c r="AJ28" s="37">
        <v>19774</v>
      </c>
      <c r="AK28" s="37">
        <v>1331015.74</v>
      </c>
      <c r="AL28" s="37">
        <v>76170.91</v>
      </c>
      <c r="AP28" s="241">
        <f t="shared" si="1"/>
        <v>2945104.84</v>
      </c>
      <c r="AQ28" s="38">
        <f t="shared" si="2"/>
        <v>439363.07</v>
      </c>
      <c r="AR28" s="53">
        <f t="shared" si="3"/>
        <v>2505741.77</v>
      </c>
      <c r="AS28" s="47">
        <f t="shared" si="4"/>
        <v>6392686.0800000001</v>
      </c>
      <c r="AT28" s="39">
        <f t="shared" si="5"/>
        <v>6164999.7700000005</v>
      </c>
      <c r="AU28" s="53">
        <f t="shared" si="6"/>
        <v>227686.30999999959</v>
      </c>
    </row>
    <row r="29" spans="1:47">
      <c r="A29" s="32" t="s">
        <v>602</v>
      </c>
      <c r="B29" s="32" t="s">
        <v>331</v>
      </c>
      <c r="C29" s="32">
        <v>8779</v>
      </c>
      <c r="D29" s="32" t="s">
        <v>120</v>
      </c>
      <c r="E29" s="32" t="s">
        <v>120</v>
      </c>
      <c r="F29" s="36">
        <v>452235.95</v>
      </c>
      <c r="G29" s="36">
        <v>88145.46</v>
      </c>
      <c r="H29" s="36">
        <v>426086.23</v>
      </c>
      <c r="K29" s="126">
        <v>1745603.39</v>
      </c>
      <c r="L29" s="126">
        <v>669456.93999999994</v>
      </c>
      <c r="P29" s="59">
        <v>45081</v>
      </c>
      <c r="R29" s="59">
        <v>37466</v>
      </c>
      <c r="S29" s="59">
        <v>0</v>
      </c>
      <c r="V29" s="126">
        <v>-583672.99</v>
      </c>
      <c r="W29" s="126">
        <v>334039.17</v>
      </c>
      <c r="X29" s="126">
        <v>3847094.62</v>
      </c>
      <c r="Y29" s="33"/>
      <c r="Z29" s="33">
        <v>2416998.42</v>
      </c>
      <c r="AA29" s="33"/>
      <c r="AB29" s="33">
        <v>1700.44</v>
      </c>
      <c r="AD29" s="33">
        <v>2695725</v>
      </c>
      <c r="AF29" s="33">
        <v>402649</v>
      </c>
      <c r="AG29" s="37">
        <v>3780285</v>
      </c>
      <c r="AI29" s="37">
        <v>38088</v>
      </c>
      <c r="AK29" s="37">
        <v>1795800.05</v>
      </c>
      <c r="AL29" s="37">
        <v>188183.64</v>
      </c>
      <c r="AO29" s="37">
        <v>13196</v>
      </c>
      <c r="AP29" s="241">
        <f t="shared" si="1"/>
        <v>966467.64</v>
      </c>
      <c r="AQ29" s="38">
        <f t="shared" si="2"/>
        <v>82547</v>
      </c>
      <c r="AR29" s="53">
        <f t="shared" si="3"/>
        <v>883920.64</v>
      </c>
      <c r="AS29" s="47">
        <f t="shared" si="4"/>
        <v>5517072.8599999994</v>
      </c>
      <c r="AT29" s="39">
        <f t="shared" si="5"/>
        <v>5815552.6899999995</v>
      </c>
      <c r="AU29" s="53">
        <f t="shared" si="6"/>
        <v>-298479.83000000007</v>
      </c>
    </row>
    <row r="30" spans="1:47">
      <c r="A30" s="32" t="s">
        <v>602</v>
      </c>
      <c r="B30" s="32" t="s">
        <v>331</v>
      </c>
      <c r="C30" s="32">
        <v>13821</v>
      </c>
      <c r="D30" s="32" t="s">
        <v>121</v>
      </c>
      <c r="E30" s="32" t="s">
        <v>121</v>
      </c>
      <c r="F30" s="36">
        <v>2250706.7000000002</v>
      </c>
      <c r="G30" s="36">
        <v>146758.6</v>
      </c>
      <c r="H30" s="36">
        <v>700927.23</v>
      </c>
      <c r="K30" s="126">
        <v>4</v>
      </c>
      <c r="L30" s="126">
        <v>670626.06999999995</v>
      </c>
      <c r="O30" s="59">
        <v>3500</v>
      </c>
      <c r="P30" s="59">
        <v>146232.76</v>
      </c>
      <c r="S30" s="59">
        <v>0</v>
      </c>
      <c r="W30" s="126">
        <v>871242.21</v>
      </c>
      <c r="X30" s="126">
        <v>2781867.7</v>
      </c>
      <c r="Y30" s="33"/>
      <c r="Z30" s="33">
        <v>3117035.55</v>
      </c>
      <c r="AA30" s="33">
        <v>101200</v>
      </c>
      <c r="AB30" s="33">
        <v>4428.2700000000004</v>
      </c>
      <c r="AD30" s="33">
        <v>3566630</v>
      </c>
      <c r="AF30" s="33">
        <v>529900</v>
      </c>
      <c r="AG30" s="37">
        <v>5163685</v>
      </c>
      <c r="AI30" s="37">
        <v>109235</v>
      </c>
      <c r="AK30" s="37">
        <v>1963154.08</v>
      </c>
      <c r="AL30" s="37">
        <v>116939.81</v>
      </c>
      <c r="AP30" s="241">
        <f t="shared" si="1"/>
        <v>3098392.5300000003</v>
      </c>
      <c r="AQ30" s="38">
        <f t="shared" si="2"/>
        <v>149732.76</v>
      </c>
      <c r="AR30" s="53">
        <f t="shared" si="3"/>
        <v>2948659.7700000005</v>
      </c>
      <c r="AS30" s="47">
        <f t="shared" si="4"/>
        <v>7319193.8200000003</v>
      </c>
      <c r="AT30" s="39">
        <f t="shared" si="5"/>
        <v>7353013.8899999997</v>
      </c>
      <c r="AU30" s="53">
        <f t="shared" si="6"/>
        <v>-33820.069999999367</v>
      </c>
    </row>
    <row r="31" spans="1:47">
      <c r="A31" s="32" t="s">
        <v>602</v>
      </c>
      <c r="B31" s="32" t="s">
        <v>331</v>
      </c>
      <c r="C31" s="32">
        <v>6605</v>
      </c>
      <c r="D31" s="32" t="s">
        <v>122</v>
      </c>
      <c r="E31" s="32" t="s">
        <v>122</v>
      </c>
      <c r="F31" s="36">
        <v>1155510.6200000001</v>
      </c>
      <c r="G31" s="36">
        <v>64014.53</v>
      </c>
      <c r="H31" s="36">
        <v>514457.03</v>
      </c>
      <c r="K31" s="126">
        <v>697879.99</v>
      </c>
      <c r="L31" s="126">
        <v>460175.71</v>
      </c>
      <c r="O31" s="59">
        <v>0</v>
      </c>
      <c r="P31" s="59">
        <v>58398.6</v>
      </c>
      <c r="R31" s="59">
        <v>15065.28</v>
      </c>
      <c r="S31" s="59">
        <v>379.7</v>
      </c>
      <c r="W31" s="126">
        <v>874105.82</v>
      </c>
      <c r="X31" s="126">
        <v>1887309.56</v>
      </c>
      <c r="Y31" s="33"/>
      <c r="Z31" s="33">
        <v>1973220.02</v>
      </c>
      <c r="AA31" s="33">
        <v>262550</v>
      </c>
      <c r="AB31" s="33">
        <v>2421.15</v>
      </c>
      <c r="AD31" s="33">
        <v>3281042.5</v>
      </c>
      <c r="AF31" s="33">
        <v>259012</v>
      </c>
      <c r="AG31" s="37">
        <v>4001805.5</v>
      </c>
      <c r="AJ31" s="37">
        <v>75394</v>
      </c>
      <c r="AK31" s="37">
        <v>1423176.29</v>
      </c>
      <c r="AL31" s="37">
        <v>221090.96</v>
      </c>
      <c r="AP31" s="241">
        <f t="shared" si="1"/>
        <v>1733982.1800000002</v>
      </c>
      <c r="AQ31" s="38">
        <f t="shared" si="2"/>
        <v>73843.58</v>
      </c>
      <c r="AR31" s="53">
        <f t="shared" si="3"/>
        <v>1660138.6</v>
      </c>
      <c r="AS31" s="47">
        <f t="shared" si="4"/>
        <v>5778245.6699999999</v>
      </c>
      <c r="AT31" s="39">
        <f t="shared" si="5"/>
        <v>5721466.75</v>
      </c>
      <c r="AU31" s="53">
        <f t="shared" si="6"/>
        <v>56778.919999999925</v>
      </c>
    </row>
    <row r="32" spans="1:47">
      <c r="A32" s="32" t="s">
        <v>602</v>
      </c>
      <c r="B32" s="32" t="s">
        <v>331</v>
      </c>
      <c r="C32" s="32">
        <v>4845</v>
      </c>
      <c r="D32" s="32" t="s">
        <v>123</v>
      </c>
      <c r="E32" s="32" t="s">
        <v>123</v>
      </c>
      <c r="F32" s="36">
        <v>1175809.98</v>
      </c>
      <c r="G32" s="36">
        <v>95349.49</v>
      </c>
      <c r="H32" s="36">
        <v>177246.54</v>
      </c>
      <c r="K32" s="126">
        <v>494500.51</v>
      </c>
      <c r="L32" s="126">
        <v>182184.26</v>
      </c>
      <c r="P32" s="59">
        <v>55497.1</v>
      </c>
      <c r="R32" s="59">
        <v>16459.919999999998</v>
      </c>
      <c r="S32" s="59">
        <v>0</v>
      </c>
      <c r="W32" s="126">
        <v>-164244.96</v>
      </c>
      <c r="X32" s="126">
        <v>2302867.0299999998</v>
      </c>
      <c r="Y32" s="33"/>
      <c r="Z32" s="33">
        <v>1320635.6399999999</v>
      </c>
      <c r="AA32" s="33">
        <v>209023</v>
      </c>
      <c r="AB32" s="33">
        <v>2306.4</v>
      </c>
      <c r="AD32" s="33">
        <v>1431745</v>
      </c>
      <c r="AF32" s="33">
        <v>123384</v>
      </c>
      <c r="AG32" s="37">
        <v>1940361</v>
      </c>
      <c r="AI32" s="37">
        <v>49598</v>
      </c>
      <c r="AJ32" s="37">
        <v>5020</v>
      </c>
      <c r="AK32" s="37">
        <v>1002367.16</v>
      </c>
      <c r="AL32" s="37">
        <v>174106.19</v>
      </c>
      <c r="AO32" s="37">
        <v>1130</v>
      </c>
      <c r="AP32" s="241">
        <f t="shared" si="1"/>
        <v>1448406.01</v>
      </c>
      <c r="AQ32" s="38">
        <f t="shared" si="2"/>
        <v>71957.01999999999</v>
      </c>
      <c r="AR32" s="53">
        <f t="shared" si="3"/>
        <v>1376448.99</v>
      </c>
      <c r="AS32" s="47">
        <f t="shared" si="4"/>
        <v>3087094.04</v>
      </c>
      <c r="AT32" s="39">
        <f t="shared" si="5"/>
        <v>3172582.35</v>
      </c>
      <c r="AU32" s="53">
        <f t="shared" si="6"/>
        <v>-85488.310000000056</v>
      </c>
    </row>
    <row r="33" spans="1:47">
      <c r="A33" s="32" t="s">
        <v>602</v>
      </c>
      <c r="B33" s="32" t="s">
        <v>331</v>
      </c>
      <c r="C33" s="32">
        <v>5126</v>
      </c>
      <c r="D33" s="32" t="s">
        <v>124</v>
      </c>
      <c r="E33" s="32" t="s">
        <v>124</v>
      </c>
      <c r="F33" s="36">
        <v>901906</v>
      </c>
      <c r="G33" s="36">
        <v>373060.05</v>
      </c>
      <c r="H33" s="36">
        <v>416867.83</v>
      </c>
      <c r="K33" s="126">
        <v>3595683.64</v>
      </c>
      <c r="L33" s="126">
        <v>896639.1</v>
      </c>
      <c r="O33" s="59">
        <v>0</v>
      </c>
      <c r="P33" s="59">
        <v>173319.37</v>
      </c>
      <c r="R33" s="59">
        <v>15465</v>
      </c>
      <c r="S33" s="59">
        <v>0</v>
      </c>
      <c r="W33" s="126">
        <v>5465107.9400000004</v>
      </c>
      <c r="X33" s="126">
        <v>1722667.58</v>
      </c>
      <c r="Y33" s="33"/>
      <c r="Z33" s="33">
        <v>1839058.86</v>
      </c>
      <c r="AA33" s="33"/>
      <c r="AB33" s="33">
        <v>2425.2399999999998</v>
      </c>
      <c r="AD33" s="33">
        <v>1320742.5</v>
      </c>
      <c r="AF33" s="33">
        <v>403000</v>
      </c>
      <c r="AG33" s="37">
        <v>2453293.5</v>
      </c>
      <c r="AI33" s="37">
        <v>2880</v>
      </c>
      <c r="AK33" s="37">
        <v>1726420.53</v>
      </c>
      <c r="AL33" s="37">
        <v>575035.84</v>
      </c>
      <c r="AP33" s="241">
        <f t="shared" si="1"/>
        <v>1691833.8800000001</v>
      </c>
      <c r="AQ33" s="38">
        <f t="shared" si="2"/>
        <v>188784.37</v>
      </c>
      <c r="AR33" s="53">
        <f t="shared" si="3"/>
        <v>1503049.5100000002</v>
      </c>
      <c r="AS33" s="47">
        <f t="shared" si="4"/>
        <v>3565226.6</v>
      </c>
      <c r="AT33" s="39">
        <f t="shared" si="5"/>
        <v>4757629.87</v>
      </c>
      <c r="AU33" s="53">
        <f t="shared" si="6"/>
        <v>-1192403.27</v>
      </c>
    </row>
    <row r="34" spans="1:47">
      <c r="A34" s="32" t="s">
        <v>602</v>
      </c>
      <c r="B34" s="32" t="s">
        <v>331</v>
      </c>
      <c r="C34" s="32">
        <v>4886</v>
      </c>
      <c r="D34" s="32" t="s">
        <v>125</v>
      </c>
      <c r="E34" s="32" t="s">
        <v>125</v>
      </c>
      <c r="F34" s="36">
        <v>1337462.24</v>
      </c>
      <c r="G34" s="36">
        <v>70232.960000000006</v>
      </c>
      <c r="H34" s="36">
        <v>354073.34</v>
      </c>
      <c r="K34" s="126">
        <v>213129.77</v>
      </c>
      <c r="L34" s="126">
        <v>402325.19</v>
      </c>
      <c r="P34" s="59">
        <v>48713.89</v>
      </c>
      <c r="R34" s="59">
        <v>9587</v>
      </c>
      <c r="S34" s="59">
        <v>0</v>
      </c>
      <c r="W34" s="126">
        <v>77806.52</v>
      </c>
      <c r="X34" s="126">
        <v>2074532.05</v>
      </c>
      <c r="Y34" s="33"/>
      <c r="Z34" s="33">
        <v>1603728.2</v>
      </c>
      <c r="AA34" s="33">
        <v>149944</v>
      </c>
      <c r="AB34" s="33">
        <v>2899.84</v>
      </c>
      <c r="AD34" s="33">
        <v>2128980</v>
      </c>
      <c r="AF34" s="33">
        <v>241282.94</v>
      </c>
      <c r="AG34" s="37">
        <v>2717819</v>
      </c>
      <c r="AI34" s="37">
        <v>38516</v>
      </c>
      <c r="AJ34" s="37">
        <v>4000</v>
      </c>
      <c r="AK34" s="37">
        <v>1085352.99</v>
      </c>
      <c r="AL34" s="37">
        <v>113362.95</v>
      </c>
      <c r="AO34" s="37">
        <v>1200</v>
      </c>
      <c r="AP34" s="241">
        <f t="shared" si="1"/>
        <v>1761768.54</v>
      </c>
      <c r="AQ34" s="38">
        <f t="shared" si="2"/>
        <v>58300.89</v>
      </c>
      <c r="AR34" s="53">
        <f t="shared" si="3"/>
        <v>1703467.6500000001</v>
      </c>
      <c r="AS34" s="47">
        <f t="shared" si="4"/>
        <v>4126834.98</v>
      </c>
      <c r="AT34" s="39">
        <f t="shared" si="5"/>
        <v>3960250.9400000004</v>
      </c>
      <c r="AU34" s="53">
        <f t="shared" si="6"/>
        <v>166584.03999999957</v>
      </c>
    </row>
    <row r="35" spans="1:47">
      <c r="A35" s="32" t="s">
        <v>602</v>
      </c>
      <c r="B35" s="32" t="s">
        <v>331</v>
      </c>
      <c r="C35" s="32">
        <v>4684</v>
      </c>
      <c r="D35" s="32" t="s">
        <v>126</v>
      </c>
      <c r="E35" s="32" t="s">
        <v>126</v>
      </c>
      <c r="F35" s="36">
        <v>819196.97</v>
      </c>
      <c r="G35" s="36">
        <v>150152.70000000001</v>
      </c>
      <c r="H35" s="36">
        <v>193173.7</v>
      </c>
      <c r="J35" s="126">
        <v>5228.91</v>
      </c>
      <c r="K35" s="126">
        <v>696688.2</v>
      </c>
      <c r="L35" s="126">
        <v>872774.83</v>
      </c>
      <c r="O35" s="59">
        <v>9150</v>
      </c>
      <c r="P35" s="59">
        <v>166696.19</v>
      </c>
      <c r="R35" s="59">
        <v>15000</v>
      </c>
      <c r="S35" s="59">
        <v>-1536</v>
      </c>
      <c r="W35" s="126">
        <v>1815261.88</v>
      </c>
      <c r="X35" s="126">
        <v>900591.29</v>
      </c>
      <c r="Y35" s="33"/>
      <c r="Z35" s="33">
        <v>1472711.06</v>
      </c>
      <c r="AA35" s="33">
        <v>86200</v>
      </c>
      <c r="AB35" s="33">
        <v>1674.62</v>
      </c>
      <c r="AD35" s="33">
        <v>1796660</v>
      </c>
      <c r="AF35" s="33">
        <v>103200</v>
      </c>
      <c r="AG35" s="37">
        <v>2339071</v>
      </c>
      <c r="AK35" s="37">
        <v>1090235.17</v>
      </c>
      <c r="AL35" s="37">
        <v>190639.46</v>
      </c>
      <c r="AN35" s="37">
        <v>168.1</v>
      </c>
      <c r="AO35" s="37">
        <v>8280</v>
      </c>
      <c r="AP35" s="241">
        <f t="shared" si="1"/>
        <v>1162523.3699999999</v>
      </c>
      <c r="AQ35" s="38">
        <f t="shared" si="2"/>
        <v>189310.19</v>
      </c>
      <c r="AR35" s="53">
        <f t="shared" si="3"/>
        <v>973213.17999999993</v>
      </c>
      <c r="AS35" s="47">
        <f t="shared" si="4"/>
        <v>3460445.68</v>
      </c>
      <c r="AT35" s="39">
        <f t="shared" si="5"/>
        <v>3628393.73</v>
      </c>
      <c r="AU35" s="53">
        <f t="shared" si="6"/>
        <v>-167948.04999999981</v>
      </c>
    </row>
    <row r="36" spans="1:47">
      <c r="A36" s="32" t="s">
        <v>602</v>
      </c>
      <c r="B36" s="32" t="s">
        <v>331</v>
      </c>
      <c r="C36" s="32">
        <v>7160</v>
      </c>
      <c r="D36" s="32" t="s">
        <v>127</v>
      </c>
      <c r="E36" s="32" t="s">
        <v>127</v>
      </c>
      <c r="F36" s="36">
        <v>1453676.21</v>
      </c>
      <c r="G36" s="36">
        <v>112876.5</v>
      </c>
      <c r="H36" s="36">
        <v>200654.99</v>
      </c>
      <c r="K36" s="126">
        <v>853018.05</v>
      </c>
      <c r="L36" s="126">
        <v>1153212.92</v>
      </c>
      <c r="P36" s="59">
        <v>56006.3</v>
      </c>
      <c r="S36" s="59">
        <v>325.88</v>
      </c>
      <c r="U36" s="126">
        <v>15000</v>
      </c>
      <c r="W36" s="126">
        <v>1162943.32</v>
      </c>
      <c r="X36" s="126">
        <v>2673935.1</v>
      </c>
      <c r="Y36" s="33"/>
      <c r="Z36" s="33">
        <v>2496407.4300000002</v>
      </c>
      <c r="AA36" s="33">
        <v>67600</v>
      </c>
      <c r="AB36" s="33">
        <v>3041.91</v>
      </c>
      <c r="AD36" s="33">
        <v>1917801</v>
      </c>
      <c r="AF36" s="33">
        <v>227520</v>
      </c>
      <c r="AG36" s="37">
        <v>3040096</v>
      </c>
      <c r="AJ36" s="37">
        <v>74728</v>
      </c>
      <c r="AK36" s="37">
        <v>1382847.6</v>
      </c>
      <c r="AL36" s="37">
        <v>349470.67</v>
      </c>
      <c r="AP36" s="241">
        <f t="shared" si="1"/>
        <v>1767207.7</v>
      </c>
      <c r="AQ36" s="38">
        <f t="shared" si="2"/>
        <v>56332.18</v>
      </c>
      <c r="AR36" s="53">
        <f t="shared" si="3"/>
        <v>1710875.52</v>
      </c>
      <c r="AS36" s="47">
        <f t="shared" si="4"/>
        <v>4712370.34</v>
      </c>
      <c r="AT36" s="39">
        <f t="shared" si="5"/>
        <v>4847142.2699999996</v>
      </c>
      <c r="AU36" s="53">
        <f t="shared" si="6"/>
        <v>-134771.9299999997</v>
      </c>
    </row>
    <row r="37" spans="1:47">
      <c r="A37" s="32" t="s">
        <v>602</v>
      </c>
      <c r="B37" s="32" t="s">
        <v>331</v>
      </c>
      <c r="C37" s="32">
        <v>5368</v>
      </c>
      <c r="D37" s="32" t="s">
        <v>128</v>
      </c>
      <c r="E37" s="32" t="s">
        <v>128</v>
      </c>
      <c r="F37" s="36">
        <v>1701817.57</v>
      </c>
      <c r="G37" s="36">
        <v>71524</v>
      </c>
      <c r="H37" s="36">
        <v>228028.55</v>
      </c>
      <c r="K37" s="126">
        <v>228263</v>
      </c>
      <c r="L37" s="126">
        <v>68571.94</v>
      </c>
      <c r="P37" s="59">
        <v>57635</v>
      </c>
      <c r="S37" s="59">
        <v>2245</v>
      </c>
      <c r="W37" s="126">
        <v>325465.09000000003</v>
      </c>
      <c r="X37" s="126">
        <v>1942985.43</v>
      </c>
      <c r="Y37" s="33"/>
      <c r="Z37" s="33">
        <v>1568753.06</v>
      </c>
      <c r="AA37" s="33">
        <v>145250</v>
      </c>
      <c r="AB37" s="33">
        <v>3275.04</v>
      </c>
      <c r="AD37" s="33">
        <v>1442472.5</v>
      </c>
      <c r="AF37" s="33">
        <v>340600</v>
      </c>
      <c r="AG37" s="37">
        <v>2060211.5</v>
      </c>
      <c r="AJ37" s="37">
        <v>45549</v>
      </c>
      <c r="AK37" s="37">
        <v>1265164.18</v>
      </c>
      <c r="AL37" s="37">
        <v>159551.38</v>
      </c>
      <c r="AP37" s="241">
        <f t="shared" si="1"/>
        <v>2001370.12</v>
      </c>
      <c r="AQ37" s="38">
        <f t="shared" si="2"/>
        <v>59880</v>
      </c>
      <c r="AR37" s="53">
        <f t="shared" si="3"/>
        <v>1941490.12</v>
      </c>
      <c r="AS37" s="47">
        <f t="shared" si="4"/>
        <v>3500350.6</v>
      </c>
      <c r="AT37" s="39">
        <f t="shared" si="5"/>
        <v>3530476.0599999996</v>
      </c>
      <c r="AU37" s="53">
        <f t="shared" si="6"/>
        <v>-30125.459999999497</v>
      </c>
    </row>
    <row r="38" spans="1:47">
      <c r="A38" s="32" t="s">
        <v>602</v>
      </c>
      <c r="B38" s="32" t="s">
        <v>331</v>
      </c>
      <c r="C38" s="32">
        <v>5870</v>
      </c>
      <c r="D38" s="32" t="s">
        <v>129</v>
      </c>
      <c r="E38" s="32" t="s">
        <v>129</v>
      </c>
      <c r="F38" s="36">
        <v>886810.29</v>
      </c>
      <c r="G38" s="36">
        <v>303098.62</v>
      </c>
      <c r="H38" s="36">
        <v>366913.8</v>
      </c>
      <c r="K38" s="126">
        <v>44530.27</v>
      </c>
      <c r="L38" s="126">
        <v>114402.56</v>
      </c>
      <c r="P38" s="59">
        <v>47450</v>
      </c>
      <c r="R38" s="59">
        <v>15000</v>
      </c>
      <c r="S38" s="59">
        <v>0</v>
      </c>
      <c r="W38" s="126">
        <v>-892333.43</v>
      </c>
      <c r="X38" s="126">
        <v>2306439.37</v>
      </c>
      <c r="Y38" s="33"/>
      <c r="Z38" s="33">
        <v>1718624.32</v>
      </c>
      <c r="AA38" s="33">
        <v>191275</v>
      </c>
      <c r="AB38" s="33">
        <v>1948.67</v>
      </c>
      <c r="AD38" s="33">
        <v>2048816.5</v>
      </c>
      <c r="AF38" s="33">
        <v>181600</v>
      </c>
      <c r="AG38" s="37">
        <v>2588721.5</v>
      </c>
      <c r="AI38" s="37">
        <v>15924</v>
      </c>
      <c r="AJ38" s="37">
        <v>25796</v>
      </c>
      <c r="AK38" s="37">
        <v>1251601.47</v>
      </c>
      <c r="AL38" s="37">
        <v>18861.919999999998</v>
      </c>
      <c r="AO38" s="37">
        <v>2160</v>
      </c>
      <c r="AP38" s="241">
        <f t="shared" si="1"/>
        <v>1556822.7100000002</v>
      </c>
      <c r="AQ38" s="38">
        <f t="shared" si="2"/>
        <v>62450</v>
      </c>
      <c r="AR38" s="53">
        <f t="shared" si="3"/>
        <v>1494372.7100000002</v>
      </c>
      <c r="AS38" s="47">
        <f t="shared" si="4"/>
        <v>4142264.49</v>
      </c>
      <c r="AT38" s="39">
        <f t="shared" si="5"/>
        <v>3903064.8899999997</v>
      </c>
      <c r="AU38" s="53">
        <f t="shared" si="6"/>
        <v>239199.60000000056</v>
      </c>
    </row>
    <row r="39" spans="1:47">
      <c r="A39" s="32" t="s">
        <v>602</v>
      </c>
      <c r="B39" s="32" t="s">
        <v>331</v>
      </c>
      <c r="C39" s="32">
        <v>3793</v>
      </c>
      <c r="D39" s="32" t="s">
        <v>130</v>
      </c>
      <c r="E39" s="32" t="s">
        <v>130</v>
      </c>
      <c r="F39" s="36">
        <v>565530.30000000005</v>
      </c>
      <c r="G39" s="36">
        <v>159412.79999999999</v>
      </c>
      <c r="H39" s="36">
        <v>252166.15</v>
      </c>
      <c r="K39" s="126">
        <v>503191.62</v>
      </c>
      <c r="L39" s="126">
        <v>345080.75</v>
      </c>
      <c r="O39" s="59">
        <v>0</v>
      </c>
      <c r="P39" s="59">
        <v>41006.269999999997</v>
      </c>
      <c r="R39" s="59">
        <v>36747.68</v>
      </c>
      <c r="S39" s="59">
        <v>0</v>
      </c>
      <c r="W39" s="126">
        <v>531294.89</v>
      </c>
      <c r="X39" s="126">
        <v>1600056.47</v>
      </c>
      <c r="Y39" s="33"/>
      <c r="Z39" s="33">
        <v>1363949.07</v>
      </c>
      <c r="AA39" s="33">
        <v>75457.5</v>
      </c>
      <c r="AB39" s="33">
        <v>1811.47</v>
      </c>
      <c r="AD39" s="33">
        <v>1481402.5</v>
      </c>
      <c r="AF39" s="33">
        <v>236480</v>
      </c>
      <c r="AG39" s="37">
        <v>2051691.5</v>
      </c>
      <c r="AI39" s="37">
        <v>32398</v>
      </c>
      <c r="AJ39" s="37">
        <v>51422</v>
      </c>
      <c r="AK39" s="37">
        <v>1141545.08</v>
      </c>
      <c r="AL39" s="37">
        <v>265767.65000000002</v>
      </c>
      <c r="AP39" s="241">
        <f t="shared" si="1"/>
        <v>977109.25000000012</v>
      </c>
      <c r="AQ39" s="38">
        <f t="shared" si="2"/>
        <v>77753.95</v>
      </c>
      <c r="AR39" s="53">
        <f t="shared" si="3"/>
        <v>899355.30000000016</v>
      </c>
      <c r="AS39" s="47">
        <f t="shared" si="4"/>
        <v>3159100.54</v>
      </c>
      <c r="AT39" s="39">
        <f t="shared" si="5"/>
        <v>3542824.23</v>
      </c>
      <c r="AU39" s="53">
        <f t="shared" si="6"/>
        <v>-383723.68999999994</v>
      </c>
    </row>
    <row r="40" spans="1:47">
      <c r="A40" s="32" t="s">
        <v>602</v>
      </c>
      <c r="B40" s="32" t="s">
        <v>331</v>
      </c>
      <c r="C40" s="32">
        <v>6053</v>
      </c>
      <c r="D40" s="32" t="s">
        <v>284</v>
      </c>
      <c r="E40" s="32" t="s">
        <v>284</v>
      </c>
      <c r="F40" s="36">
        <v>967296.13</v>
      </c>
      <c r="G40" s="36">
        <v>276496.28999999998</v>
      </c>
      <c r="H40" s="36">
        <v>299299.92</v>
      </c>
      <c r="K40" s="126">
        <v>776549.25</v>
      </c>
      <c r="L40" s="126">
        <v>219312.24</v>
      </c>
      <c r="O40" s="59">
        <v>0</v>
      </c>
      <c r="P40" s="59">
        <v>201457.2</v>
      </c>
      <c r="R40" s="59">
        <v>94</v>
      </c>
      <c r="U40" s="126">
        <v>15000</v>
      </c>
      <c r="W40" s="126">
        <v>15699.07</v>
      </c>
      <c r="X40" s="126">
        <v>2970314.75</v>
      </c>
      <c r="Y40" s="33"/>
      <c r="Z40" s="33">
        <v>1406925.59</v>
      </c>
      <c r="AA40" s="33">
        <v>55000</v>
      </c>
      <c r="AB40" s="33">
        <v>2240.61</v>
      </c>
      <c r="AD40" s="33">
        <v>1278371.5</v>
      </c>
      <c r="AF40" s="33">
        <v>261250</v>
      </c>
      <c r="AG40" s="37">
        <v>2212047.5</v>
      </c>
      <c r="AI40" s="37">
        <v>52107</v>
      </c>
      <c r="AJ40" s="37">
        <v>11720</v>
      </c>
      <c r="AK40" s="37">
        <v>1270926.55</v>
      </c>
      <c r="AL40" s="37">
        <v>120597.84</v>
      </c>
      <c r="AP40" s="241">
        <f t="shared" si="1"/>
        <v>1543092.3399999999</v>
      </c>
      <c r="AQ40" s="38">
        <f t="shared" si="2"/>
        <v>201551.2</v>
      </c>
      <c r="AR40" s="53">
        <f t="shared" si="3"/>
        <v>1341541.1399999999</v>
      </c>
      <c r="AS40" s="47">
        <f t="shared" si="4"/>
        <v>3003787.7</v>
      </c>
      <c r="AT40" s="39">
        <f t="shared" si="5"/>
        <v>3667398.8899999997</v>
      </c>
      <c r="AU40" s="53">
        <f t="shared" si="6"/>
        <v>-663611.18999999948</v>
      </c>
    </row>
    <row r="41" spans="1:47">
      <c r="A41" s="32" t="s">
        <v>602</v>
      </c>
      <c r="B41" s="32" t="s">
        <v>331</v>
      </c>
      <c r="C41" s="32">
        <v>7865</v>
      </c>
      <c r="D41" s="32" t="s">
        <v>285</v>
      </c>
      <c r="E41" s="32" t="s">
        <v>285</v>
      </c>
      <c r="F41" s="36">
        <v>1295701.2</v>
      </c>
      <c r="G41" s="36">
        <v>203515</v>
      </c>
      <c r="H41" s="36">
        <v>154164.76</v>
      </c>
      <c r="K41" s="126">
        <v>1920983.65</v>
      </c>
      <c r="L41" s="126">
        <v>511343.58</v>
      </c>
      <c r="P41" s="59">
        <v>60054.34</v>
      </c>
      <c r="S41" s="59">
        <v>0</v>
      </c>
      <c r="W41" s="126">
        <v>1616369.55</v>
      </c>
      <c r="X41" s="126">
        <v>3203233.17</v>
      </c>
      <c r="Y41" s="33"/>
      <c r="Z41" s="33">
        <v>1409924.3</v>
      </c>
      <c r="AA41" s="33">
        <v>157630</v>
      </c>
      <c r="AB41" s="33">
        <v>3657.62</v>
      </c>
      <c r="AD41" s="33">
        <v>1099092.8999999999</v>
      </c>
      <c r="AF41" s="33">
        <v>254153.8</v>
      </c>
      <c r="AG41" s="37">
        <v>1932606.9</v>
      </c>
      <c r="AI41" s="37">
        <v>36149</v>
      </c>
      <c r="AK41" s="37">
        <v>1545772.78</v>
      </c>
      <c r="AL41" s="37">
        <v>203878.81</v>
      </c>
      <c r="AP41" s="241">
        <f t="shared" si="1"/>
        <v>1653380.96</v>
      </c>
      <c r="AQ41" s="38">
        <f t="shared" si="2"/>
        <v>60054.34</v>
      </c>
      <c r="AR41" s="53">
        <f t="shared" si="3"/>
        <v>1593326.6199999999</v>
      </c>
      <c r="AS41" s="47">
        <f t="shared" si="4"/>
        <v>2924458.62</v>
      </c>
      <c r="AT41" s="39">
        <f t="shared" si="5"/>
        <v>3718407.4899999998</v>
      </c>
      <c r="AU41" s="53">
        <f t="shared" si="6"/>
        <v>-793948.86999999965</v>
      </c>
    </row>
    <row r="42" spans="1:47">
      <c r="A42" s="32" t="s">
        <v>602</v>
      </c>
      <c r="B42" s="32" t="s">
        <v>331</v>
      </c>
      <c r="C42" s="32">
        <v>2654</v>
      </c>
      <c r="D42" s="32" t="s">
        <v>286</v>
      </c>
      <c r="E42" s="32" t="s">
        <v>286</v>
      </c>
      <c r="F42" s="36">
        <v>734565.49</v>
      </c>
      <c r="G42" s="36">
        <v>53642.11</v>
      </c>
      <c r="H42" s="36">
        <v>104991.92</v>
      </c>
      <c r="K42" s="126">
        <v>76101.399999999994</v>
      </c>
      <c r="L42" s="126">
        <v>267027.40000000002</v>
      </c>
      <c r="P42" s="59">
        <v>250785.48</v>
      </c>
      <c r="S42" s="59">
        <v>5952</v>
      </c>
      <c r="W42" s="126">
        <v>-603789.57999999996</v>
      </c>
      <c r="X42" s="126">
        <v>2001291.5</v>
      </c>
      <c r="Y42" s="33"/>
      <c r="Z42" s="33">
        <v>970825.47</v>
      </c>
      <c r="AA42" s="33"/>
      <c r="AB42" s="33"/>
      <c r="AD42" s="33">
        <v>967838.6</v>
      </c>
      <c r="AF42" s="33">
        <v>900</v>
      </c>
      <c r="AG42" s="37">
        <v>1538249.6</v>
      </c>
      <c r="AI42" s="37">
        <v>4000</v>
      </c>
      <c r="AJ42" s="37">
        <v>17164</v>
      </c>
      <c r="AK42" s="37">
        <v>694918.39</v>
      </c>
      <c r="AL42" s="37">
        <v>103143.16</v>
      </c>
      <c r="AP42" s="241">
        <f t="shared" si="1"/>
        <v>893199.52</v>
      </c>
      <c r="AQ42" s="38">
        <f t="shared" si="2"/>
        <v>256737.48</v>
      </c>
      <c r="AR42" s="53">
        <f t="shared" si="3"/>
        <v>636462.04</v>
      </c>
      <c r="AS42" s="47">
        <f t="shared" si="4"/>
        <v>1939564.0699999998</v>
      </c>
      <c r="AT42" s="39">
        <f t="shared" si="5"/>
        <v>2357475.1500000004</v>
      </c>
      <c r="AU42" s="53">
        <f t="shared" si="6"/>
        <v>-417911.08000000054</v>
      </c>
    </row>
    <row r="43" spans="1:47">
      <c r="A43" s="32" t="s">
        <v>602</v>
      </c>
      <c r="B43" s="32" t="s">
        <v>331</v>
      </c>
      <c r="C43" s="32">
        <v>5308</v>
      </c>
      <c r="D43" s="32" t="s">
        <v>314</v>
      </c>
      <c r="E43" s="32" t="s">
        <v>314</v>
      </c>
      <c r="F43" s="36">
        <v>1136579.4099999999</v>
      </c>
      <c r="G43" s="36">
        <v>114501.62</v>
      </c>
      <c r="H43" s="36">
        <v>230660.9</v>
      </c>
      <c r="K43" s="126">
        <v>2676746.08</v>
      </c>
      <c r="L43" s="126">
        <v>639677.13</v>
      </c>
      <c r="P43" s="59">
        <v>159018.59</v>
      </c>
      <c r="R43" s="59">
        <v>1982.64</v>
      </c>
      <c r="S43" s="59">
        <v>0</v>
      </c>
      <c r="W43" s="126">
        <v>912113.17</v>
      </c>
      <c r="X43" s="126">
        <v>3800882.66</v>
      </c>
      <c r="Y43" s="33"/>
      <c r="Z43" s="33">
        <v>1695643.27</v>
      </c>
      <c r="AA43" s="33">
        <v>91700</v>
      </c>
      <c r="AB43" s="33">
        <v>2741.44</v>
      </c>
      <c r="AD43" s="33">
        <v>830701</v>
      </c>
      <c r="AF43" s="33">
        <v>164000</v>
      </c>
      <c r="AG43" s="37">
        <v>1693241</v>
      </c>
      <c r="AI43" s="37">
        <v>39182</v>
      </c>
      <c r="AJ43" s="37">
        <v>19040</v>
      </c>
      <c r="AK43" s="37">
        <v>922128.17</v>
      </c>
      <c r="AL43" s="37">
        <v>187026.46</v>
      </c>
      <c r="AP43" s="241">
        <f t="shared" si="1"/>
        <v>1481741.9299999997</v>
      </c>
      <c r="AQ43" s="38">
        <f t="shared" si="2"/>
        <v>161001.23000000001</v>
      </c>
      <c r="AR43" s="53">
        <f t="shared" si="3"/>
        <v>1320740.6999999997</v>
      </c>
      <c r="AS43" s="47">
        <f t="shared" si="4"/>
        <v>2784785.71</v>
      </c>
      <c r="AT43" s="39">
        <f t="shared" si="5"/>
        <v>2860617.63</v>
      </c>
      <c r="AU43" s="53">
        <f t="shared" si="6"/>
        <v>-75831.919999999925</v>
      </c>
    </row>
    <row r="44" spans="1:47">
      <c r="A44" s="32" t="s">
        <v>606</v>
      </c>
      <c r="B44" s="32" t="s">
        <v>332</v>
      </c>
      <c r="C44" s="32">
        <v>3359</v>
      </c>
      <c r="D44" s="32" t="s">
        <v>131</v>
      </c>
      <c r="E44" s="32" t="s">
        <v>131</v>
      </c>
      <c r="F44" s="36">
        <v>572180.73</v>
      </c>
      <c r="G44" s="36">
        <v>63266.5</v>
      </c>
      <c r="H44" s="36">
        <v>115207.72</v>
      </c>
      <c r="K44" s="126">
        <v>605179.81000000006</v>
      </c>
      <c r="L44" s="126">
        <v>332163.84000000003</v>
      </c>
      <c r="O44" s="59">
        <v>3300</v>
      </c>
      <c r="P44" s="59">
        <v>26275</v>
      </c>
      <c r="R44" s="59">
        <v>60000</v>
      </c>
      <c r="S44" s="59">
        <v>5330.71</v>
      </c>
      <c r="W44" s="126">
        <v>-96579.41</v>
      </c>
      <c r="X44" s="126">
        <v>2024806.3999999999</v>
      </c>
      <c r="Y44" s="33"/>
      <c r="Z44" s="33">
        <v>1259887.07</v>
      </c>
      <c r="AA44" s="33">
        <v>35000</v>
      </c>
      <c r="AB44" s="33">
        <v>1258.06</v>
      </c>
      <c r="AD44" s="33">
        <v>1103431</v>
      </c>
      <c r="AF44" s="33">
        <v>197735.33</v>
      </c>
      <c r="AG44" s="37">
        <v>1768143</v>
      </c>
      <c r="AI44" s="37">
        <v>17750</v>
      </c>
      <c r="AK44" s="37">
        <v>828390.35</v>
      </c>
      <c r="AL44" s="37">
        <v>295596.21000000002</v>
      </c>
      <c r="AO44" s="37">
        <v>22566</v>
      </c>
      <c r="AP44" s="241">
        <f t="shared" si="1"/>
        <v>750654.95</v>
      </c>
      <c r="AQ44" s="38">
        <f t="shared" si="2"/>
        <v>94905.71</v>
      </c>
      <c r="AR44" s="53">
        <f t="shared" si="3"/>
        <v>655749.24</v>
      </c>
      <c r="AS44" s="47">
        <f t="shared" si="4"/>
        <v>2597311.46</v>
      </c>
      <c r="AT44" s="39">
        <f t="shared" si="5"/>
        <v>2932445.56</v>
      </c>
      <c r="AU44" s="53">
        <f t="shared" si="6"/>
        <v>-335134.10000000009</v>
      </c>
    </row>
    <row r="45" spans="1:47">
      <c r="A45" s="32" t="s">
        <v>606</v>
      </c>
      <c r="B45" s="32" t="s">
        <v>332</v>
      </c>
      <c r="C45" s="32">
        <v>3931</v>
      </c>
      <c r="D45" s="32" t="s">
        <v>132</v>
      </c>
      <c r="E45" s="32" t="s">
        <v>132</v>
      </c>
      <c r="F45" s="36">
        <v>856304.33</v>
      </c>
      <c r="G45" s="36">
        <v>33688.9</v>
      </c>
      <c r="H45" s="36">
        <v>62314.76</v>
      </c>
      <c r="K45" s="126">
        <v>605592.19999999995</v>
      </c>
      <c r="L45" s="126">
        <v>225930.67</v>
      </c>
      <c r="O45" s="59">
        <v>2000</v>
      </c>
      <c r="P45" s="59">
        <v>107342.07</v>
      </c>
      <c r="S45" s="59">
        <v>177.5</v>
      </c>
      <c r="W45" s="126">
        <v>-362543.62</v>
      </c>
      <c r="X45" s="126">
        <v>2381908.6800000002</v>
      </c>
      <c r="Y45" s="33"/>
      <c r="Z45" s="33">
        <v>1405600.87</v>
      </c>
      <c r="AA45" s="33">
        <v>233250</v>
      </c>
      <c r="AB45" s="33">
        <v>1881.69</v>
      </c>
      <c r="AD45" s="33">
        <v>872545</v>
      </c>
      <c r="AF45" s="33">
        <v>192188.6</v>
      </c>
      <c r="AG45" s="37">
        <v>1537250</v>
      </c>
      <c r="AI45" s="37">
        <v>44208</v>
      </c>
      <c r="AK45" s="37">
        <v>1138711.4099999999</v>
      </c>
      <c r="AL45" s="37">
        <v>256907.51999999999</v>
      </c>
      <c r="AO45" s="37">
        <v>73443</v>
      </c>
      <c r="AP45" s="241">
        <f t="shared" si="1"/>
        <v>952307.99</v>
      </c>
      <c r="AQ45" s="38">
        <f t="shared" si="2"/>
        <v>109519.57</v>
      </c>
      <c r="AR45" s="53">
        <f t="shared" si="3"/>
        <v>842788.41999999993</v>
      </c>
      <c r="AS45" s="47">
        <f t="shared" si="4"/>
        <v>2705466.16</v>
      </c>
      <c r="AT45" s="39">
        <f t="shared" si="5"/>
        <v>3050519.93</v>
      </c>
      <c r="AU45" s="53">
        <f t="shared" si="6"/>
        <v>-345053.77</v>
      </c>
    </row>
    <row r="46" spans="1:47">
      <c r="A46" s="32" t="s">
        <v>606</v>
      </c>
      <c r="B46" s="32" t="s">
        <v>332</v>
      </c>
      <c r="C46" s="32">
        <v>3732</v>
      </c>
      <c r="D46" s="32" t="s">
        <v>133</v>
      </c>
      <c r="E46" s="32" t="s">
        <v>133</v>
      </c>
      <c r="F46" s="36">
        <v>554764.61</v>
      </c>
      <c r="G46" s="36">
        <v>22100</v>
      </c>
      <c r="H46" s="36">
        <v>148942.14000000001</v>
      </c>
      <c r="K46" s="126">
        <v>995845.57</v>
      </c>
      <c r="L46" s="126">
        <v>360988.85</v>
      </c>
      <c r="O46" s="59">
        <v>5000</v>
      </c>
      <c r="P46" s="59">
        <v>44206.2</v>
      </c>
      <c r="S46" s="59">
        <v>0</v>
      </c>
      <c r="U46" s="126">
        <v>30000</v>
      </c>
      <c r="W46" s="126">
        <v>-359259.34</v>
      </c>
      <c r="X46" s="126">
        <v>2692203.68</v>
      </c>
      <c r="Y46" s="33"/>
      <c r="Z46" s="33">
        <v>1175120.8</v>
      </c>
      <c r="AA46" s="33">
        <v>294006</v>
      </c>
      <c r="AB46" s="33">
        <v>1327.13</v>
      </c>
      <c r="AD46" s="33">
        <v>2834590.5</v>
      </c>
      <c r="AF46" s="33">
        <v>199200</v>
      </c>
      <c r="AG46" s="37">
        <v>3342394.5</v>
      </c>
      <c r="AI46" s="37">
        <v>10200</v>
      </c>
      <c r="AK46" s="37">
        <v>1203422.6299999999</v>
      </c>
      <c r="AL46" s="37">
        <v>277736.67</v>
      </c>
      <c r="AP46" s="241">
        <f t="shared" si="1"/>
        <v>725806.75</v>
      </c>
      <c r="AQ46" s="38">
        <f t="shared" si="2"/>
        <v>49206.2</v>
      </c>
      <c r="AR46" s="53">
        <f t="shared" si="3"/>
        <v>676600.55</v>
      </c>
      <c r="AS46" s="47">
        <f t="shared" si="4"/>
        <v>4504244.43</v>
      </c>
      <c r="AT46" s="39">
        <f t="shared" si="5"/>
        <v>4833753.8</v>
      </c>
      <c r="AU46" s="53">
        <f t="shared" si="6"/>
        <v>-329509.37000000011</v>
      </c>
    </row>
    <row r="47" spans="1:47">
      <c r="A47" s="32" t="s">
        <v>606</v>
      </c>
      <c r="B47" s="32" t="s">
        <v>332</v>
      </c>
      <c r="C47" s="32">
        <v>3470</v>
      </c>
      <c r="D47" s="32" t="s">
        <v>134</v>
      </c>
      <c r="E47" s="32" t="s">
        <v>134</v>
      </c>
      <c r="F47" s="36">
        <v>115956.47</v>
      </c>
      <c r="G47" s="36">
        <v>75235.399999999994</v>
      </c>
      <c r="H47" s="36">
        <v>47110.7</v>
      </c>
      <c r="K47" s="126">
        <v>541434.04</v>
      </c>
      <c r="L47" s="126">
        <v>299454.53000000003</v>
      </c>
      <c r="O47" s="59">
        <v>3500</v>
      </c>
      <c r="P47" s="59">
        <v>27350</v>
      </c>
      <c r="S47" s="59">
        <v>195</v>
      </c>
      <c r="W47" s="126">
        <v>-1520719.67</v>
      </c>
      <c r="X47" s="126">
        <v>2888756.2</v>
      </c>
      <c r="Y47" s="33"/>
      <c r="Z47" s="33">
        <v>1213694.55</v>
      </c>
      <c r="AA47" s="33"/>
      <c r="AB47" s="33">
        <v>404.61</v>
      </c>
      <c r="AD47" s="33">
        <v>1446245.5</v>
      </c>
      <c r="AF47" s="33">
        <v>146025.87</v>
      </c>
      <c r="AG47" s="37">
        <v>1956642.5</v>
      </c>
      <c r="AJ47" s="37">
        <v>19502</v>
      </c>
      <c r="AK47" s="37">
        <v>939491.48</v>
      </c>
      <c r="AL47" s="37">
        <v>210624.94</v>
      </c>
      <c r="AP47" s="241">
        <f t="shared" si="1"/>
        <v>238302.57</v>
      </c>
      <c r="AQ47" s="38">
        <f t="shared" si="2"/>
        <v>31045</v>
      </c>
      <c r="AR47" s="53">
        <f t="shared" si="3"/>
        <v>207257.57</v>
      </c>
      <c r="AS47" s="47">
        <f t="shared" si="4"/>
        <v>2806370.5300000003</v>
      </c>
      <c r="AT47" s="39">
        <f t="shared" si="5"/>
        <v>3126260.92</v>
      </c>
      <c r="AU47" s="53">
        <f t="shared" si="6"/>
        <v>-319890.38999999966</v>
      </c>
    </row>
    <row r="48" spans="1:47">
      <c r="A48" s="32" t="s">
        <v>606</v>
      </c>
      <c r="B48" s="32" t="s">
        <v>332</v>
      </c>
      <c r="C48" s="32">
        <v>7498</v>
      </c>
      <c r="D48" s="32" t="s">
        <v>135</v>
      </c>
      <c r="E48" s="32" t="s">
        <v>135</v>
      </c>
      <c r="F48" s="36">
        <v>435055.93</v>
      </c>
      <c r="G48" s="36">
        <v>78235</v>
      </c>
      <c r="H48" s="36">
        <v>14204.55</v>
      </c>
      <c r="K48" s="126">
        <v>586737.57999999996</v>
      </c>
      <c r="L48" s="126">
        <v>480638.77</v>
      </c>
      <c r="O48" s="59">
        <v>2500</v>
      </c>
      <c r="P48" s="59">
        <v>48105.599999999999</v>
      </c>
      <c r="S48" s="59">
        <v>136.78</v>
      </c>
      <c r="W48" s="126">
        <v>-1001926.51</v>
      </c>
      <c r="X48" s="126">
        <v>3281518.85</v>
      </c>
      <c r="Y48" s="33"/>
      <c r="Z48" s="33">
        <v>2193815.2599999998</v>
      </c>
      <c r="AA48" s="33">
        <v>349820</v>
      </c>
      <c r="AB48" s="33">
        <v>1383.38</v>
      </c>
      <c r="AD48" s="33">
        <v>3172902.19</v>
      </c>
      <c r="AF48" s="33">
        <v>523185.32</v>
      </c>
      <c r="AG48" s="37">
        <v>4020534.19</v>
      </c>
      <c r="AI48" s="37">
        <v>11904</v>
      </c>
      <c r="AJ48" s="37">
        <v>1200</v>
      </c>
      <c r="AK48" s="37">
        <v>2482192.3199999998</v>
      </c>
      <c r="AL48" s="37">
        <v>394244.53</v>
      </c>
      <c r="AO48" s="37">
        <v>66494</v>
      </c>
      <c r="AP48" s="241">
        <f t="shared" si="1"/>
        <v>527495.48</v>
      </c>
      <c r="AQ48" s="38">
        <f t="shared" si="2"/>
        <v>50742.38</v>
      </c>
      <c r="AR48" s="53">
        <f t="shared" si="3"/>
        <v>476753.1</v>
      </c>
      <c r="AS48" s="47">
        <f t="shared" si="4"/>
        <v>6241106.1500000004</v>
      </c>
      <c r="AT48" s="39">
        <f t="shared" si="5"/>
        <v>6976569.04</v>
      </c>
      <c r="AU48" s="53">
        <f t="shared" si="6"/>
        <v>-735462.88999999966</v>
      </c>
    </row>
    <row r="49" spans="1:47">
      <c r="A49" s="32" t="s">
        <v>606</v>
      </c>
      <c r="B49" s="32" t="s">
        <v>332</v>
      </c>
      <c r="C49" s="32">
        <v>7191</v>
      </c>
      <c r="D49" s="32" t="s">
        <v>136</v>
      </c>
      <c r="E49" s="32" t="s">
        <v>136</v>
      </c>
      <c r="F49" s="36">
        <v>284563.76</v>
      </c>
      <c r="G49" s="36">
        <v>74461.83</v>
      </c>
      <c r="H49" s="36">
        <v>114189</v>
      </c>
      <c r="K49" s="126">
        <v>547168.51</v>
      </c>
      <c r="L49" s="126">
        <v>341791.07</v>
      </c>
      <c r="O49" s="59">
        <v>4900</v>
      </c>
      <c r="P49" s="59">
        <v>64706.3</v>
      </c>
      <c r="S49" s="59">
        <v>0</v>
      </c>
      <c r="W49" s="126">
        <v>-1551106.63</v>
      </c>
      <c r="X49" s="126">
        <v>3750097.45</v>
      </c>
      <c r="Y49" s="33"/>
      <c r="Z49" s="33">
        <v>2539454.81</v>
      </c>
      <c r="AA49" s="33">
        <v>22000</v>
      </c>
      <c r="AB49" s="33">
        <v>1303.8499999999999</v>
      </c>
      <c r="AD49" s="33">
        <v>1897791</v>
      </c>
      <c r="AF49" s="33">
        <v>427348.59</v>
      </c>
      <c r="AG49" s="37">
        <v>2997814</v>
      </c>
      <c r="AI49" s="37">
        <v>153426</v>
      </c>
      <c r="AK49" s="37">
        <v>2200957.54</v>
      </c>
      <c r="AL49" s="37">
        <v>366828.16</v>
      </c>
      <c r="AO49" s="37">
        <v>75295.5</v>
      </c>
      <c r="AP49" s="241">
        <f t="shared" si="1"/>
        <v>473214.59</v>
      </c>
      <c r="AQ49" s="38">
        <f t="shared" si="2"/>
        <v>69606.3</v>
      </c>
      <c r="AR49" s="53">
        <f t="shared" si="3"/>
        <v>403608.29000000004</v>
      </c>
      <c r="AS49" s="47">
        <f t="shared" si="4"/>
        <v>4887898.25</v>
      </c>
      <c r="AT49" s="39">
        <f t="shared" si="5"/>
        <v>5794321.2000000002</v>
      </c>
      <c r="AU49" s="53">
        <f t="shared" si="6"/>
        <v>-906422.95000000019</v>
      </c>
    </row>
    <row r="50" spans="1:47">
      <c r="A50" s="32" t="s">
        <v>606</v>
      </c>
      <c r="B50" s="32" t="s">
        <v>332</v>
      </c>
      <c r="C50" s="32">
        <v>2981</v>
      </c>
      <c r="D50" s="32" t="s">
        <v>137</v>
      </c>
      <c r="E50" s="32" t="s">
        <v>137</v>
      </c>
      <c r="F50" s="36">
        <v>555844.53</v>
      </c>
      <c r="G50" s="36">
        <v>111271.43</v>
      </c>
      <c r="H50" s="36">
        <v>113411.02</v>
      </c>
      <c r="K50" s="126">
        <v>545034.53</v>
      </c>
      <c r="L50" s="126">
        <v>310391.83</v>
      </c>
      <c r="O50" s="59">
        <v>32738</v>
      </c>
      <c r="P50" s="59">
        <v>29073.27</v>
      </c>
      <c r="R50" s="59">
        <v>1400</v>
      </c>
      <c r="S50" s="59">
        <v>0</v>
      </c>
      <c r="W50" s="126">
        <v>-372098.24</v>
      </c>
      <c r="X50" s="126">
        <v>1851653.95</v>
      </c>
      <c r="Y50" s="33"/>
      <c r="Z50" s="33">
        <v>1588434.94</v>
      </c>
      <c r="AA50" s="33"/>
      <c r="AB50" s="33">
        <v>1050.0899999999999</v>
      </c>
      <c r="AD50" s="33">
        <v>1257936</v>
      </c>
      <c r="AF50" s="33">
        <v>233808.61</v>
      </c>
      <c r="AG50" s="37">
        <v>1911863</v>
      </c>
      <c r="AI50" s="37">
        <v>9640</v>
      </c>
      <c r="AJ50" s="37">
        <v>11674</v>
      </c>
      <c r="AK50" s="37">
        <v>776273.78</v>
      </c>
      <c r="AL50" s="37">
        <v>241847</v>
      </c>
      <c r="AO50" s="37">
        <v>36745.5</v>
      </c>
      <c r="AP50" s="241">
        <f t="shared" si="1"/>
        <v>780526.98</v>
      </c>
      <c r="AQ50" s="38">
        <f t="shared" si="2"/>
        <v>63211.270000000004</v>
      </c>
      <c r="AR50" s="53">
        <f t="shared" si="3"/>
        <v>717315.71</v>
      </c>
      <c r="AS50" s="47">
        <f t="shared" si="4"/>
        <v>3081229.64</v>
      </c>
      <c r="AT50" s="39">
        <f t="shared" si="5"/>
        <v>2988043.2800000003</v>
      </c>
      <c r="AU50" s="53">
        <f t="shared" si="6"/>
        <v>93186.35999999987</v>
      </c>
    </row>
    <row r="51" spans="1:47">
      <c r="A51" s="32" t="s">
        <v>606</v>
      </c>
      <c r="B51" s="32" t="s">
        <v>332</v>
      </c>
      <c r="C51" s="32">
        <v>3469</v>
      </c>
      <c r="D51" s="32" t="s">
        <v>287</v>
      </c>
      <c r="E51" s="32" t="s">
        <v>287</v>
      </c>
      <c r="F51" s="36">
        <v>122176.93</v>
      </c>
      <c r="G51" s="36">
        <v>16034.64</v>
      </c>
      <c r="H51" s="36">
        <v>48346.21</v>
      </c>
      <c r="K51" s="126">
        <v>545725.68999999994</v>
      </c>
      <c r="L51" s="126">
        <v>123644.45</v>
      </c>
      <c r="O51" s="59">
        <v>0</v>
      </c>
      <c r="P51" s="59">
        <v>45850</v>
      </c>
      <c r="S51" s="59">
        <v>0</v>
      </c>
      <c r="W51" s="126">
        <v>-1039820.84</v>
      </c>
      <c r="X51" s="126">
        <v>1865771.67</v>
      </c>
      <c r="Y51" s="33"/>
      <c r="Z51" s="33">
        <v>1280865.3799999999</v>
      </c>
      <c r="AA51" s="33">
        <v>228124</v>
      </c>
      <c r="AB51" s="33">
        <v>584.23</v>
      </c>
      <c r="AD51" s="33">
        <v>1036766.5</v>
      </c>
      <c r="AF51" s="33">
        <v>159668.54</v>
      </c>
      <c r="AG51" s="37">
        <v>1578444.5</v>
      </c>
      <c r="AI51" s="37">
        <v>46742</v>
      </c>
      <c r="AJ51" s="37">
        <v>720</v>
      </c>
      <c r="AK51" s="37">
        <v>856353.7</v>
      </c>
      <c r="AL51" s="37">
        <v>203976.36</v>
      </c>
      <c r="AO51" s="37">
        <v>35645</v>
      </c>
      <c r="AP51" s="241">
        <f t="shared" si="1"/>
        <v>186557.78</v>
      </c>
      <c r="AQ51" s="38">
        <f t="shared" si="2"/>
        <v>45850</v>
      </c>
      <c r="AR51" s="53">
        <f t="shared" si="3"/>
        <v>140707.78</v>
      </c>
      <c r="AS51" s="47">
        <f t="shared" si="4"/>
        <v>2706008.65</v>
      </c>
      <c r="AT51" s="39">
        <f t="shared" si="5"/>
        <v>2721881.56</v>
      </c>
      <c r="AU51" s="53">
        <f t="shared" si="6"/>
        <v>-15872.910000000149</v>
      </c>
    </row>
    <row r="52" spans="1:47">
      <c r="A52" s="32" t="s">
        <v>606</v>
      </c>
      <c r="B52" s="32" t="s">
        <v>332</v>
      </c>
      <c r="C52" s="32">
        <v>1883</v>
      </c>
      <c r="D52" s="32" t="s">
        <v>288</v>
      </c>
      <c r="E52" s="32" t="s">
        <v>288</v>
      </c>
      <c r="F52" s="36">
        <v>185284.45</v>
      </c>
      <c r="G52" s="36">
        <v>8000</v>
      </c>
      <c r="H52" s="36">
        <v>114995</v>
      </c>
      <c r="K52" s="126">
        <v>686655.74</v>
      </c>
      <c r="L52" s="126">
        <v>267141.17</v>
      </c>
      <c r="O52" s="59">
        <v>3000</v>
      </c>
      <c r="P52" s="59">
        <v>24640.34</v>
      </c>
      <c r="S52" s="59">
        <v>5.5</v>
      </c>
      <c r="W52" s="126">
        <v>290925.45</v>
      </c>
      <c r="X52" s="126">
        <v>1234901.48</v>
      </c>
      <c r="Y52" s="33"/>
      <c r="Z52" s="33">
        <v>963799.73</v>
      </c>
      <c r="AA52" s="33">
        <v>130805</v>
      </c>
      <c r="AB52" s="33">
        <v>1179.3399999999999</v>
      </c>
      <c r="AD52" s="33">
        <v>1183735</v>
      </c>
      <c r="AF52" s="33">
        <v>136355.26</v>
      </c>
      <c r="AG52" s="37">
        <v>1591514</v>
      </c>
      <c r="AI52" s="37">
        <v>3600</v>
      </c>
      <c r="AJ52" s="37">
        <v>19022</v>
      </c>
      <c r="AK52" s="37">
        <v>845387.54</v>
      </c>
      <c r="AL52" s="37">
        <v>233082.2</v>
      </c>
      <c r="AO52" s="37">
        <v>14665</v>
      </c>
      <c r="AP52" s="241">
        <f t="shared" si="1"/>
        <v>308279.45</v>
      </c>
      <c r="AQ52" s="38">
        <f t="shared" si="2"/>
        <v>27645.84</v>
      </c>
      <c r="AR52" s="53">
        <f t="shared" si="3"/>
        <v>280633.61</v>
      </c>
      <c r="AS52" s="47">
        <f t="shared" si="4"/>
        <v>2415874.33</v>
      </c>
      <c r="AT52" s="39">
        <f t="shared" si="5"/>
        <v>2707270.74</v>
      </c>
      <c r="AU52" s="53">
        <f t="shared" si="6"/>
        <v>-291396.41000000015</v>
      </c>
    </row>
    <row r="53" spans="1:47">
      <c r="A53" s="32" t="s">
        <v>606</v>
      </c>
      <c r="B53" s="32" t="s">
        <v>332</v>
      </c>
      <c r="C53" s="32">
        <v>3742</v>
      </c>
      <c r="D53" s="32" t="s">
        <v>307</v>
      </c>
      <c r="E53" s="32" t="s">
        <v>307</v>
      </c>
      <c r="F53" s="36">
        <v>137562.43</v>
      </c>
      <c r="G53" s="36">
        <v>41574.25</v>
      </c>
      <c r="H53" s="36">
        <v>152574.91</v>
      </c>
      <c r="K53" s="126">
        <v>1266900.99</v>
      </c>
      <c r="L53" s="126">
        <v>291364.53999999998</v>
      </c>
      <c r="O53" s="59">
        <v>8000</v>
      </c>
      <c r="P53" s="59">
        <v>33176.15</v>
      </c>
      <c r="R53" s="59">
        <v>0</v>
      </c>
      <c r="S53" s="59">
        <v>0</v>
      </c>
      <c r="W53" s="126">
        <v>544604.56000000006</v>
      </c>
      <c r="X53" s="126">
        <v>2300894.7000000002</v>
      </c>
      <c r="Y53" s="33"/>
      <c r="Z53" s="33">
        <v>1310482.5</v>
      </c>
      <c r="AA53" s="33"/>
      <c r="AB53" s="33">
        <v>889.6</v>
      </c>
      <c r="AD53" s="33">
        <v>1388723</v>
      </c>
      <c r="AF53" s="33">
        <v>189381.65</v>
      </c>
      <c r="AG53" s="37">
        <v>2198629</v>
      </c>
      <c r="AI53" s="37">
        <v>32214</v>
      </c>
      <c r="AK53" s="37">
        <v>981926.64</v>
      </c>
      <c r="AL53" s="37">
        <v>666517.4</v>
      </c>
      <c r="AO53" s="37">
        <v>6888</v>
      </c>
      <c r="AP53" s="241">
        <f t="shared" si="1"/>
        <v>331711.58999999997</v>
      </c>
      <c r="AQ53" s="38">
        <f t="shared" si="2"/>
        <v>41176.15</v>
      </c>
      <c r="AR53" s="53">
        <f t="shared" si="3"/>
        <v>290535.43999999994</v>
      </c>
      <c r="AS53" s="47">
        <f t="shared" si="4"/>
        <v>2889476.75</v>
      </c>
      <c r="AT53" s="39">
        <f t="shared" si="5"/>
        <v>3886175.04</v>
      </c>
      <c r="AU53" s="53">
        <f t="shared" si="6"/>
        <v>-996698.29</v>
      </c>
    </row>
    <row r="54" spans="1:47">
      <c r="A54" s="32" t="s">
        <v>606</v>
      </c>
      <c r="B54" s="32" t="s">
        <v>332</v>
      </c>
      <c r="C54" s="32">
        <v>3069</v>
      </c>
      <c r="D54" s="32" t="s">
        <v>315</v>
      </c>
      <c r="E54" s="32" t="s">
        <v>315</v>
      </c>
      <c r="F54" s="36">
        <v>453126.24</v>
      </c>
      <c r="G54" s="36">
        <v>15431</v>
      </c>
      <c r="H54" s="36">
        <v>160388.35999999999</v>
      </c>
      <c r="I54" s="36">
        <v>0</v>
      </c>
      <c r="J54" s="126">
        <v>0</v>
      </c>
      <c r="K54" s="126">
        <v>4314659.0599999996</v>
      </c>
      <c r="L54" s="126">
        <v>284344.01</v>
      </c>
      <c r="M54" s="126">
        <v>0</v>
      </c>
      <c r="O54" s="59">
        <v>84994</v>
      </c>
      <c r="P54" s="59">
        <v>52610.65</v>
      </c>
      <c r="R54" s="59">
        <v>0</v>
      </c>
      <c r="S54" s="59">
        <v>1552</v>
      </c>
      <c r="U54" s="126">
        <v>0</v>
      </c>
      <c r="V54" s="126">
        <v>0</v>
      </c>
      <c r="W54" s="126">
        <v>1579741.76</v>
      </c>
      <c r="X54" s="126">
        <v>4006426</v>
      </c>
      <c r="Y54" s="33"/>
      <c r="Z54" s="33">
        <v>1064879.83</v>
      </c>
      <c r="AA54" s="33"/>
      <c r="AB54" s="33">
        <v>1172.51</v>
      </c>
      <c r="AD54" s="33">
        <v>1221946.6599999999</v>
      </c>
      <c r="AF54" s="33">
        <v>289149.89</v>
      </c>
      <c r="AG54" s="37">
        <v>1654459.5</v>
      </c>
      <c r="AJ54" s="37">
        <v>17693</v>
      </c>
      <c r="AK54" s="37">
        <v>1080172.57</v>
      </c>
      <c r="AL54" s="37">
        <v>310118.56</v>
      </c>
      <c r="AO54" s="37">
        <v>12081</v>
      </c>
      <c r="AP54" s="241">
        <f t="shared" si="1"/>
        <v>628945.6</v>
      </c>
      <c r="AQ54" s="38">
        <f t="shared" si="2"/>
        <v>139156.65</v>
      </c>
      <c r="AR54" s="53">
        <f t="shared" si="3"/>
        <v>489788.94999999995</v>
      </c>
      <c r="AS54" s="47">
        <f t="shared" si="4"/>
        <v>2577148.89</v>
      </c>
      <c r="AT54" s="39">
        <f t="shared" si="5"/>
        <v>3074524.6300000004</v>
      </c>
      <c r="AU54" s="53">
        <f t="shared" si="6"/>
        <v>-497375.74000000022</v>
      </c>
    </row>
    <row r="55" spans="1:47">
      <c r="A55" s="32" t="s">
        <v>317</v>
      </c>
      <c r="B55" s="32" t="s">
        <v>318</v>
      </c>
      <c r="C55" s="32">
        <v>3175</v>
      </c>
      <c r="D55" s="32" t="s">
        <v>138</v>
      </c>
      <c r="E55" s="32" t="s">
        <v>138</v>
      </c>
      <c r="F55" s="36">
        <v>594435.76</v>
      </c>
      <c r="G55" s="36">
        <v>151521.44</v>
      </c>
      <c r="H55" s="36">
        <v>195875.5</v>
      </c>
      <c r="K55" s="126">
        <v>507042.77</v>
      </c>
      <c r="L55" s="126">
        <v>391838.59</v>
      </c>
      <c r="P55" s="59">
        <v>117246.73</v>
      </c>
      <c r="S55" s="59">
        <v>0</v>
      </c>
      <c r="W55" s="126">
        <v>-261255.03</v>
      </c>
      <c r="X55" s="126">
        <v>1877057.75</v>
      </c>
      <c r="Y55" s="33"/>
      <c r="Z55" s="33">
        <v>1332771.45</v>
      </c>
      <c r="AA55" s="33"/>
      <c r="AB55" s="33">
        <v>1032.31</v>
      </c>
      <c r="AD55" s="33">
        <v>1260259.5</v>
      </c>
      <c r="AG55" s="37">
        <v>1498469.5</v>
      </c>
      <c r="AI55" s="37">
        <v>14184</v>
      </c>
      <c r="AK55" s="37">
        <v>792984.8</v>
      </c>
      <c r="AL55" s="37">
        <v>180760.35</v>
      </c>
      <c r="AP55" s="241">
        <f t="shared" si="1"/>
        <v>941832.7</v>
      </c>
      <c r="AQ55" s="38">
        <f t="shared" si="2"/>
        <v>117246.73</v>
      </c>
      <c r="AR55" s="53">
        <f t="shared" si="3"/>
        <v>824585.97</v>
      </c>
      <c r="AS55" s="47">
        <f t="shared" si="4"/>
        <v>2594063.2599999998</v>
      </c>
      <c r="AT55" s="39">
        <f t="shared" si="5"/>
        <v>2486398.65</v>
      </c>
      <c r="AU55" s="53">
        <f t="shared" si="6"/>
        <v>107664.60999999987</v>
      </c>
    </row>
    <row r="56" spans="1:47">
      <c r="A56" s="32" t="s">
        <v>317</v>
      </c>
      <c r="B56" s="32" t="s">
        <v>318</v>
      </c>
      <c r="C56" s="32">
        <v>3286</v>
      </c>
      <c r="D56" s="32" t="s">
        <v>139</v>
      </c>
      <c r="E56" s="32" t="s">
        <v>139</v>
      </c>
      <c r="F56" s="36">
        <v>70258.789999999994</v>
      </c>
      <c r="G56" s="36">
        <v>163163</v>
      </c>
      <c r="H56" s="36">
        <v>81418.81</v>
      </c>
      <c r="K56" s="126">
        <v>607888.6</v>
      </c>
      <c r="L56" s="126">
        <v>433264.84</v>
      </c>
      <c r="P56" s="59">
        <v>24360</v>
      </c>
      <c r="S56" s="59">
        <v>0</v>
      </c>
      <c r="W56" s="126">
        <v>-1016297.27</v>
      </c>
      <c r="X56" s="126">
        <v>2506199.65</v>
      </c>
      <c r="Y56" s="33"/>
      <c r="Z56" s="33">
        <v>1168342.81</v>
      </c>
      <c r="AA56" s="33">
        <v>70000</v>
      </c>
      <c r="AB56" s="33">
        <v>187.65</v>
      </c>
      <c r="AD56" s="33">
        <v>2283145.4</v>
      </c>
      <c r="AF56" s="33">
        <v>740.44</v>
      </c>
      <c r="AG56" s="37">
        <v>2583347.4</v>
      </c>
      <c r="AI56" s="37">
        <v>49686</v>
      </c>
      <c r="AK56" s="37">
        <v>837576.51</v>
      </c>
      <c r="AL56" s="37">
        <v>210074.73</v>
      </c>
      <c r="AP56" s="241">
        <f t="shared" si="1"/>
        <v>314840.59999999998</v>
      </c>
      <c r="AQ56" s="38">
        <f t="shared" si="2"/>
        <v>24360</v>
      </c>
      <c r="AR56" s="53">
        <f t="shared" si="3"/>
        <v>290480.59999999998</v>
      </c>
      <c r="AS56" s="47">
        <f t="shared" si="4"/>
        <v>3522416.3</v>
      </c>
      <c r="AT56" s="39">
        <f t="shared" si="5"/>
        <v>3680684.64</v>
      </c>
      <c r="AU56" s="53">
        <f t="shared" si="6"/>
        <v>-158268.34000000032</v>
      </c>
    </row>
    <row r="57" spans="1:47">
      <c r="A57" s="32" t="s">
        <v>317</v>
      </c>
      <c r="B57" s="32" t="s">
        <v>318</v>
      </c>
      <c r="C57" s="32">
        <v>3033</v>
      </c>
      <c r="D57" s="32" t="s">
        <v>329</v>
      </c>
      <c r="E57" s="32" t="s">
        <v>329</v>
      </c>
      <c r="F57" s="36">
        <v>98814.21</v>
      </c>
      <c r="G57" s="36">
        <v>14871.13</v>
      </c>
      <c r="H57" s="36">
        <v>18647.72</v>
      </c>
      <c r="K57" s="126">
        <v>167514.09</v>
      </c>
      <c r="L57" s="126">
        <v>190539.51</v>
      </c>
      <c r="P57" s="59">
        <v>54618.62</v>
      </c>
      <c r="S57" s="59">
        <v>3494</v>
      </c>
      <c r="V57" s="126">
        <v>13.36</v>
      </c>
      <c r="W57" s="126">
        <v>-1226584.42</v>
      </c>
      <c r="X57" s="126">
        <v>1840660.03</v>
      </c>
      <c r="Y57" s="33"/>
      <c r="Z57" s="33">
        <v>885472.08</v>
      </c>
      <c r="AA57" s="33">
        <v>75225</v>
      </c>
      <c r="AB57" s="33">
        <v>332.11</v>
      </c>
      <c r="AD57" s="33">
        <v>1053234.5</v>
      </c>
      <c r="AF57" s="33">
        <v>3316.02</v>
      </c>
      <c r="AG57" s="37">
        <v>1528105.5</v>
      </c>
      <c r="AK57" s="37">
        <v>514625.21</v>
      </c>
      <c r="AL57" s="37">
        <v>156663.93</v>
      </c>
      <c r="AP57" s="241">
        <f t="shared" si="1"/>
        <v>132333.06</v>
      </c>
      <c r="AQ57" s="38">
        <f t="shared" si="2"/>
        <v>58112.62</v>
      </c>
      <c r="AR57" s="53">
        <f t="shared" si="3"/>
        <v>74220.44</v>
      </c>
      <c r="AS57" s="47">
        <f t="shared" si="4"/>
        <v>2017579.71</v>
      </c>
      <c r="AT57" s="39">
        <f t="shared" si="5"/>
        <v>2199394.64</v>
      </c>
      <c r="AU57" s="53">
        <f t="shared" si="6"/>
        <v>-181814.93000000017</v>
      </c>
    </row>
    <row r="58" spans="1:47">
      <c r="A58" s="32" t="s">
        <v>317</v>
      </c>
      <c r="B58" s="32" t="s">
        <v>318</v>
      </c>
      <c r="C58" s="32">
        <v>2571</v>
      </c>
      <c r="D58" s="32" t="s">
        <v>140</v>
      </c>
      <c r="E58" s="32" t="s">
        <v>140</v>
      </c>
      <c r="F58" s="36">
        <v>108599.15</v>
      </c>
      <c r="G58" s="36">
        <v>35359.599999999999</v>
      </c>
      <c r="H58" s="36">
        <v>176007.79</v>
      </c>
      <c r="K58" s="126">
        <v>769272.9</v>
      </c>
      <c r="L58" s="126">
        <v>350613.74</v>
      </c>
      <c r="P58" s="59">
        <v>41947</v>
      </c>
      <c r="S58" s="59">
        <v>0</v>
      </c>
      <c r="V58" s="126">
        <v>-575.30999999999995</v>
      </c>
      <c r="W58" s="126">
        <v>-268743.46000000002</v>
      </c>
      <c r="X58" s="126">
        <v>1821817.03</v>
      </c>
      <c r="Y58" s="33"/>
      <c r="Z58" s="33">
        <v>1033920.09</v>
      </c>
      <c r="AA58" s="33"/>
      <c r="AB58" s="33">
        <v>772.71</v>
      </c>
      <c r="AD58" s="33">
        <v>1830726</v>
      </c>
      <c r="AF58" s="33">
        <v>220030.13</v>
      </c>
      <c r="AG58" s="37">
        <v>2401486</v>
      </c>
      <c r="AI58" s="37">
        <v>13440</v>
      </c>
      <c r="AJ58" s="37">
        <v>5920</v>
      </c>
      <c r="AK58" s="37">
        <v>759160.11</v>
      </c>
      <c r="AL58" s="37">
        <v>60034.9</v>
      </c>
      <c r="AP58" s="241">
        <f t="shared" si="1"/>
        <v>319966.54000000004</v>
      </c>
      <c r="AQ58" s="38">
        <f t="shared" si="2"/>
        <v>41947</v>
      </c>
      <c r="AR58" s="53">
        <f t="shared" si="3"/>
        <v>278019.54000000004</v>
      </c>
      <c r="AS58" s="47">
        <f t="shared" si="4"/>
        <v>3085448.9299999997</v>
      </c>
      <c r="AT58" s="39">
        <f t="shared" si="5"/>
        <v>3240041.01</v>
      </c>
      <c r="AU58" s="53">
        <f t="shared" si="6"/>
        <v>-154592.08000000007</v>
      </c>
    </row>
    <row r="59" spans="1:47">
      <c r="A59" s="32" t="s">
        <v>317</v>
      </c>
      <c r="B59" s="32" t="s">
        <v>318</v>
      </c>
      <c r="C59" s="32">
        <v>5320</v>
      </c>
      <c r="D59" s="32" t="s">
        <v>1791</v>
      </c>
      <c r="E59" s="32" t="s">
        <v>330</v>
      </c>
      <c r="F59" s="36">
        <v>854436.71</v>
      </c>
      <c r="G59" s="36">
        <v>880472.05</v>
      </c>
      <c r="H59" s="36">
        <v>673552.91</v>
      </c>
      <c r="K59" s="126">
        <v>611099.47</v>
      </c>
      <c r="L59" s="126">
        <v>637220.79</v>
      </c>
      <c r="O59" s="59">
        <v>-6100</v>
      </c>
      <c r="P59" s="59">
        <v>88230</v>
      </c>
      <c r="S59" s="59">
        <v>-3692</v>
      </c>
      <c r="W59" s="126">
        <v>844460.46</v>
      </c>
      <c r="X59" s="126">
        <v>1102265.42</v>
      </c>
      <c r="Y59" s="33"/>
      <c r="Z59" s="33">
        <v>3029602.58</v>
      </c>
      <c r="AA59" s="33"/>
      <c r="AB59" s="33">
        <v>535.61</v>
      </c>
      <c r="AD59" s="33">
        <v>1893825</v>
      </c>
      <c r="AF59" s="33">
        <v>20000</v>
      </c>
      <c r="AG59" s="37">
        <v>2394414</v>
      </c>
      <c r="AI59" s="37">
        <v>17470</v>
      </c>
      <c r="AK59" s="37">
        <v>757350.42</v>
      </c>
      <c r="AL59" s="37">
        <v>110700.72</v>
      </c>
      <c r="AO59" s="37">
        <v>32410</v>
      </c>
      <c r="AP59" s="241">
        <f t="shared" si="1"/>
        <v>2408461.67</v>
      </c>
      <c r="AQ59" s="38">
        <f t="shared" si="2"/>
        <v>78438</v>
      </c>
      <c r="AR59" s="53">
        <f t="shared" si="3"/>
        <v>2330023.67</v>
      </c>
      <c r="AS59" s="47">
        <f t="shared" si="4"/>
        <v>4943963.1899999995</v>
      </c>
      <c r="AT59" s="39">
        <f t="shared" si="5"/>
        <v>3312345.14</v>
      </c>
      <c r="AU59" s="53">
        <f t="shared" si="6"/>
        <v>1631618.0499999993</v>
      </c>
    </row>
    <row r="60" spans="1:47">
      <c r="A60" s="32" t="s">
        <v>317</v>
      </c>
      <c r="B60" s="32" t="s">
        <v>318</v>
      </c>
      <c r="C60" s="32">
        <v>2252</v>
      </c>
      <c r="D60" s="32" t="s">
        <v>141</v>
      </c>
      <c r="E60" s="32" t="s">
        <v>141</v>
      </c>
      <c r="F60" s="36">
        <v>561623.38</v>
      </c>
      <c r="G60" s="36">
        <v>155448.32000000001</v>
      </c>
      <c r="H60" s="36">
        <v>66603.179999999993</v>
      </c>
      <c r="K60" s="126">
        <v>190749.44</v>
      </c>
      <c r="L60" s="126">
        <v>185423.71</v>
      </c>
      <c r="P60" s="59">
        <v>33131.519999999997</v>
      </c>
      <c r="S60" s="59">
        <v>0</v>
      </c>
      <c r="W60" s="126">
        <v>-1023440.73</v>
      </c>
      <c r="X60" s="126">
        <v>2172216.88</v>
      </c>
      <c r="Y60" s="33"/>
      <c r="Z60" s="33">
        <v>1094218.1200000001</v>
      </c>
      <c r="AA60" s="33">
        <v>190732</v>
      </c>
      <c r="AB60" s="33">
        <v>1229.32</v>
      </c>
      <c r="AD60" s="33">
        <v>1031170</v>
      </c>
      <c r="AG60" s="37">
        <v>1377842</v>
      </c>
      <c r="AI60" s="37">
        <v>14788</v>
      </c>
      <c r="AJ60" s="37">
        <v>3000</v>
      </c>
      <c r="AK60" s="37">
        <v>885330.57</v>
      </c>
      <c r="AL60" s="37">
        <v>58448.51</v>
      </c>
      <c r="AP60" s="241">
        <f t="shared" si="1"/>
        <v>783674.87999999989</v>
      </c>
      <c r="AQ60" s="38">
        <f t="shared" si="2"/>
        <v>33131.519999999997</v>
      </c>
      <c r="AR60" s="53">
        <f t="shared" si="3"/>
        <v>750543.35999999987</v>
      </c>
      <c r="AS60" s="47">
        <f t="shared" si="4"/>
        <v>2317349.4400000004</v>
      </c>
      <c r="AT60" s="39">
        <f t="shared" si="5"/>
        <v>2339409.0799999996</v>
      </c>
      <c r="AU60" s="53">
        <f t="shared" si="6"/>
        <v>-22059.639999999199</v>
      </c>
    </row>
    <row r="61" spans="1:47">
      <c r="A61" s="32" t="s">
        <v>317</v>
      </c>
      <c r="B61" s="32" t="s">
        <v>318</v>
      </c>
      <c r="C61" s="32">
        <v>2615</v>
      </c>
      <c r="D61" s="32" t="s">
        <v>142</v>
      </c>
      <c r="E61" s="32" t="s">
        <v>142</v>
      </c>
      <c r="F61" s="36">
        <v>275398.09000000003</v>
      </c>
      <c r="G61" s="36">
        <v>94955.24</v>
      </c>
      <c r="H61" s="36">
        <v>161737.75</v>
      </c>
      <c r="K61" s="126">
        <v>1265137.3600000001</v>
      </c>
      <c r="L61" s="126">
        <v>703879.68000000005</v>
      </c>
      <c r="P61" s="59">
        <v>18470</v>
      </c>
      <c r="S61" s="59">
        <v>42108</v>
      </c>
      <c r="V61" s="126">
        <v>351896.55</v>
      </c>
      <c r="W61" s="126">
        <v>112</v>
      </c>
      <c r="X61" s="126">
        <v>1936400.69</v>
      </c>
      <c r="Y61" s="33"/>
      <c r="Z61" s="33">
        <v>1071234.92</v>
      </c>
      <c r="AA61" s="33">
        <v>146000</v>
      </c>
      <c r="AB61" s="33">
        <v>249.16</v>
      </c>
      <c r="AD61" s="33">
        <v>889290</v>
      </c>
      <c r="AG61" s="37">
        <v>1198356</v>
      </c>
      <c r="AI61" s="37">
        <v>27340</v>
      </c>
      <c r="AK61" s="37">
        <v>690509.35</v>
      </c>
      <c r="AL61" s="37">
        <v>38447.85</v>
      </c>
      <c r="AP61" s="241">
        <f t="shared" si="1"/>
        <v>532091.08000000007</v>
      </c>
      <c r="AQ61" s="38">
        <f t="shared" si="2"/>
        <v>60578</v>
      </c>
      <c r="AR61" s="53">
        <f t="shared" si="3"/>
        <v>471513.08000000007</v>
      </c>
      <c r="AS61" s="47">
        <f t="shared" si="4"/>
        <v>2106774.08</v>
      </c>
      <c r="AT61" s="39">
        <f t="shared" si="5"/>
        <v>1954653.2000000002</v>
      </c>
      <c r="AU61" s="53">
        <f t="shared" si="6"/>
        <v>152120.87999999989</v>
      </c>
    </row>
    <row r="62" spans="1:47">
      <c r="A62" s="32" t="s">
        <v>317</v>
      </c>
      <c r="B62" s="32" t="s">
        <v>318</v>
      </c>
      <c r="C62" s="32">
        <v>7141</v>
      </c>
      <c r="D62" s="32" t="s">
        <v>143</v>
      </c>
      <c r="E62" s="32" t="s">
        <v>143</v>
      </c>
      <c r="F62" s="36">
        <v>253128.45</v>
      </c>
      <c r="G62" s="36">
        <v>43166.97</v>
      </c>
      <c r="H62" s="36">
        <v>183240.73</v>
      </c>
      <c r="K62" s="126">
        <v>56223.040000000001</v>
      </c>
      <c r="L62" s="126">
        <v>318803.25</v>
      </c>
      <c r="O62" s="59">
        <v>0</v>
      </c>
      <c r="P62" s="59">
        <v>48585.3</v>
      </c>
      <c r="S62" s="59">
        <v>8326</v>
      </c>
      <c r="W62" s="126">
        <v>-305893.15999999997</v>
      </c>
      <c r="X62" s="126">
        <v>1262941.0900000001</v>
      </c>
      <c r="Y62" s="33"/>
      <c r="Z62" s="33">
        <v>2090980.73</v>
      </c>
      <c r="AA62" s="33">
        <v>137200</v>
      </c>
      <c r="AB62" s="33">
        <v>654.52</v>
      </c>
      <c r="AD62" s="33">
        <v>2289497</v>
      </c>
      <c r="AF62" s="33">
        <v>9000</v>
      </c>
      <c r="AG62" s="37">
        <v>3142794</v>
      </c>
      <c r="AI62" s="37">
        <v>33952</v>
      </c>
      <c r="AK62" s="37">
        <v>1389847.1</v>
      </c>
      <c r="AL62" s="37">
        <v>120135.94</v>
      </c>
      <c r="AP62" s="241">
        <f t="shared" si="1"/>
        <v>479536.15</v>
      </c>
      <c r="AQ62" s="38">
        <f t="shared" si="2"/>
        <v>56911.3</v>
      </c>
      <c r="AR62" s="53">
        <f t="shared" si="3"/>
        <v>422624.85000000003</v>
      </c>
      <c r="AS62" s="47">
        <f t="shared" si="4"/>
        <v>4527332.25</v>
      </c>
      <c r="AT62" s="39">
        <f t="shared" si="5"/>
        <v>4686729.04</v>
      </c>
      <c r="AU62" s="53">
        <f t="shared" si="6"/>
        <v>-159396.79000000004</v>
      </c>
    </row>
    <row r="63" spans="1:47">
      <c r="A63" s="32" t="s">
        <v>317</v>
      </c>
      <c r="B63" s="32" t="s">
        <v>318</v>
      </c>
      <c r="C63" s="32">
        <v>6948</v>
      </c>
      <c r="D63" s="32" t="s">
        <v>289</v>
      </c>
      <c r="E63" s="32" t="s">
        <v>289</v>
      </c>
      <c r="F63" s="36">
        <v>236708.8</v>
      </c>
      <c r="G63" s="36">
        <v>196263.75</v>
      </c>
      <c r="H63" s="36">
        <v>107626.33</v>
      </c>
      <c r="K63" s="126">
        <v>678631.02</v>
      </c>
      <c r="L63" s="126">
        <v>668610.9</v>
      </c>
      <c r="P63" s="59">
        <v>-23780</v>
      </c>
      <c r="W63" s="126">
        <v>-130660.41</v>
      </c>
      <c r="X63" s="126">
        <v>2033596.36</v>
      </c>
      <c r="Y63" s="33"/>
      <c r="Z63" s="33">
        <v>1595536.89</v>
      </c>
      <c r="AA63" s="33"/>
      <c r="AB63" s="33">
        <v>1035.33</v>
      </c>
      <c r="AD63" s="33">
        <v>2292030</v>
      </c>
      <c r="AG63" s="37">
        <v>2958662</v>
      </c>
      <c r="AI63" s="37">
        <v>25342</v>
      </c>
      <c r="AJ63" s="37">
        <v>3460</v>
      </c>
      <c r="AK63" s="37">
        <v>784885.93</v>
      </c>
      <c r="AL63" s="37">
        <v>107567.44</v>
      </c>
      <c r="AP63" s="241">
        <f t="shared" si="1"/>
        <v>540598.88</v>
      </c>
      <c r="AQ63" s="38">
        <f t="shared" si="2"/>
        <v>-23780</v>
      </c>
      <c r="AR63" s="53">
        <f t="shared" si="3"/>
        <v>564378.88</v>
      </c>
      <c r="AS63" s="47">
        <f t="shared" si="4"/>
        <v>3888602.2199999997</v>
      </c>
      <c r="AT63" s="39">
        <f t="shared" si="5"/>
        <v>3879917.37</v>
      </c>
      <c r="AU63" s="53">
        <f t="shared" si="6"/>
        <v>8684.8499999996275</v>
      </c>
    </row>
    <row r="64" spans="1:47">
      <c r="A64" s="32" t="s">
        <v>317</v>
      </c>
      <c r="B64" s="32" t="s">
        <v>318</v>
      </c>
      <c r="C64" s="32">
        <v>3704</v>
      </c>
      <c r="D64" s="32" t="s">
        <v>290</v>
      </c>
      <c r="E64" s="32" t="s">
        <v>290</v>
      </c>
      <c r="F64" s="36">
        <v>39327.64</v>
      </c>
      <c r="G64" s="36">
        <v>25052.73</v>
      </c>
      <c r="H64" s="36">
        <v>219875.98</v>
      </c>
      <c r="K64" s="126">
        <v>875715.33</v>
      </c>
      <c r="L64" s="126">
        <v>335298.28000000003</v>
      </c>
      <c r="P64" s="59">
        <v>149050</v>
      </c>
      <c r="S64" s="59">
        <v>22143</v>
      </c>
      <c r="W64" s="126">
        <v>-551906.09</v>
      </c>
      <c r="X64" s="126">
        <v>2378594.3199999998</v>
      </c>
      <c r="Y64" s="33"/>
      <c r="Z64" s="33">
        <v>1609015.37</v>
      </c>
      <c r="AA64" s="33"/>
      <c r="AB64" s="33">
        <v>428.37</v>
      </c>
      <c r="AD64" s="33">
        <v>1274506</v>
      </c>
      <c r="AF64" s="33">
        <v>60000</v>
      </c>
      <c r="AG64" s="37">
        <v>1778806</v>
      </c>
      <c r="AJ64" s="37">
        <v>7280</v>
      </c>
      <c r="AK64" s="37">
        <v>1373342.9</v>
      </c>
      <c r="AL64" s="37">
        <v>287132.11</v>
      </c>
      <c r="AP64" s="241">
        <f t="shared" si="1"/>
        <v>284256.34999999998</v>
      </c>
      <c r="AQ64" s="38">
        <f t="shared" si="2"/>
        <v>171193</v>
      </c>
      <c r="AR64" s="53">
        <f t="shared" si="3"/>
        <v>113063.34999999998</v>
      </c>
      <c r="AS64" s="47">
        <f t="shared" si="4"/>
        <v>2943949.74</v>
      </c>
      <c r="AT64" s="39">
        <f t="shared" si="5"/>
        <v>3446561.01</v>
      </c>
      <c r="AU64" s="53">
        <f t="shared" si="6"/>
        <v>-502611.26999999955</v>
      </c>
    </row>
    <row r="65" spans="1:47">
      <c r="A65" s="32" t="s">
        <v>317</v>
      </c>
      <c r="B65" s="32" t="s">
        <v>318</v>
      </c>
      <c r="C65" s="32">
        <v>2752</v>
      </c>
      <c r="D65" s="32" t="s">
        <v>291</v>
      </c>
      <c r="E65" s="32" t="s">
        <v>291</v>
      </c>
      <c r="F65" s="36">
        <v>162668.46</v>
      </c>
      <c r="G65" s="36">
        <v>100758.81</v>
      </c>
      <c r="H65" s="36">
        <v>117848.19</v>
      </c>
      <c r="K65" s="126">
        <v>1702751.11</v>
      </c>
      <c r="L65" s="126">
        <v>533608.93000000005</v>
      </c>
      <c r="O65" s="59">
        <v>0</v>
      </c>
      <c r="P65" s="59">
        <v>132371.48000000001</v>
      </c>
      <c r="S65" s="59">
        <v>0</v>
      </c>
      <c r="W65" s="126">
        <v>184955.65</v>
      </c>
      <c r="X65" s="126">
        <v>2522084.4900000002</v>
      </c>
      <c r="Y65" s="33"/>
      <c r="Z65" s="33">
        <v>980641.5</v>
      </c>
      <c r="AA65" s="33">
        <v>369000</v>
      </c>
      <c r="AB65" s="33">
        <v>648.54999999999995</v>
      </c>
      <c r="AD65" s="33">
        <v>1212953.5</v>
      </c>
      <c r="AG65" s="37">
        <v>1735744.5</v>
      </c>
      <c r="AI65" s="37">
        <v>33608</v>
      </c>
      <c r="AK65" s="37">
        <v>942791.93</v>
      </c>
      <c r="AL65" s="37">
        <v>68075.240000000005</v>
      </c>
      <c r="AO65" s="37">
        <v>4800</v>
      </c>
      <c r="AP65" s="241">
        <f t="shared" si="1"/>
        <v>381275.46</v>
      </c>
      <c r="AQ65" s="38">
        <f t="shared" si="2"/>
        <v>132371.48000000001</v>
      </c>
      <c r="AR65" s="53">
        <f t="shared" si="3"/>
        <v>248903.98</v>
      </c>
      <c r="AS65" s="47">
        <f t="shared" si="4"/>
        <v>2563243.5499999998</v>
      </c>
      <c r="AT65" s="39">
        <f t="shared" si="5"/>
        <v>2785019.6700000004</v>
      </c>
      <c r="AU65" s="53">
        <f t="shared" si="6"/>
        <v>-221776.12000000058</v>
      </c>
    </row>
    <row r="66" spans="1:47">
      <c r="A66" s="32" t="s">
        <v>319</v>
      </c>
      <c r="B66" s="32" t="s">
        <v>320</v>
      </c>
      <c r="C66" s="32">
        <v>4777</v>
      </c>
      <c r="D66" s="32" t="s">
        <v>144</v>
      </c>
      <c r="E66" s="32" t="s">
        <v>144</v>
      </c>
      <c r="F66" s="36">
        <v>693438.27</v>
      </c>
      <c r="G66" s="36">
        <v>103401.8</v>
      </c>
      <c r="H66" s="36">
        <v>106050.73</v>
      </c>
      <c r="K66" s="126">
        <v>453036.01</v>
      </c>
      <c r="L66" s="126">
        <v>594520.18999999994</v>
      </c>
      <c r="O66" s="59">
        <v>1770.1</v>
      </c>
      <c r="P66" s="59">
        <v>159053.71</v>
      </c>
      <c r="R66" s="59">
        <v>5000</v>
      </c>
      <c r="S66" s="59">
        <v>3772.4</v>
      </c>
      <c r="W66" s="126">
        <v>686.64</v>
      </c>
      <c r="X66" s="126">
        <v>2222830.3199999998</v>
      </c>
      <c r="Y66" s="33"/>
      <c r="Z66" s="33">
        <v>1496349.07</v>
      </c>
      <c r="AA66" s="33"/>
      <c r="AB66" s="33">
        <v>2185.7199999999998</v>
      </c>
      <c r="AD66" s="33">
        <v>1750931</v>
      </c>
      <c r="AF66" s="33">
        <v>100437</v>
      </c>
      <c r="AG66" s="37">
        <v>2303666</v>
      </c>
      <c r="AI66" s="37">
        <v>20020</v>
      </c>
      <c r="AK66" s="37">
        <v>1177780.94</v>
      </c>
      <c r="AL66" s="37">
        <v>291102.02</v>
      </c>
      <c r="AP66" s="241">
        <f t="shared" si="1"/>
        <v>902890.8</v>
      </c>
      <c r="AQ66" s="38">
        <f t="shared" si="2"/>
        <v>169596.21</v>
      </c>
      <c r="AR66" s="53">
        <f t="shared" si="3"/>
        <v>733294.59000000008</v>
      </c>
      <c r="AS66" s="47">
        <f t="shared" si="4"/>
        <v>3349902.79</v>
      </c>
      <c r="AT66" s="39">
        <f t="shared" si="5"/>
        <v>3792568.96</v>
      </c>
      <c r="AU66" s="53">
        <f t="shared" si="6"/>
        <v>-442666.16999999993</v>
      </c>
    </row>
    <row r="67" spans="1:47">
      <c r="A67" s="32" t="s">
        <v>319</v>
      </c>
      <c r="B67" s="32" t="s">
        <v>320</v>
      </c>
      <c r="C67" s="32">
        <v>8626</v>
      </c>
      <c r="D67" s="32" t="s">
        <v>145</v>
      </c>
      <c r="E67" s="32" t="s">
        <v>145</v>
      </c>
      <c r="F67" s="36">
        <v>1046569.37</v>
      </c>
      <c r="G67" s="36">
        <v>635356.9</v>
      </c>
      <c r="H67" s="36">
        <v>244309</v>
      </c>
      <c r="K67" s="126">
        <v>2679298.7000000002</v>
      </c>
      <c r="L67" s="126">
        <v>1291005.47</v>
      </c>
      <c r="O67" s="59">
        <v>19400.599999999999</v>
      </c>
      <c r="P67" s="59">
        <v>264022.36</v>
      </c>
      <c r="S67" s="59">
        <v>5540.72</v>
      </c>
      <c r="W67" s="126">
        <v>1587653.01</v>
      </c>
      <c r="X67" s="126">
        <v>3033155.83</v>
      </c>
      <c r="Y67" s="33"/>
      <c r="Z67" s="33">
        <v>3764470.77</v>
      </c>
      <c r="AA67" s="33">
        <v>745471</v>
      </c>
      <c r="AB67" s="33">
        <v>2266.52</v>
      </c>
      <c r="AD67" s="33">
        <v>3154691</v>
      </c>
      <c r="AF67" s="33">
        <v>684500</v>
      </c>
      <c r="AG67" s="37">
        <v>4585898</v>
      </c>
      <c r="AI67" s="37">
        <v>50667</v>
      </c>
      <c r="AK67" s="37">
        <v>2557074.12</v>
      </c>
      <c r="AL67" s="37">
        <v>170947.22</v>
      </c>
      <c r="AO67" s="37">
        <v>46.03</v>
      </c>
      <c r="AP67" s="241">
        <f t="shared" si="1"/>
        <v>1926235.27</v>
      </c>
      <c r="AQ67" s="38">
        <f t="shared" si="2"/>
        <v>288963.67999999993</v>
      </c>
      <c r="AR67" s="53">
        <f t="shared" si="3"/>
        <v>1637271.59</v>
      </c>
      <c r="AS67" s="47">
        <f t="shared" si="4"/>
        <v>8351399.2899999991</v>
      </c>
      <c r="AT67" s="39">
        <f t="shared" si="5"/>
        <v>7364632.3700000001</v>
      </c>
      <c r="AU67" s="53">
        <f t="shared" si="6"/>
        <v>986766.91999999899</v>
      </c>
    </row>
    <row r="68" spans="1:47">
      <c r="A68" s="32" t="s">
        <v>319</v>
      </c>
      <c r="B68" s="32" t="s">
        <v>320</v>
      </c>
      <c r="C68" s="32">
        <v>4748</v>
      </c>
      <c r="D68" s="32" t="s">
        <v>146</v>
      </c>
      <c r="E68" s="32" t="s">
        <v>146</v>
      </c>
      <c r="F68" s="36">
        <v>307593.83</v>
      </c>
      <c r="G68" s="36">
        <v>127233.26</v>
      </c>
      <c r="H68" s="36">
        <v>204944.05</v>
      </c>
      <c r="K68" s="126">
        <v>917049.2</v>
      </c>
      <c r="L68" s="126">
        <v>568024.17000000004</v>
      </c>
      <c r="O68" s="59">
        <v>14810</v>
      </c>
      <c r="P68" s="59">
        <v>119461.42</v>
      </c>
      <c r="S68" s="59">
        <v>130</v>
      </c>
      <c r="W68" s="126">
        <v>-212999.88</v>
      </c>
      <c r="X68" s="126">
        <v>2266667.36</v>
      </c>
      <c r="Y68" s="33"/>
      <c r="Z68" s="33">
        <v>1677374.67</v>
      </c>
      <c r="AA68" s="33">
        <v>137600</v>
      </c>
      <c r="AB68" s="33">
        <v>1133.0999999999999</v>
      </c>
      <c r="AD68" s="33">
        <v>887660</v>
      </c>
      <c r="AF68" s="33">
        <v>62339</v>
      </c>
      <c r="AG68" s="37">
        <v>1430101</v>
      </c>
      <c r="AI68" s="37">
        <v>90524</v>
      </c>
      <c r="AJ68" s="37">
        <v>3810</v>
      </c>
      <c r="AK68" s="37">
        <v>1032995.79</v>
      </c>
      <c r="AL68" s="37">
        <v>263648.36</v>
      </c>
      <c r="AO68" s="37">
        <v>8252.01</v>
      </c>
      <c r="AP68" s="241">
        <f t="shared" si="1"/>
        <v>639771.14</v>
      </c>
      <c r="AQ68" s="38">
        <f t="shared" si="2"/>
        <v>134401.41999999998</v>
      </c>
      <c r="AR68" s="53">
        <f t="shared" si="3"/>
        <v>505369.72000000003</v>
      </c>
      <c r="AS68" s="47">
        <f t="shared" si="4"/>
        <v>2766106.77</v>
      </c>
      <c r="AT68" s="39">
        <f t="shared" si="5"/>
        <v>2829331.1599999997</v>
      </c>
      <c r="AU68" s="53">
        <f t="shared" si="6"/>
        <v>-63224.389999999665</v>
      </c>
    </row>
    <row r="69" spans="1:47">
      <c r="A69" s="32" t="s">
        <v>319</v>
      </c>
      <c r="B69" s="32" t="s">
        <v>320</v>
      </c>
      <c r="C69" s="32">
        <v>2942</v>
      </c>
      <c r="D69" s="32" t="s">
        <v>147</v>
      </c>
      <c r="E69" s="32" t="s">
        <v>147</v>
      </c>
      <c r="F69" s="36">
        <v>342916.93</v>
      </c>
      <c r="G69" s="36">
        <v>35965.199999999997</v>
      </c>
      <c r="H69" s="36">
        <v>28805.03</v>
      </c>
      <c r="K69" s="126">
        <v>401254.01</v>
      </c>
      <c r="L69" s="126">
        <v>410102.55</v>
      </c>
      <c r="O69" s="59">
        <v>3000</v>
      </c>
      <c r="P69" s="59">
        <v>42918.68</v>
      </c>
      <c r="S69" s="59">
        <v>1724</v>
      </c>
      <c r="W69" s="126">
        <v>-848501.43</v>
      </c>
      <c r="X69" s="126">
        <v>1987498.73</v>
      </c>
      <c r="Y69" s="33"/>
      <c r="Z69" s="33">
        <v>1649961.16</v>
      </c>
      <c r="AA69" s="33">
        <v>111000</v>
      </c>
      <c r="AB69" s="33">
        <v>1198.53</v>
      </c>
      <c r="AD69" s="33">
        <v>1099270</v>
      </c>
      <c r="AF69" s="33">
        <v>99900</v>
      </c>
      <c r="AG69" s="37">
        <v>1638092</v>
      </c>
      <c r="AI69" s="37">
        <v>19770</v>
      </c>
      <c r="AK69" s="37">
        <v>1039896.95</v>
      </c>
      <c r="AL69" s="37">
        <v>224713</v>
      </c>
      <c r="AO69" s="37">
        <v>6454</v>
      </c>
      <c r="AP69" s="241">
        <f t="shared" ref="AP69:AP132" si="7">SUM(F69:I69)</f>
        <v>407687.16000000003</v>
      </c>
      <c r="AQ69" s="38">
        <f t="shared" ref="AQ69:AQ132" si="8">SUM(O69:T69)</f>
        <v>47642.68</v>
      </c>
      <c r="AR69" s="53">
        <f t="shared" ref="AR69:AR132" si="9">AP69-AQ69</f>
        <v>360044.48000000004</v>
      </c>
      <c r="AS69" s="47">
        <f t="shared" ref="AS69:AS132" si="10">SUM(Y69:AF69)</f>
        <v>2961329.69</v>
      </c>
      <c r="AT69" s="39">
        <f t="shared" ref="AT69:AT132" si="11">SUM(AG69:AO69)</f>
        <v>2928925.95</v>
      </c>
      <c r="AU69" s="53">
        <f t="shared" ref="AU69:AU132" si="12">AS69-AT69</f>
        <v>32403.739999999758</v>
      </c>
    </row>
    <row r="70" spans="1:47">
      <c r="A70" s="32" t="s">
        <v>319</v>
      </c>
      <c r="B70" s="32" t="s">
        <v>320</v>
      </c>
      <c r="C70" s="32">
        <v>7498</v>
      </c>
      <c r="D70" s="32" t="s">
        <v>148</v>
      </c>
      <c r="E70" s="32" t="s">
        <v>148</v>
      </c>
      <c r="F70" s="36">
        <v>569647.02</v>
      </c>
      <c r="G70" s="36">
        <v>27160</v>
      </c>
      <c r="H70" s="36">
        <v>95137.62</v>
      </c>
      <c r="K70" s="126">
        <v>341282.19</v>
      </c>
      <c r="L70" s="126">
        <v>220856.9</v>
      </c>
      <c r="O70" s="59">
        <v>4650</v>
      </c>
      <c r="P70" s="59">
        <v>161495.34</v>
      </c>
      <c r="S70" s="59">
        <v>4845.83</v>
      </c>
      <c r="W70" s="126">
        <v>-537581.97</v>
      </c>
      <c r="X70" s="126">
        <v>1832455.01</v>
      </c>
      <c r="Y70" s="33"/>
      <c r="Z70" s="33">
        <v>2471476.5699999998</v>
      </c>
      <c r="AA70" s="33">
        <v>249975</v>
      </c>
      <c r="AB70" s="33">
        <v>1590.73</v>
      </c>
      <c r="AD70" s="33">
        <v>1043460</v>
      </c>
      <c r="AG70" s="37">
        <v>2095833</v>
      </c>
      <c r="AI70" s="37">
        <v>17612</v>
      </c>
      <c r="AK70" s="37">
        <v>1683372.29</v>
      </c>
      <c r="AL70" s="37">
        <v>171373.49</v>
      </c>
      <c r="AO70" s="37">
        <v>10092</v>
      </c>
      <c r="AP70" s="241">
        <f t="shared" si="7"/>
        <v>691944.64</v>
      </c>
      <c r="AQ70" s="38">
        <f t="shared" si="8"/>
        <v>170991.16999999998</v>
      </c>
      <c r="AR70" s="53">
        <f t="shared" si="9"/>
        <v>520953.47000000003</v>
      </c>
      <c r="AS70" s="47">
        <f t="shared" si="10"/>
        <v>3766502.3</v>
      </c>
      <c r="AT70" s="39">
        <f t="shared" si="11"/>
        <v>3978282.7800000003</v>
      </c>
      <c r="AU70" s="53">
        <f t="shared" si="12"/>
        <v>-211780.48000000045</v>
      </c>
    </row>
    <row r="71" spans="1:47">
      <c r="A71" s="32" t="s">
        <v>319</v>
      </c>
      <c r="B71" s="32" t="s">
        <v>320</v>
      </c>
      <c r="C71" s="32">
        <v>5826</v>
      </c>
      <c r="D71" s="32" t="s">
        <v>150</v>
      </c>
      <c r="E71" s="32" t="s">
        <v>150</v>
      </c>
      <c r="F71" s="36">
        <v>297789.14</v>
      </c>
      <c r="G71" s="36">
        <v>655830.75</v>
      </c>
      <c r="H71" s="36">
        <v>273375.76</v>
      </c>
      <c r="K71" s="126">
        <v>448239.53</v>
      </c>
      <c r="L71" s="126">
        <v>298622.17</v>
      </c>
      <c r="O71" s="59">
        <v>6605.9</v>
      </c>
      <c r="P71" s="59">
        <v>39342.69</v>
      </c>
      <c r="S71" s="59">
        <v>7588.78</v>
      </c>
      <c r="W71" s="126">
        <v>-1432588.09</v>
      </c>
      <c r="X71" s="126">
        <v>2051588.88</v>
      </c>
      <c r="Y71" s="33"/>
      <c r="Z71" s="33">
        <v>3624077.15</v>
      </c>
      <c r="AA71" s="33">
        <v>93905</v>
      </c>
      <c r="AB71" s="33">
        <v>1676.82</v>
      </c>
      <c r="AD71" s="33">
        <v>1752096</v>
      </c>
      <c r="AF71" s="33">
        <v>256100</v>
      </c>
      <c r="AG71" s="37">
        <v>2835709</v>
      </c>
      <c r="AI71" s="37">
        <v>9190</v>
      </c>
      <c r="AK71" s="37">
        <v>1274967.6000000001</v>
      </c>
      <c r="AL71" s="37">
        <v>285967.82</v>
      </c>
      <c r="AO71" s="37">
        <v>20701.36</v>
      </c>
      <c r="AP71" s="241">
        <f t="shared" si="7"/>
        <v>1226995.6499999999</v>
      </c>
      <c r="AQ71" s="38">
        <f t="shared" si="8"/>
        <v>53537.37</v>
      </c>
      <c r="AR71" s="53">
        <f t="shared" si="9"/>
        <v>1173458.2799999998</v>
      </c>
      <c r="AS71" s="47">
        <f t="shared" si="10"/>
        <v>5727854.9699999997</v>
      </c>
      <c r="AT71" s="39">
        <f t="shared" si="11"/>
        <v>4426535.78</v>
      </c>
      <c r="AU71" s="53">
        <f t="shared" si="12"/>
        <v>1301319.1899999995</v>
      </c>
    </row>
    <row r="72" spans="1:47">
      <c r="A72" s="32" t="s">
        <v>319</v>
      </c>
      <c r="B72" s="32" t="s">
        <v>320</v>
      </c>
      <c r="C72" s="32">
        <v>1932</v>
      </c>
      <c r="D72" s="32" t="s">
        <v>151</v>
      </c>
      <c r="E72" s="32" t="s">
        <v>151</v>
      </c>
      <c r="F72" s="36">
        <v>154162.97</v>
      </c>
      <c r="G72" s="36">
        <v>202858.03</v>
      </c>
      <c r="H72" s="36">
        <v>70125.259999999995</v>
      </c>
      <c r="K72" s="126">
        <v>1280228.8899999999</v>
      </c>
      <c r="L72" s="126">
        <v>292363.45</v>
      </c>
      <c r="O72" s="59">
        <v>1000.3</v>
      </c>
      <c r="P72" s="59">
        <v>30511.69</v>
      </c>
      <c r="S72" s="59">
        <v>1077.6199999999999</v>
      </c>
      <c r="V72" s="126">
        <v>150061.75</v>
      </c>
      <c r="W72" s="126">
        <v>-626742.16</v>
      </c>
      <c r="X72" s="126">
        <v>2642678.98</v>
      </c>
      <c r="Y72" s="33"/>
      <c r="Z72" s="33">
        <v>931912.35</v>
      </c>
      <c r="AA72" s="33"/>
      <c r="AB72" s="33">
        <v>708.64</v>
      </c>
      <c r="AD72" s="33">
        <v>1279894.3999999999</v>
      </c>
      <c r="AF72" s="33">
        <v>145527</v>
      </c>
      <c r="AG72" s="37">
        <v>1666644.4</v>
      </c>
      <c r="AI72" s="37">
        <v>14998</v>
      </c>
      <c r="AK72" s="37">
        <v>625358.9</v>
      </c>
      <c r="AL72" s="37">
        <v>249890.67</v>
      </c>
      <c r="AP72" s="241">
        <f t="shared" si="7"/>
        <v>427146.26</v>
      </c>
      <c r="AQ72" s="38">
        <f t="shared" si="8"/>
        <v>32589.609999999997</v>
      </c>
      <c r="AR72" s="53">
        <f t="shared" si="9"/>
        <v>394556.65</v>
      </c>
      <c r="AS72" s="47">
        <f t="shared" si="10"/>
        <v>2358042.3899999997</v>
      </c>
      <c r="AT72" s="39">
        <f t="shared" si="11"/>
        <v>2556891.9699999997</v>
      </c>
      <c r="AU72" s="53">
        <f t="shared" si="12"/>
        <v>-198849.58000000007</v>
      </c>
    </row>
    <row r="73" spans="1:47">
      <c r="A73" s="32" t="s">
        <v>319</v>
      </c>
      <c r="B73" s="32" t="s">
        <v>320</v>
      </c>
      <c r="C73" s="32">
        <v>3533</v>
      </c>
      <c r="D73" s="32" t="s">
        <v>154</v>
      </c>
      <c r="E73" s="32" t="s">
        <v>154</v>
      </c>
      <c r="F73" s="36">
        <v>594511.14</v>
      </c>
      <c r="G73" s="36">
        <v>4538.25</v>
      </c>
      <c r="H73" s="36">
        <v>98825.95</v>
      </c>
      <c r="K73" s="126">
        <v>1084833</v>
      </c>
      <c r="L73" s="126">
        <v>302924.18</v>
      </c>
      <c r="O73" s="59">
        <v>11920</v>
      </c>
      <c r="P73" s="59">
        <v>143904.29999999999</v>
      </c>
      <c r="S73" s="59">
        <v>2525</v>
      </c>
      <c r="W73" s="126">
        <v>2054168.66</v>
      </c>
      <c r="Y73" s="33"/>
      <c r="Z73" s="33">
        <v>1505242.25</v>
      </c>
      <c r="AA73" s="33">
        <v>355000</v>
      </c>
      <c r="AB73" s="33">
        <v>1474.07</v>
      </c>
      <c r="AD73" s="33">
        <v>1580494.3</v>
      </c>
      <c r="AF73" s="33">
        <v>16500</v>
      </c>
      <c r="AG73" s="37">
        <v>2273956.2999999998</v>
      </c>
      <c r="AI73" s="37">
        <v>37718</v>
      </c>
      <c r="AK73" s="37">
        <v>1135954.07</v>
      </c>
      <c r="AL73" s="37">
        <v>123402.36</v>
      </c>
      <c r="AO73" s="37">
        <v>14565.33</v>
      </c>
      <c r="AP73" s="241">
        <f t="shared" si="7"/>
        <v>697875.34</v>
      </c>
      <c r="AQ73" s="38">
        <f t="shared" si="8"/>
        <v>158349.29999999999</v>
      </c>
      <c r="AR73" s="53">
        <f t="shared" si="9"/>
        <v>539526.04</v>
      </c>
      <c r="AS73" s="47">
        <f t="shared" si="10"/>
        <v>3458710.62</v>
      </c>
      <c r="AT73" s="39">
        <f t="shared" si="11"/>
        <v>3585596.06</v>
      </c>
      <c r="AU73" s="53">
        <f t="shared" si="12"/>
        <v>-126885.43999999994</v>
      </c>
    </row>
    <row r="74" spans="1:47">
      <c r="A74" s="32" t="s">
        <v>319</v>
      </c>
      <c r="B74" s="32" t="s">
        <v>320</v>
      </c>
      <c r="C74" s="32">
        <v>4453</v>
      </c>
      <c r="D74" s="32" t="s">
        <v>155</v>
      </c>
      <c r="E74" s="32" t="s">
        <v>155</v>
      </c>
      <c r="F74" s="36">
        <v>598358.39</v>
      </c>
      <c r="G74" s="36">
        <v>103271</v>
      </c>
      <c r="H74" s="36">
        <v>276045.06</v>
      </c>
      <c r="K74" s="126">
        <v>908815.13</v>
      </c>
      <c r="L74" s="126">
        <v>727652.28</v>
      </c>
      <c r="O74" s="59">
        <v>26406</v>
      </c>
      <c r="P74" s="59">
        <v>78631.45</v>
      </c>
      <c r="S74" s="59">
        <v>9236.6</v>
      </c>
      <c r="W74" s="126">
        <v>-1191290.05</v>
      </c>
      <c r="X74" s="126">
        <v>3470807.02</v>
      </c>
      <c r="Y74" s="33"/>
      <c r="Z74" s="33">
        <v>1317370.3400000001</v>
      </c>
      <c r="AA74" s="33">
        <v>303250</v>
      </c>
      <c r="AB74" s="33"/>
      <c r="AD74" s="33">
        <v>1640378.44</v>
      </c>
      <c r="AG74" s="37">
        <v>1983770.44</v>
      </c>
      <c r="AI74" s="37">
        <v>6860</v>
      </c>
      <c r="AK74" s="37">
        <v>997893.9</v>
      </c>
      <c r="AL74" s="37">
        <v>51123.6</v>
      </c>
      <c r="AO74" s="37">
        <v>1000</v>
      </c>
      <c r="AP74" s="241">
        <f t="shared" si="7"/>
        <v>977674.45</v>
      </c>
      <c r="AQ74" s="38">
        <f t="shared" si="8"/>
        <v>114274.05</v>
      </c>
      <c r="AR74" s="53">
        <f t="shared" si="9"/>
        <v>863400.39999999991</v>
      </c>
      <c r="AS74" s="47">
        <f t="shared" si="10"/>
        <v>3260998.7800000003</v>
      </c>
      <c r="AT74" s="39">
        <f t="shared" si="11"/>
        <v>3040647.94</v>
      </c>
      <c r="AU74" s="53">
        <f t="shared" si="12"/>
        <v>220350.84000000032</v>
      </c>
    </row>
    <row r="75" spans="1:47">
      <c r="A75" s="32" t="s">
        <v>319</v>
      </c>
      <c r="B75" s="32" t="s">
        <v>320</v>
      </c>
      <c r="C75" s="32">
        <v>3123</v>
      </c>
      <c r="D75" s="32" t="s">
        <v>156</v>
      </c>
      <c r="E75" s="32" t="s">
        <v>156</v>
      </c>
      <c r="F75" s="36">
        <v>143778.63</v>
      </c>
      <c r="G75" s="36">
        <v>148962.5</v>
      </c>
      <c r="H75" s="36">
        <v>33018.35</v>
      </c>
      <c r="K75" s="126">
        <v>182593.88</v>
      </c>
      <c r="L75" s="126">
        <v>687702.88</v>
      </c>
      <c r="O75" s="59">
        <v>132500</v>
      </c>
      <c r="P75" s="59">
        <v>102597.83</v>
      </c>
      <c r="S75" s="59">
        <v>1400</v>
      </c>
      <c r="W75" s="126">
        <v>-197754.41</v>
      </c>
      <c r="X75" s="126">
        <v>1201384.94</v>
      </c>
      <c r="Y75" s="33"/>
      <c r="Z75" s="33">
        <v>1262532.33</v>
      </c>
      <c r="AA75" s="33"/>
      <c r="AB75" s="33">
        <v>635.46</v>
      </c>
      <c r="AD75" s="33">
        <v>1265624.3</v>
      </c>
      <c r="AF75" s="33">
        <v>31200</v>
      </c>
      <c r="AG75" s="37">
        <v>1697824.3</v>
      </c>
      <c r="AI75" s="37">
        <v>16940</v>
      </c>
      <c r="AK75" s="37">
        <v>795165.3</v>
      </c>
      <c r="AL75" s="37">
        <v>81222.61</v>
      </c>
      <c r="AO75" s="37">
        <v>12912</v>
      </c>
      <c r="AP75" s="241">
        <f t="shared" si="7"/>
        <v>325759.48</v>
      </c>
      <c r="AQ75" s="38">
        <f t="shared" si="8"/>
        <v>236497.83000000002</v>
      </c>
      <c r="AR75" s="53">
        <f t="shared" si="9"/>
        <v>89261.649999999965</v>
      </c>
      <c r="AS75" s="47">
        <f t="shared" si="10"/>
        <v>2559992.09</v>
      </c>
      <c r="AT75" s="39">
        <f t="shared" si="11"/>
        <v>2604064.21</v>
      </c>
      <c r="AU75" s="53">
        <f t="shared" si="12"/>
        <v>-44072.120000000112</v>
      </c>
    </row>
    <row r="76" spans="1:47">
      <c r="A76" s="32" t="s">
        <v>319</v>
      </c>
      <c r="B76" s="32" t="s">
        <v>320</v>
      </c>
      <c r="C76" s="32">
        <v>4434</v>
      </c>
      <c r="D76" s="32" t="s">
        <v>158</v>
      </c>
      <c r="E76" s="32" t="s">
        <v>158</v>
      </c>
      <c r="F76" s="36">
        <v>87705.94</v>
      </c>
      <c r="G76" s="36">
        <v>380910.85</v>
      </c>
      <c r="H76" s="36">
        <v>172912.11</v>
      </c>
      <c r="K76" s="126">
        <v>380617.41</v>
      </c>
      <c r="L76" s="126">
        <v>208660.54</v>
      </c>
      <c r="O76" s="59">
        <v>1740</v>
      </c>
      <c r="P76" s="59">
        <v>96659.839999999997</v>
      </c>
      <c r="S76" s="59">
        <v>1038.3800000000001</v>
      </c>
      <c r="W76" s="126">
        <v>-1656530.54</v>
      </c>
      <c r="X76" s="126">
        <v>2538134.58</v>
      </c>
      <c r="Y76" s="33"/>
      <c r="Z76" s="33">
        <v>2129669.2999999998</v>
      </c>
      <c r="AA76" s="33">
        <v>22400</v>
      </c>
      <c r="AB76" s="33">
        <v>317.63</v>
      </c>
      <c r="AD76" s="33">
        <v>1603855</v>
      </c>
      <c r="AF76" s="33">
        <v>51000</v>
      </c>
      <c r="AG76" s="37">
        <v>2078805</v>
      </c>
      <c r="AI76" s="37">
        <v>39900</v>
      </c>
      <c r="AK76" s="37">
        <v>1352945.33</v>
      </c>
      <c r="AL76" s="37">
        <v>81041.009999999995</v>
      </c>
      <c r="AO76" s="37">
        <v>4786</v>
      </c>
      <c r="AP76" s="241">
        <f t="shared" si="7"/>
        <v>641528.89999999991</v>
      </c>
      <c r="AQ76" s="38">
        <f t="shared" si="8"/>
        <v>99438.22</v>
      </c>
      <c r="AR76" s="53">
        <f t="shared" si="9"/>
        <v>542090.67999999993</v>
      </c>
      <c r="AS76" s="47">
        <f t="shared" si="10"/>
        <v>3807241.9299999997</v>
      </c>
      <c r="AT76" s="39">
        <f t="shared" si="11"/>
        <v>3557477.34</v>
      </c>
      <c r="AU76" s="53">
        <f t="shared" si="12"/>
        <v>249764.58999999985</v>
      </c>
    </row>
    <row r="77" spans="1:47">
      <c r="A77" s="32" t="s">
        <v>319</v>
      </c>
      <c r="B77" s="32" t="s">
        <v>320</v>
      </c>
      <c r="C77" s="32">
        <v>2518</v>
      </c>
      <c r="D77" s="32" t="s">
        <v>159</v>
      </c>
      <c r="E77" s="32" t="s">
        <v>159</v>
      </c>
      <c r="F77" s="36">
        <v>255656.09</v>
      </c>
      <c r="G77" s="36">
        <v>112354.5</v>
      </c>
      <c r="H77" s="36">
        <v>83673.070000000007</v>
      </c>
      <c r="K77" s="126">
        <v>508136.7</v>
      </c>
      <c r="L77" s="126">
        <v>465459.94</v>
      </c>
      <c r="O77" s="59">
        <v>4300</v>
      </c>
      <c r="P77" s="59">
        <v>163184.51999999999</v>
      </c>
      <c r="S77" s="59">
        <v>7148.1</v>
      </c>
      <c r="W77" s="126">
        <v>-509999.94</v>
      </c>
      <c r="X77" s="126">
        <v>1881601.57</v>
      </c>
      <c r="Y77" s="33"/>
      <c r="Z77" s="33">
        <v>1762352.42</v>
      </c>
      <c r="AA77" s="33">
        <v>270460</v>
      </c>
      <c r="AB77" s="33">
        <v>752.17</v>
      </c>
      <c r="AD77" s="33">
        <v>965965</v>
      </c>
      <c r="AF77" s="33">
        <v>4500</v>
      </c>
      <c r="AG77" s="37">
        <v>1877353</v>
      </c>
      <c r="AI77" s="37">
        <v>9820</v>
      </c>
      <c r="AK77" s="37">
        <v>1072677.8799999999</v>
      </c>
      <c r="AL77" s="37">
        <v>162602.66</v>
      </c>
      <c r="AO77" s="37">
        <v>2530</v>
      </c>
      <c r="AP77" s="241">
        <f t="shared" si="7"/>
        <v>451683.66</v>
      </c>
      <c r="AQ77" s="38">
        <f t="shared" si="8"/>
        <v>174632.62</v>
      </c>
      <c r="AR77" s="53">
        <f t="shared" si="9"/>
        <v>277051.03999999998</v>
      </c>
      <c r="AS77" s="47">
        <f t="shared" si="10"/>
        <v>3004029.59</v>
      </c>
      <c r="AT77" s="39">
        <f t="shared" si="11"/>
        <v>3124983.54</v>
      </c>
      <c r="AU77" s="53">
        <f t="shared" si="12"/>
        <v>-120953.95000000019</v>
      </c>
    </row>
    <row r="78" spans="1:47">
      <c r="A78" s="32" t="s">
        <v>319</v>
      </c>
      <c r="B78" s="32" t="s">
        <v>320</v>
      </c>
      <c r="C78" s="32">
        <v>4354</v>
      </c>
      <c r="D78" s="32" t="s">
        <v>160</v>
      </c>
      <c r="E78" s="32" t="s">
        <v>160</v>
      </c>
      <c r="F78" s="36">
        <v>251907.86</v>
      </c>
      <c r="G78" s="36">
        <v>44118.44</v>
      </c>
      <c r="H78" s="36">
        <v>48754.2</v>
      </c>
      <c r="K78" s="126">
        <v>721641.52</v>
      </c>
      <c r="L78" s="126">
        <v>119925.85</v>
      </c>
      <c r="O78" s="59">
        <v>1500</v>
      </c>
      <c r="P78" s="59">
        <v>26274.98</v>
      </c>
      <c r="S78" s="59">
        <v>2494.6999999999998</v>
      </c>
      <c r="W78" s="126">
        <v>-1691208.39</v>
      </c>
      <c r="X78" s="126">
        <v>2618687.59</v>
      </c>
      <c r="Y78" s="33"/>
      <c r="Z78" s="33">
        <v>1689229.98</v>
      </c>
      <c r="AA78" s="33">
        <v>128830</v>
      </c>
      <c r="AB78" s="33">
        <v>593.85</v>
      </c>
      <c r="AD78" s="33">
        <v>1068650</v>
      </c>
      <c r="AF78" s="33">
        <v>98800</v>
      </c>
      <c r="AG78" s="37">
        <v>1743133</v>
      </c>
      <c r="AI78" s="37">
        <v>11940</v>
      </c>
      <c r="AK78" s="37">
        <v>804682.8</v>
      </c>
      <c r="AL78" s="37">
        <v>187893.04</v>
      </c>
      <c r="AO78" s="37">
        <v>9856</v>
      </c>
      <c r="AP78" s="241">
        <f t="shared" si="7"/>
        <v>344780.5</v>
      </c>
      <c r="AQ78" s="38">
        <f t="shared" si="8"/>
        <v>30269.68</v>
      </c>
      <c r="AR78" s="53">
        <f t="shared" si="9"/>
        <v>314510.82</v>
      </c>
      <c r="AS78" s="47">
        <f t="shared" si="10"/>
        <v>2986103.83</v>
      </c>
      <c r="AT78" s="39">
        <f t="shared" si="11"/>
        <v>2757504.84</v>
      </c>
      <c r="AU78" s="53">
        <f t="shared" si="12"/>
        <v>228598.99000000022</v>
      </c>
    </row>
    <row r="79" spans="1:47">
      <c r="A79" s="32" t="s">
        <v>319</v>
      </c>
      <c r="B79" s="32" t="s">
        <v>320</v>
      </c>
      <c r="C79" s="32">
        <v>2453</v>
      </c>
      <c r="D79" s="32" t="s">
        <v>161</v>
      </c>
      <c r="E79" s="32" t="s">
        <v>161</v>
      </c>
      <c r="F79" s="36">
        <v>194334.5</v>
      </c>
      <c r="G79" s="36">
        <v>568276.06000000006</v>
      </c>
      <c r="H79" s="36">
        <v>38066.879999999997</v>
      </c>
      <c r="K79" s="126">
        <v>6</v>
      </c>
      <c r="L79" s="126">
        <v>246028.98</v>
      </c>
      <c r="O79" s="59">
        <v>3100</v>
      </c>
      <c r="P79" s="59">
        <v>51321.16</v>
      </c>
      <c r="S79" s="59">
        <v>521.69000000000005</v>
      </c>
      <c r="W79" s="126">
        <v>-2002545.01</v>
      </c>
      <c r="X79" s="126">
        <v>2255161.35</v>
      </c>
      <c r="Y79" s="33"/>
      <c r="Z79" s="33">
        <v>2070875.33</v>
      </c>
      <c r="AA79" s="33">
        <v>171000</v>
      </c>
      <c r="AB79" s="33">
        <v>530.52</v>
      </c>
      <c r="AD79" s="33">
        <v>1343755</v>
      </c>
      <c r="AF79" s="33">
        <v>109800</v>
      </c>
      <c r="AG79" s="37">
        <v>1598545</v>
      </c>
      <c r="AI79" s="37">
        <v>7620</v>
      </c>
      <c r="AK79" s="37">
        <v>1143023.54</v>
      </c>
      <c r="AL79" s="37">
        <v>199767.08</v>
      </c>
      <c r="AO79" s="37">
        <v>7852</v>
      </c>
      <c r="AP79" s="241">
        <f t="shared" si="7"/>
        <v>800677.44000000006</v>
      </c>
      <c r="AQ79" s="38">
        <f t="shared" si="8"/>
        <v>54942.850000000006</v>
      </c>
      <c r="AR79" s="53">
        <f t="shared" si="9"/>
        <v>745734.59000000008</v>
      </c>
      <c r="AS79" s="47">
        <f t="shared" si="10"/>
        <v>3695960.85</v>
      </c>
      <c r="AT79" s="39">
        <f t="shared" si="11"/>
        <v>2956807.62</v>
      </c>
      <c r="AU79" s="53">
        <f t="shared" si="12"/>
        <v>739153.23</v>
      </c>
    </row>
    <row r="80" spans="1:47">
      <c r="A80" s="32" t="s">
        <v>319</v>
      </c>
      <c r="B80" s="32" t="s">
        <v>320</v>
      </c>
      <c r="C80" s="32">
        <v>5408</v>
      </c>
      <c r="D80" s="32" t="s">
        <v>162</v>
      </c>
      <c r="E80" s="32" t="s">
        <v>162</v>
      </c>
      <c r="F80" s="36">
        <v>307118.75</v>
      </c>
      <c r="G80" s="36">
        <v>354485.42</v>
      </c>
      <c r="H80" s="36">
        <v>83836.87</v>
      </c>
      <c r="K80" s="126">
        <v>779269.55</v>
      </c>
      <c r="L80" s="126">
        <v>205011.29</v>
      </c>
      <c r="O80" s="59">
        <v>6190</v>
      </c>
      <c r="P80" s="59">
        <v>190739.21</v>
      </c>
      <c r="S80" s="59">
        <v>3384.25</v>
      </c>
      <c r="W80" s="126">
        <v>-700777.77</v>
      </c>
      <c r="X80" s="126">
        <v>2065017.96</v>
      </c>
      <c r="Y80" s="33"/>
      <c r="Z80" s="33">
        <v>2349289.14</v>
      </c>
      <c r="AA80" s="33"/>
      <c r="AB80" s="33">
        <v>1208.56</v>
      </c>
      <c r="AD80" s="33">
        <v>1644024</v>
      </c>
      <c r="AF80" s="33">
        <v>13500</v>
      </c>
      <c r="AG80" s="37">
        <v>2504069</v>
      </c>
      <c r="AI80" s="37">
        <v>6080</v>
      </c>
      <c r="AK80" s="37">
        <v>1185381.98</v>
      </c>
      <c r="AL80" s="37">
        <v>136450.49</v>
      </c>
      <c r="AO80" s="37">
        <v>10872</v>
      </c>
      <c r="AP80" s="241">
        <f t="shared" si="7"/>
        <v>745441.03999999992</v>
      </c>
      <c r="AQ80" s="38">
        <f t="shared" si="8"/>
        <v>200313.46</v>
      </c>
      <c r="AR80" s="53">
        <f t="shared" si="9"/>
        <v>545127.57999999996</v>
      </c>
      <c r="AS80" s="47">
        <f t="shared" si="10"/>
        <v>4008021.7</v>
      </c>
      <c r="AT80" s="39">
        <f t="shared" si="11"/>
        <v>3842853.4699999997</v>
      </c>
      <c r="AU80" s="53">
        <f t="shared" si="12"/>
        <v>165168.23000000045</v>
      </c>
    </row>
    <row r="81" spans="1:47" s="115" customFormat="1">
      <c r="A81" s="115" t="s">
        <v>319</v>
      </c>
      <c r="B81" s="115" t="s">
        <v>320</v>
      </c>
      <c r="C81" s="115">
        <v>5671</v>
      </c>
      <c r="D81" s="115" t="s">
        <v>1792</v>
      </c>
      <c r="E81" s="115" t="s">
        <v>1580</v>
      </c>
      <c r="F81" s="36">
        <v>565022.26</v>
      </c>
      <c r="G81" s="36">
        <v>570173.56000000006</v>
      </c>
      <c r="H81" s="36">
        <v>272518.37</v>
      </c>
      <c r="I81" s="36"/>
      <c r="J81" s="126"/>
      <c r="K81" s="126">
        <v>422835.9</v>
      </c>
      <c r="L81" s="126">
        <v>916690.75</v>
      </c>
      <c r="M81" s="126"/>
      <c r="N81" s="126"/>
      <c r="O81" s="59">
        <v>20995</v>
      </c>
      <c r="P81" s="59">
        <v>137616.54</v>
      </c>
      <c r="Q81" s="59"/>
      <c r="R81" s="59"/>
      <c r="S81" s="59">
        <v>13313.92</v>
      </c>
      <c r="T81" s="59"/>
      <c r="U81" s="126"/>
      <c r="V81" s="126">
        <v>59088.74</v>
      </c>
      <c r="W81" s="126">
        <v>-112661.99</v>
      </c>
      <c r="X81" s="126">
        <v>2127187.88</v>
      </c>
      <c r="Y81" s="33"/>
      <c r="Z81" s="33">
        <v>2750787.86</v>
      </c>
      <c r="AA81" s="33"/>
      <c r="AB81" s="33">
        <v>1434.25</v>
      </c>
      <c r="AC81" s="33"/>
      <c r="AD81" s="33">
        <v>1559442.5</v>
      </c>
      <c r="AE81" s="33"/>
      <c r="AF81" s="33">
        <v>139500</v>
      </c>
      <c r="AG81" s="37">
        <v>2879111.5</v>
      </c>
      <c r="AH81" s="37"/>
      <c r="AI81" s="37">
        <v>2000</v>
      </c>
      <c r="AJ81" s="37"/>
      <c r="AK81" s="37">
        <v>1018919.15</v>
      </c>
      <c r="AL81" s="37">
        <v>32889.21</v>
      </c>
      <c r="AM81" s="37"/>
      <c r="AN81" s="37"/>
      <c r="AO81" s="37">
        <v>16544</v>
      </c>
      <c r="AP81" s="241">
        <f t="shared" si="7"/>
        <v>1407714.19</v>
      </c>
      <c r="AQ81" s="38">
        <f t="shared" si="8"/>
        <v>171925.46000000002</v>
      </c>
      <c r="AR81" s="53">
        <f t="shared" si="9"/>
        <v>1235788.73</v>
      </c>
      <c r="AS81" s="47">
        <f t="shared" si="10"/>
        <v>4451164.6099999994</v>
      </c>
      <c r="AT81" s="39">
        <f t="shared" si="11"/>
        <v>3949463.86</v>
      </c>
      <c r="AU81" s="53">
        <f t="shared" si="12"/>
        <v>501700.74999999953</v>
      </c>
    </row>
    <row r="82" spans="1:47">
      <c r="A82" s="32" t="s">
        <v>319</v>
      </c>
      <c r="B82" s="32" t="s">
        <v>320</v>
      </c>
      <c r="C82" s="32">
        <v>2878</v>
      </c>
      <c r="D82" s="32" t="s">
        <v>308</v>
      </c>
      <c r="E82" s="32" t="s">
        <v>308</v>
      </c>
      <c r="F82" s="36">
        <v>776693.5</v>
      </c>
      <c r="G82" s="36">
        <v>187468.4</v>
      </c>
      <c r="H82" s="36">
        <v>111930.96</v>
      </c>
      <c r="K82" s="126">
        <v>1072892.72</v>
      </c>
      <c r="L82" s="126">
        <v>294921.26</v>
      </c>
      <c r="O82" s="59">
        <v>38012</v>
      </c>
      <c r="P82" s="59">
        <v>60020.59</v>
      </c>
      <c r="S82" s="59">
        <v>2419</v>
      </c>
      <c r="W82" s="126">
        <v>-1679638.61</v>
      </c>
      <c r="X82" s="126">
        <v>3692657.78</v>
      </c>
      <c r="Y82" s="33"/>
      <c r="Z82" s="33">
        <v>1994806.55</v>
      </c>
      <c r="AA82" s="33">
        <v>51600</v>
      </c>
      <c r="AB82" s="33">
        <v>1175</v>
      </c>
      <c r="AD82" s="33">
        <v>1236023.77</v>
      </c>
      <c r="AF82" s="33">
        <v>125000</v>
      </c>
      <c r="AG82" s="37">
        <v>1841532.77</v>
      </c>
      <c r="AJ82" s="37">
        <v>7080</v>
      </c>
      <c r="AK82" s="37">
        <v>1039989.09</v>
      </c>
      <c r="AL82" s="37">
        <v>173565.38</v>
      </c>
      <c r="AO82" s="37">
        <v>16002</v>
      </c>
      <c r="AP82" s="241">
        <f t="shared" si="7"/>
        <v>1076092.8600000001</v>
      </c>
      <c r="AQ82" s="38">
        <f t="shared" si="8"/>
        <v>100451.59</v>
      </c>
      <c r="AR82" s="53">
        <f t="shared" si="9"/>
        <v>975641.27000000014</v>
      </c>
      <c r="AS82" s="47">
        <f t="shared" si="10"/>
        <v>3408605.3200000003</v>
      </c>
      <c r="AT82" s="39">
        <f t="shared" si="11"/>
        <v>3078169.2399999998</v>
      </c>
      <c r="AU82" s="53">
        <f t="shared" si="12"/>
        <v>330436.08000000054</v>
      </c>
    </row>
    <row r="83" spans="1:47">
      <c r="A83" s="32" t="s">
        <v>321</v>
      </c>
      <c r="B83" s="32" t="s">
        <v>322</v>
      </c>
      <c r="C83" s="32">
        <v>3706</v>
      </c>
      <c r="D83" s="32" t="s">
        <v>163</v>
      </c>
      <c r="E83" s="32" t="s">
        <v>163</v>
      </c>
      <c r="F83" s="36">
        <v>150220.97</v>
      </c>
      <c r="G83" s="36">
        <v>30108</v>
      </c>
      <c r="H83" s="36">
        <v>48117.26</v>
      </c>
      <c r="K83" s="126">
        <v>3043830.71</v>
      </c>
      <c r="L83" s="126">
        <v>121917.54</v>
      </c>
      <c r="O83" s="59">
        <v>6000</v>
      </c>
      <c r="P83" s="59">
        <v>110954.99</v>
      </c>
      <c r="W83" s="126">
        <v>1233335.47</v>
      </c>
      <c r="X83" s="126">
        <v>2241713.0099999998</v>
      </c>
      <c r="Y83" s="33"/>
      <c r="Z83" s="33">
        <v>1357889.53</v>
      </c>
      <c r="AA83" s="33">
        <v>110500</v>
      </c>
      <c r="AB83" s="33">
        <v>533.63</v>
      </c>
      <c r="AD83" s="33">
        <v>1113846</v>
      </c>
      <c r="AF83" s="33">
        <v>74737</v>
      </c>
      <c r="AG83" s="37">
        <v>1671366</v>
      </c>
      <c r="AI83" s="37">
        <v>29420</v>
      </c>
      <c r="AJ83" s="37">
        <v>500</v>
      </c>
      <c r="AK83" s="37">
        <v>812949.73</v>
      </c>
      <c r="AL83" s="37">
        <v>341079.42</v>
      </c>
      <c r="AP83" s="241">
        <f t="shared" si="7"/>
        <v>228446.23</v>
      </c>
      <c r="AQ83" s="38">
        <f t="shared" si="8"/>
        <v>116954.99</v>
      </c>
      <c r="AR83" s="53">
        <f t="shared" si="9"/>
        <v>111491.24</v>
      </c>
      <c r="AS83" s="47">
        <f t="shared" si="10"/>
        <v>2657506.16</v>
      </c>
      <c r="AT83" s="39">
        <f t="shared" si="11"/>
        <v>2855315.15</v>
      </c>
      <c r="AU83" s="53">
        <f t="shared" si="12"/>
        <v>-197808.98999999976</v>
      </c>
    </row>
    <row r="84" spans="1:47">
      <c r="A84" s="32" t="s">
        <v>321</v>
      </c>
      <c r="B84" s="32" t="s">
        <v>322</v>
      </c>
      <c r="C84" s="32">
        <v>5162</v>
      </c>
      <c r="D84" s="32" t="s">
        <v>164</v>
      </c>
      <c r="E84" s="32" t="s">
        <v>164</v>
      </c>
      <c r="F84" s="36">
        <v>114389.75</v>
      </c>
      <c r="G84" s="36">
        <v>28851</v>
      </c>
      <c r="H84" s="36">
        <v>61097.7</v>
      </c>
      <c r="K84" s="126">
        <v>924958.36</v>
      </c>
      <c r="L84" s="126">
        <v>544628.02</v>
      </c>
      <c r="O84" s="59">
        <v>4500</v>
      </c>
      <c r="P84" s="59">
        <v>85197.88</v>
      </c>
      <c r="R84" s="59">
        <v>154800</v>
      </c>
      <c r="S84" s="59">
        <v>300.33999999999997</v>
      </c>
      <c r="W84" s="126">
        <v>-23449.07</v>
      </c>
      <c r="X84" s="126">
        <v>1881918.88</v>
      </c>
      <c r="Y84" s="33"/>
      <c r="Z84" s="33">
        <v>1871838.45</v>
      </c>
      <c r="AA84" s="33"/>
      <c r="AB84" s="33">
        <v>389.8</v>
      </c>
      <c r="AD84" s="33">
        <v>2008120.7</v>
      </c>
      <c r="AF84" s="33">
        <v>175800</v>
      </c>
      <c r="AG84" s="37">
        <v>2797431.7</v>
      </c>
      <c r="AI84" s="37">
        <v>66440</v>
      </c>
      <c r="AK84" s="37">
        <v>1328039.21</v>
      </c>
      <c r="AL84" s="37">
        <v>286996.24</v>
      </c>
      <c r="AO84" s="37">
        <v>6585</v>
      </c>
      <c r="AP84" s="241">
        <f t="shared" si="7"/>
        <v>204338.45</v>
      </c>
      <c r="AQ84" s="38">
        <f t="shared" si="8"/>
        <v>244798.22</v>
      </c>
      <c r="AR84" s="53">
        <f t="shared" si="9"/>
        <v>-40459.76999999999</v>
      </c>
      <c r="AS84" s="47">
        <f t="shared" si="10"/>
        <v>4056148.95</v>
      </c>
      <c r="AT84" s="39">
        <f t="shared" si="11"/>
        <v>4485492.1500000004</v>
      </c>
      <c r="AU84" s="53">
        <f t="shared" si="12"/>
        <v>-429343.20000000019</v>
      </c>
    </row>
    <row r="85" spans="1:47">
      <c r="A85" s="32" t="s">
        <v>321</v>
      </c>
      <c r="B85" s="32" t="s">
        <v>322</v>
      </c>
      <c r="C85" s="32">
        <v>3052</v>
      </c>
      <c r="D85" s="32" t="s">
        <v>165</v>
      </c>
      <c r="E85" s="32" t="s">
        <v>165</v>
      </c>
      <c r="F85" s="36">
        <v>185840.06</v>
      </c>
      <c r="G85" s="36">
        <v>13720</v>
      </c>
      <c r="H85" s="36">
        <v>85605</v>
      </c>
      <c r="K85" s="126">
        <v>913835.16</v>
      </c>
      <c r="L85" s="126">
        <v>1163200.6599999999</v>
      </c>
      <c r="O85" s="59">
        <v>0</v>
      </c>
      <c r="P85" s="59">
        <v>39650</v>
      </c>
      <c r="S85" s="59">
        <v>0</v>
      </c>
      <c r="W85" s="126">
        <v>115480.99</v>
      </c>
      <c r="X85" s="126">
        <v>1941230.36</v>
      </c>
      <c r="Y85" s="33"/>
      <c r="Z85" s="33">
        <v>1167427.77</v>
      </c>
      <c r="AA85" s="33">
        <v>191122.5</v>
      </c>
      <c r="AB85" s="33">
        <v>1375.86</v>
      </c>
      <c r="AD85" s="33">
        <v>1079379</v>
      </c>
      <c r="AF85" s="33">
        <v>573800</v>
      </c>
      <c r="AG85" s="37">
        <v>1654621</v>
      </c>
      <c r="AI85" s="37">
        <v>55423</v>
      </c>
      <c r="AK85" s="37">
        <v>792178.22</v>
      </c>
      <c r="AL85" s="37">
        <v>139703.38</v>
      </c>
      <c r="AO85" s="37">
        <v>105340</v>
      </c>
      <c r="AP85" s="241">
        <f t="shared" si="7"/>
        <v>285165.06</v>
      </c>
      <c r="AQ85" s="38">
        <f t="shared" si="8"/>
        <v>39650</v>
      </c>
      <c r="AR85" s="53">
        <f t="shared" si="9"/>
        <v>245515.06</v>
      </c>
      <c r="AS85" s="47">
        <f t="shared" si="10"/>
        <v>3013105.13</v>
      </c>
      <c r="AT85" s="39">
        <f t="shared" si="11"/>
        <v>2747265.5999999996</v>
      </c>
      <c r="AU85" s="53">
        <f t="shared" si="12"/>
        <v>265839.53000000026</v>
      </c>
    </row>
    <row r="86" spans="1:47">
      <c r="A86" s="32" t="s">
        <v>321</v>
      </c>
      <c r="B86" s="32" t="s">
        <v>322</v>
      </c>
      <c r="C86" s="32">
        <v>6259</v>
      </c>
      <c r="D86" s="32" t="s">
        <v>166</v>
      </c>
      <c r="E86" s="32" t="s">
        <v>166</v>
      </c>
      <c r="F86" s="36">
        <v>117462.51</v>
      </c>
      <c r="G86" s="36">
        <v>186678</v>
      </c>
      <c r="H86" s="36">
        <v>26468.86</v>
      </c>
      <c r="K86" s="126">
        <v>411737</v>
      </c>
      <c r="L86" s="126">
        <v>197218.24</v>
      </c>
      <c r="O86" s="59">
        <v>4000</v>
      </c>
      <c r="P86" s="59">
        <v>48121</v>
      </c>
      <c r="S86" s="59">
        <v>0</v>
      </c>
      <c r="W86" s="126">
        <v>-1448917.41</v>
      </c>
      <c r="X86" s="126">
        <v>1940061.77</v>
      </c>
      <c r="Y86" s="33"/>
      <c r="Z86" s="33">
        <v>1917994.01</v>
      </c>
      <c r="AA86" s="33">
        <v>124400</v>
      </c>
      <c r="AB86" s="33">
        <v>436.69</v>
      </c>
      <c r="AD86" s="33">
        <v>1839780.89</v>
      </c>
      <c r="AF86" s="33">
        <v>470600</v>
      </c>
      <c r="AG86" s="37">
        <v>2795282.89</v>
      </c>
      <c r="AI86" s="37">
        <v>8620</v>
      </c>
      <c r="AJ86" s="37">
        <v>44852</v>
      </c>
      <c r="AK86" s="37">
        <v>933004.05</v>
      </c>
      <c r="AL86" s="37">
        <v>141782.39999999999</v>
      </c>
      <c r="AN86" s="37">
        <v>1</v>
      </c>
      <c r="AO86" s="37">
        <v>33370</v>
      </c>
      <c r="AP86" s="241">
        <f t="shared" si="7"/>
        <v>330609.37</v>
      </c>
      <c r="AQ86" s="38">
        <f t="shared" si="8"/>
        <v>52121</v>
      </c>
      <c r="AR86" s="53">
        <f t="shared" si="9"/>
        <v>278488.37</v>
      </c>
      <c r="AS86" s="47">
        <f t="shared" si="10"/>
        <v>4353211.59</v>
      </c>
      <c r="AT86" s="39">
        <f t="shared" si="11"/>
        <v>3956912.3400000003</v>
      </c>
      <c r="AU86" s="53">
        <f t="shared" si="12"/>
        <v>396299.24999999953</v>
      </c>
    </row>
    <row r="87" spans="1:47">
      <c r="A87" s="32" t="s">
        <v>321</v>
      </c>
      <c r="B87" s="32" t="s">
        <v>322</v>
      </c>
      <c r="C87" s="32">
        <v>3341</v>
      </c>
      <c r="D87" s="32" t="s">
        <v>167</v>
      </c>
      <c r="E87" s="32" t="s">
        <v>167</v>
      </c>
      <c r="F87" s="36">
        <v>226367.05</v>
      </c>
      <c r="G87" s="36">
        <v>13588</v>
      </c>
      <c r="H87" s="36">
        <v>150188.9</v>
      </c>
      <c r="K87" s="126">
        <v>391002</v>
      </c>
      <c r="L87" s="126">
        <v>129626.66</v>
      </c>
      <c r="O87" s="59">
        <v>239435</v>
      </c>
      <c r="P87" s="59">
        <v>25733.23</v>
      </c>
      <c r="S87" s="59">
        <v>0</v>
      </c>
      <c r="W87" s="126">
        <v>-1095570.68</v>
      </c>
      <c r="X87" s="126">
        <v>2076384.94</v>
      </c>
      <c r="Y87" s="33"/>
      <c r="Z87" s="33">
        <v>1390687.76</v>
      </c>
      <c r="AA87" s="33">
        <v>85250</v>
      </c>
      <c r="AB87" s="33">
        <v>1044.44</v>
      </c>
      <c r="AD87" s="33">
        <v>1211530.5</v>
      </c>
      <c r="AG87" s="37">
        <v>1863109.5</v>
      </c>
      <c r="AI87" s="37">
        <v>113340</v>
      </c>
      <c r="AK87" s="37">
        <v>956440.27</v>
      </c>
      <c r="AL87" s="37">
        <v>90832.81</v>
      </c>
      <c r="AP87" s="241">
        <f t="shared" si="7"/>
        <v>390143.94999999995</v>
      </c>
      <c r="AQ87" s="38">
        <f t="shared" si="8"/>
        <v>265168.23</v>
      </c>
      <c r="AR87" s="53">
        <f t="shared" si="9"/>
        <v>124975.71999999997</v>
      </c>
      <c r="AS87" s="47">
        <f t="shared" si="10"/>
        <v>2688512.7</v>
      </c>
      <c r="AT87" s="39">
        <f t="shared" si="11"/>
        <v>3023722.58</v>
      </c>
      <c r="AU87" s="53">
        <f t="shared" si="12"/>
        <v>-335209.87999999989</v>
      </c>
    </row>
    <row r="88" spans="1:47">
      <c r="A88" s="32" t="s">
        <v>321</v>
      </c>
      <c r="B88" s="32" t="s">
        <v>322</v>
      </c>
      <c r="C88" s="32">
        <v>2336</v>
      </c>
      <c r="D88" s="32" t="s">
        <v>168</v>
      </c>
      <c r="E88" s="32" t="s">
        <v>168</v>
      </c>
      <c r="F88" s="36">
        <v>257074.73</v>
      </c>
      <c r="G88" s="36">
        <v>32878</v>
      </c>
      <c r="H88" s="36">
        <v>72198.34</v>
      </c>
      <c r="K88" s="126">
        <v>18323.330000000002</v>
      </c>
      <c r="L88" s="126">
        <v>441710.08000000002</v>
      </c>
      <c r="P88" s="59">
        <v>38810.35</v>
      </c>
      <c r="S88" s="59">
        <v>0</v>
      </c>
      <c r="W88" s="126">
        <v>-1127330.93</v>
      </c>
      <c r="X88" s="126">
        <v>1879892.65</v>
      </c>
      <c r="Y88" s="33"/>
      <c r="Z88" s="33">
        <v>1009564.93</v>
      </c>
      <c r="AA88" s="33">
        <v>89990</v>
      </c>
      <c r="AB88" s="33">
        <v>295.60000000000002</v>
      </c>
      <c r="AD88" s="33">
        <v>673646.5</v>
      </c>
      <c r="AF88" s="33">
        <v>10000</v>
      </c>
      <c r="AG88" s="37">
        <v>975768.5</v>
      </c>
      <c r="AI88" s="37">
        <v>6200</v>
      </c>
      <c r="AJ88" s="37">
        <v>13927</v>
      </c>
      <c r="AK88" s="37">
        <v>530485.01</v>
      </c>
      <c r="AL88" s="37">
        <v>226304.11</v>
      </c>
      <c r="AP88" s="241">
        <f t="shared" si="7"/>
        <v>362151.06999999995</v>
      </c>
      <c r="AQ88" s="38">
        <f t="shared" si="8"/>
        <v>38810.35</v>
      </c>
      <c r="AR88" s="53">
        <f t="shared" si="9"/>
        <v>323340.71999999997</v>
      </c>
      <c r="AS88" s="47">
        <f t="shared" si="10"/>
        <v>1783497.0300000003</v>
      </c>
      <c r="AT88" s="39">
        <f t="shared" si="11"/>
        <v>1752684.62</v>
      </c>
      <c r="AU88" s="53">
        <f t="shared" si="12"/>
        <v>30812.410000000149</v>
      </c>
    </row>
    <row r="89" spans="1:47">
      <c r="A89" s="32" t="s">
        <v>321</v>
      </c>
      <c r="B89" s="32" t="s">
        <v>322</v>
      </c>
      <c r="C89" s="32">
        <v>2778</v>
      </c>
      <c r="D89" s="32" t="s">
        <v>169</v>
      </c>
      <c r="E89" s="32" t="s">
        <v>169</v>
      </c>
      <c r="F89" s="36">
        <v>252122.45</v>
      </c>
      <c r="G89" s="36">
        <v>30174</v>
      </c>
      <c r="H89" s="36">
        <v>37947.64</v>
      </c>
      <c r="K89" s="126">
        <v>410123.97</v>
      </c>
      <c r="L89" s="126">
        <v>180374.2</v>
      </c>
      <c r="O89" s="59">
        <v>2000</v>
      </c>
      <c r="P89" s="59">
        <v>7700</v>
      </c>
      <c r="S89" s="59">
        <v>1370</v>
      </c>
      <c r="W89" s="126">
        <v>-755479.89</v>
      </c>
      <c r="X89" s="126">
        <v>1840507.51</v>
      </c>
      <c r="Y89" s="33"/>
      <c r="Z89" s="33">
        <v>1075490.79</v>
      </c>
      <c r="AA89" s="33"/>
      <c r="AB89" s="33">
        <v>890.03</v>
      </c>
      <c r="AD89" s="33">
        <v>1680727.09</v>
      </c>
      <c r="AF89" s="33">
        <v>94500</v>
      </c>
      <c r="AG89" s="37">
        <v>2036797.09</v>
      </c>
      <c r="AI89" s="37">
        <v>49500</v>
      </c>
      <c r="AK89" s="37">
        <v>585066.98</v>
      </c>
      <c r="AL89" s="37">
        <v>365599.2</v>
      </c>
      <c r="AP89" s="241">
        <f t="shared" si="7"/>
        <v>320244.09000000003</v>
      </c>
      <c r="AQ89" s="38">
        <f t="shared" si="8"/>
        <v>11070</v>
      </c>
      <c r="AR89" s="53">
        <f t="shared" si="9"/>
        <v>309174.09000000003</v>
      </c>
      <c r="AS89" s="47">
        <f t="shared" si="10"/>
        <v>2851607.91</v>
      </c>
      <c r="AT89" s="39">
        <f t="shared" si="11"/>
        <v>3036963.2700000005</v>
      </c>
      <c r="AU89" s="53">
        <f t="shared" si="12"/>
        <v>-185355.36000000034</v>
      </c>
    </row>
    <row r="90" spans="1:47">
      <c r="A90" s="32" t="s">
        <v>321</v>
      </c>
      <c r="B90" s="32" t="s">
        <v>322</v>
      </c>
      <c r="C90" s="32">
        <v>1705</v>
      </c>
      <c r="D90" s="32" t="s">
        <v>170</v>
      </c>
      <c r="E90" s="32" t="s">
        <v>170</v>
      </c>
      <c r="F90" s="36">
        <v>547520.44999999995</v>
      </c>
      <c r="G90" s="36">
        <v>5913</v>
      </c>
      <c r="H90" s="36">
        <v>43539.59</v>
      </c>
      <c r="K90" s="126">
        <v>757842.66</v>
      </c>
      <c r="L90" s="126">
        <v>112262.55</v>
      </c>
      <c r="P90" s="59">
        <v>21608.02</v>
      </c>
      <c r="R90" s="59">
        <v>234758.13</v>
      </c>
      <c r="S90" s="59">
        <v>-172</v>
      </c>
      <c r="W90" s="126">
        <v>-1695654.65</v>
      </c>
      <c r="X90" s="126">
        <v>2518726.15</v>
      </c>
      <c r="Y90" s="33"/>
      <c r="Z90" s="33">
        <v>694788.38</v>
      </c>
      <c r="AA90" s="33"/>
      <c r="AB90" s="33"/>
      <c r="AD90" s="33">
        <v>331910</v>
      </c>
      <c r="AF90" s="33">
        <v>81000</v>
      </c>
      <c r="AG90" s="37">
        <v>512537</v>
      </c>
      <c r="AJ90" s="37">
        <v>14790</v>
      </c>
      <c r="AK90" s="37">
        <v>172893.46</v>
      </c>
      <c r="AL90" s="37">
        <v>19665.32</v>
      </c>
      <c r="AP90" s="241">
        <f t="shared" si="7"/>
        <v>596973.03999999992</v>
      </c>
      <c r="AQ90" s="38">
        <f t="shared" si="8"/>
        <v>256194.15</v>
      </c>
      <c r="AR90" s="53">
        <f t="shared" si="9"/>
        <v>340778.8899999999</v>
      </c>
      <c r="AS90" s="47">
        <f t="shared" si="10"/>
        <v>1107698.3799999999</v>
      </c>
      <c r="AT90" s="39">
        <f t="shared" si="11"/>
        <v>719885.77999999991</v>
      </c>
      <c r="AU90" s="53">
        <f t="shared" si="12"/>
        <v>387812.6</v>
      </c>
    </row>
    <row r="91" spans="1:47">
      <c r="A91" s="32" t="s">
        <v>321</v>
      </c>
      <c r="B91" s="32" t="s">
        <v>322</v>
      </c>
      <c r="C91" s="32">
        <v>2505</v>
      </c>
      <c r="D91" s="32" t="s">
        <v>292</v>
      </c>
      <c r="E91" s="32" t="s">
        <v>292</v>
      </c>
      <c r="F91" s="36">
        <v>482237.5</v>
      </c>
      <c r="G91" s="36">
        <v>5075</v>
      </c>
      <c r="H91" s="36">
        <v>45791.18</v>
      </c>
      <c r="K91" s="126">
        <v>687050.55</v>
      </c>
      <c r="L91" s="126">
        <v>261358.94</v>
      </c>
      <c r="O91" s="59">
        <v>0</v>
      </c>
      <c r="P91" s="59">
        <v>65164</v>
      </c>
      <c r="R91" s="59">
        <v>42500</v>
      </c>
      <c r="S91" s="59">
        <v>0</v>
      </c>
      <c r="W91" s="126">
        <v>-1410406.1</v>
      </c>
      <c r="X91" s="126">
        <v>3198152.69</v>
      </c>
      <c r="Y91" s="33"/>
      <c r="Z91" s="33">
        <v>1073338.6299999999</v>
      </c>
      <c r="AA91" s="33">
        <v>79280</v>
      </c>
      <c r="AB91" s="33">
        <v>1266.55</v>
      </c>
      <c r="AD91" s="33">
        <v>596703</v>
      </c>
      <c r="AF91" s="33">
        <v>27000</v>
      </c>
      <c r="AG91" s="37">
        <v>1159189</v>
      </c>
      <c r="AI91" s="37">
        <v>44310</v>
      </c>
      <c r="AK91" s="37">
        <v>762746.49</v>
      </c>
      <c r="AL91" s="37">
        <v>225240.11</v>
      </c>
      <c r="AP91" s="241">
        <f t="shared" si="7"/>
        <v>533103.68000000005</v>
      </c>
      <c r="AQ91" s="38">
        <f t="shared" si="8"/>
        <v>107664</v>
      </c>
      <c r="AR91" s="53">
        <f t="shared" si="9"/>
        <v>425439.68000000005</v>
      </c>
      <c r="AS91" s="47">
        <f t="shared" si="10"/>
        <v>1777588.18</v>
      </c>
      <c r="AT91" s="39">
        <f t="shared" si="11"/>
        <v>2191485.6</v>
      </c>
      <c r="AU91" s="53">
        <f t="shared" si="12"/>
        <v>-413897.42000000016</v>
      </c>
    </row>
    <row r="92" spans="1:47">
      <c r="A92" s="32" t="s">
        <v>615</v>
      </c>
      <c r="B92" s="32" t="s">
        <v>334</v>
      </c>
      <c r="C92" s="32">
        <v>3553</v>
      </c>
      <c r="D92" s="32" t="s">
        <v>171</v>
      </c>
      <c r="E92" s="32" t="s">
        <v>171</v>
      </c>
      <c r="F92" s="36">
        <v>184889.05</v>
      </c>
      <c r="G92" s="36">
        <v>52024</v>
      </c>
      <c r="H92" s="36">
        <v>73369.13</v>
      </c>
      <c r="K92" s="126">
        <v>492583.49</v>
      </c>
      <c r="L92" s="126">
        <v>1218268.07</v>
      </c>
      <c r="O92" s="59">
        <v>1800</v>
      </c>
      <c r="P92" s="59">
        <v>30784.95</v>
      </c>
      <c r="S92" s="59">
        <v>40606.76</v>
      </c>
      <c r="W92" s="126">
        <v>164380.71</v>
      </c>
      <c r="X92" s="126">
        <v>1975689.39</v>
      </c>
      <c r="Y92" s="33"/>
      <c r="Z92" s="33">
        <v>1801594.56</v>
      </c>
      <c r="AA92" s="33"/>
      <c r="AB92" s="33">
        <v>1325.42</v>
      </c>
      <c r="AD92" s="33">
        <v>1190377</v>
      </c>
      <c r="AF92" s="33">
        <v>107130</v>
      </c>
      <c r="AG92" s="37">
        <v>1957808</v>
      </c>
      <c r="AI92" s="37">
        <v>45073</v>
      </c>
      <c r="AK92" s="37">
        <v>856942.33</v>
      </c>
      <c r="AL92" s="37">
        <v>432731.72</v>
      </c>
      <c r="AP92" s="241">
        <f t="shared" si="7"/>
        <v>310282.18</v>
      </c>
      <c r="AQ92" s="38">
        <f t="shared" si="8"/>
        <v>73191.710000000006</v>
      </c>
      <c r="AR92" s="53">
        <f t="shared" si="9"/>
        <v>237090.46999999997</v>
      </c>
      <c r="AS92" s="47">
        <f t="shared" si="10"/>
        <v>3100426.98</v>
      </c>
      <c r="AT92" s="39">
        <f t="shared" si="11"/>
        <v>3292555.05</v>
      </c>
      <c r="AU92" s="53">
        <f t="shared" si="12"/>
        <v>-192128.06999999983</v>
      </c>
    </row>
    <row r="93" spans="1:47">
      <c r="A93" s="32" t="s">
        <v>615</v>
      </c>
      <c r="B93" s="32" t="s">
        <v>334</v>
      </c>
      <c r="C93" s="32">
        <v>8154</v>
      </c>
      <c r="D93" s="32" t="s">
        <v>172</v>
      </c>
      <c r="E93" s="32" t="s">
        <v>172</v>
      </c>
      <c r="F93" s="36">
        <v>302146.40000000002</v>
      </c>
      <c r="G93" s="36">
        <v>35400</v>
      </c>
      <c r="H93" s="36">
        <v>121344.13</v>
      </c>
      <c r="K93" s="126">
        <v>2149079.1</v>
      </c>
      <c r="L93" s="126">
        <v>411554.7</v>
      </c>
      <c r="O93" s="59">
        <v>3158</v>
      </c>
      <c r="P93" s="59">
        <v>24825.56</v>
      </c>
      <c r="S93" s="59">
        <v>30124.67</v>
      </c>
      <c r="W93" s="126">
        <v>-363739.9</v>
      </c>
      <c r="X93" s="126">
        <v>3812204.74</v>
      </c>
      <c r="Y93" s="33"/>
      <c r="Z93" s="33">
        <v>2400367.5299999998</v>
      </c>
      <c r="AA93" s="33">
        <v>287148</v>
      </c>
      <c r="AB93" s="33">
        <v>1077.77</v>
      </c>
      <c r="AD93" s="33">
        <v>1030091</v>
      </c>
      <c r="AF93" s="33">
        <v>158400</v>
      </c>
      <c r="AG93" s="37">
        <v>2197686</v>
      </c>
      <c r="AI93" s="37">
        <v>16332</v>
      </c>
      <c r="AK93" s="37">
        <v>1727104.33</v>
      </c>
      <c r="AL93" s="37">
        <v>423010.71</v>
      </c>
      <c r="AP93" s="241">
        <f t="shared" si="7"/>
        <v>458890.53</v>
      </c>
      <c r="AQ93" s="38">
        <f t="shared" si="8"/>
        <v>58108.229999999996</v>
      </c>
      <c r="AR93" s="53">
        <f t="shared" si="9"/>
        <v>400782.30000000005</v>
      </c>
      <c r="AS93" s="47">
        <f t="shared" si="10"/>
        <v>3877084.3</v>
      </c>
      <c r="AT93" s="39">
        <f t="shared" si="11"/>
        <v>4364133.04</v>
      </c>
      <c r="AU93" s="53">
        <f t="shared" si="12"/>
        <v>-487048.74000000022</v>
      </c>
    </row>
    <row r="94" spans="1:47">
      <c r="A94" s="32" t="s">
        <v>615</v>
      </c>
      <c r="B94" s="32" t="s">
        <v>334</v>
      </c>
      <c r="C94" s="32">
        <v>7784</v>
      </c>
      <c r="D94" s="32" t="s">
        <v>173</v>
      </c>
      <c r="E94" s="32" t="s">
        <v>173</v>
      </c>
      <c r="F94" s="36">
        <v>386490.39</v>
      </c>
      <c r="G94" s="36">
        <v>14472</v>
      </c>
      <c r="H94" s="36">
        <v>347847.01</v>
      </c>
      <c r="K94" s="126">
        <v>2048376.18</v>
      </c>
      <c r="L94" s="126">
        <v>341835.47</v>
      </c>
      <c r="O94" s="59">
        <v>4760</v>
      </c>
      <c r="P94" s="59">
        <v>69144.08</v>
      </c>
      <c r="S94" s="59">
        <v>13762</v>
      </c>
      <c r="W94" s="126">
        <v>-201571.86</v>
      </c>
      <c r="X94" s="126">
        <v>3564237.85</v>
      </c>
      <c r="Y94" s="33"/>
      <c r="Z94" s="33">
        <v>1974163.3</v>
      </c>
      <c r="AA94" s="33">
        <v>271350</v>
      </c>
      <c r="AB94" s="33">
        <v>1002.08</v>
      </c>
      <c r="AD94" s="33">
        <v>1029965.69</v>
      </c>
      <c r="AF94" s="33">
        <v>172570</v>
      </c>
      <c r="AG94" s="37">
        <v>1930758.69</v>
      </c>
      <c r="AI94" s="37">
        <v>40116</v>
      </c>
      <c r="AK94" s="37">
        <v>1488198.5</v>
      </c>
      <c r="AL94" s="37">
        <v>301276.18</v>
      </c>
      <c r="AO94" s="37">
        <v>12.72</v>
      </c>
      <c r="AP94" s="241">
        <f t="shared" si="7"/>
        <v>748809.4</v>
      </c>
      <c r="AQ94" s="38">
        <f t="shared" si="8"/>
        <v>87666.08</v>
      </c>
      <c r="AR94" s="53">
        <f t="shared" si="9"/>
        <v>661143.32000000007</v>
      </c>
      <c r="AS94" s="47">
        <f t="shared" si="10"/>
        <v>3449051.07</v>
      </c>
      <c r="AT94" s="39">
        <f t="shared" si="11"/>
        <v>3760362.0900000003</v>
      </c>
      <c r="AU94" s="53">
        <f t="shared" si="12"/>
        <v>-311311.02000000048</v>
      </c>
    </row>
    <row r="95" spans="1:47">
      <c r="A95" s="32" t="s">
        <v>615</v>
      </c>
      <c r="B95" s="32" t="s">
        <v>334</v>
      </c>
      <c r="C95" s="32">
        <v>6608</v>
      </c>
      <c r="D95" s="32" t="s">
        <v>174</v>
      </c>
      <c r="E95" s="32" t="s">
        <v>174</v>
      </c>
      <c r="F95" s="36">
        <v>348657.95</v>
      </c>
      <c r="G95" s="36">
        <v>38998</v>
      </c>
      <c r="H95" s="36">
        <v>104885.09</v>
      </c>
      <c r="K95" s="126">
        <v>1170686.67</v>
      </c>
      <c r="L95" s="126">
        <v>703639.36</v>
      </c>
      <c r="O95" s="59">
        <v>0</v>
      </c>
      <c r="P95" s="59">
        <v>77275.44</v>
      </c>
      <c r="S95" s="59">
        <v>142481.31</v>
      </c>
      <c r="U95" s="126">
        <v>71249.09</v>
      </c>
      <c r="W95" s="126">
        <v>480535.57</v>
      </c>
      <c r="X95" s="126">
        <v>2080906</v>
      </c>
      <c r="Y95" s="33"/>
      <c r="Z95" s="33">
        <v>1431152.34</v>
      </c>
      <c r="AA95" s="33">
        <v>87120</v>
      </c>
      <c r="AB95" s="33">
        <v>809.62</v>
      </c>
      <c r="AD95" s="33">
        <v>2022941.7</v>
      </c>
      <c r="AF95" s="33">
        <v>182498.25</v>
      </c>
      <c r="AG95" s="37">
        <v>2752936.95</v>
      </c>
      <c r="AI95" s="37">
        <v>43070</v>
      </c>
      <c r="AK95" s="37">
        <v>1107693.6399999999</v>
      </c>
      <c r="AL95" s="37">
        <v>306401.65999999997</v>
      </c>
      <c r="AP95" s="241">
        <f t="shared" si="7"/>
        <v>492541.04000000004</v>
      </c>
      <c r="AQ95" s="38">
        <f t="shared" si="8"/>
        <v>219756.75</v>
      </c>
      <c r="AR95" s="53">
        <f t="shared" si="9"/>
        <v>272784.29000000004</v>
      </c>
      <c r="AS95" s="47">
        <f t="shared" si="10"/>
        <v>3724521.91</v>
      </c>
      <c r="AT95" s="39">
        <f t="shared" si="11"/>
        <v>4210102.25</v>
      </c>
      <c r="AU95" s="53">
        <f t="shared" si="12"/>
        <v>-485580.33999999985</v>
      </c>
    </row>
    <row r="96" spans="1:47">
      <c r="A96" s="32" t="s">
        <v>615</v>
      </c>
      <c r="B96" s="32" t="s">
        <v>334</v>
      </c>
      <c r="C96" s="32">
        <v>4243</v>
      </c>
      <c r="D96" s="32" t="s">
        <v>175</v>
      </c>
      <c r="E96" s="32" t="s">
        <v>175</v>
      </c>
      <c r="F96" s="36">
        <v>367976.35</v>
      </c>
      <c r="G96" s="36">
        <v>33209</v>
      </c>
      <c r="H96" s="36">
        <v>111865.12</v>
      </c>
      <c r="K96" s="126">
        <v>1225410.23</v>
      </c>
      <c r="L96" s="126">
        <v>450658.27</v>
      </c>
      <c r="O96" s="59">
        <v>0</v>
      </c>
      <c r="P96" s="59">
        <v>36792.04</v>
      </c>
      <c r="S96" s="59">
        <v>10030.19</v>
      </c>
      <c r="W96" s="126">
        <v>381612.86</v>
      </c>
      <c r="X96" s="126">
        <v>2304026.96</v>
      </c>
      <c r="Y96" s="33"/>
      <c r="Z96" s="33">
        <v>1379705.8</v>
      </c>
      <c r="AA96" s="33">
        <v>194000</v>
      </c>
      <c r="AB96" s="33">
        <v>1201.24</v>
      </c>
      <c r="AD96" s="33">
        <v>445478</v>
      </c>
      <c r="AF96" s="33">
        <v>136728</v>
      </c>
      <c r="AG96" s="37">
        <v>1257133</v>
      </c>
      <c r="AI96" s="37">
        <v>18630</v>
      </c>
      <c r="AK96" s="37">
        <v>1137890.75</v>
      </c>
      <c r="AL96" s="37">
        <v>286802.37</v>
      </c>
      <c r="AP96" s="241">
        <f t="shared" si="7"/>
        <v>513050.47</v>
      </c>
      <c r="AQ96" s="38">
        <f t="shared" si="8"/>
        <v>46822.23</v>
      </c>
      <c r="AR96" s="53">
        <f t="shared" si="9"/>
        <v>466228.24</v>
      </c>
      <c r="AS96" s="47">
        <f t="shared" si="10"/>
        <v>2157113.04</v>
      </c>
      <c r="AT96" s="39">
        <f t="shared" si="11"/>
        <v>2700456.12</v>
      </c>
      <c r="AU96" s="53">
        <f t="shared" si="12"/>
        <v>-543343.08000000007</v>
      </c>
    </row>
    <row r="97" spans="1:47">
      <c r="A97" s="32" t="s">
        <v>615</v>
      </c>
      <c r="B97" s="32" t="s">
        <v>334</v>
      </c>
      <c r="C97" s="32">
        <v>8480</v>
      </c>
      <c r="D97" s="32" t="s">
        <v>176</v>
      </c>
      <c r="E97" s="32" t="s">
        <v>176</v>
      </c>
      <c r="F97" s="36">
        <v>362702.22</v>
      </c>
      <c r="G97" s="36">
        <v>51505</v>
      </c>
      <c r="H97" s="36">
        <v>95409</v>
      </c>
      <c r="K97" s="126">
        <v>815315.17</v>
      </c>
      <c r="L97" s="126">
        <v>647524.72</v>
      </c>
      <c r="O97" s="59">
        <v>200780</v>
      </c>
      <c r="P97" s="59">
        <v>81481.17</v>
      </c>
      <c r="S97" s="59">
        <v>10000</v>
      </c>
      <c r="W97" s="126">
        <v>-51909.62</v>
      </c>
      <c r="X97" s="126">
        <v>2345661.54</v>
      </c>
      <c r="Y97" s="33"/>
      <c r="Z97" s="33">
        <v>2234238.8199999998</v>
      </c>
      <c r="AA97" s="33">
        <v>279800</v>
      </c>
      <c r="AB97" s="33">
        <v>626.29999999999995</v>
      </c>
      <c r="AD97" s="33">
        <v>1709697.7</v>
      </c>
      <c r="AF97" s="33">
        <v>269747.5</v>
      </c>
      <c r="AG97" s="37">
        <v>2992145.2</v>
      </c>
      <c r="AI97" s="37">
        <v>29740</v>
      </c>
      <c r="AJ97" s="37">
        <v>7720</v>
      </c>
      <c r="AK97" s="37">
        <v>1774200.09</v>
      </c>
      <c r="AL97" s="37">
        <v>303862.01</v>
      </c>
      <c r="AP97" s="241">
        <f t="shared" si="7"/>
        <v>509616.22</v>
      </c>
      <c r="AQ97" s="38">
        <f t="shared" si="8"/>
        <v>292261.17</v>
      </c>
      <c r="AR97" s="53">
        <f t="shared" si="9"/>
        <v>217355.05</v>
      </c>
      <c r="AS97" s="47">
        <f t="shared" si="10"/>
        <v>4494110.3199999994</v>
      </c>
      <c r="AT97" s="39">
        <f t="shared" si="11"/>
        <v>5107667.3</v>
      </c>
      <c r="AU97" s="53">
        <f t="shared" si="12"/>
        <v>-613556.98000000045</v>
      </c>
    </row>
    <row r="98" spans="1:47">
      <c r="A98" s="32" t="s">
        <v>615</v>
      </c>
      <c r="B98" s="32" t="s">
        <v>334</v>
      </c>
      <c r="C98" s="32">
        <v>4259</v>
      </c>
      <c r="D98" s="32" t="s">
        <v>177</v>
      </c>
      <c r="E98" s="32" t="s">
        <v>177</v>
      </c>
      <c r="F98" s="36">
        <v>257208.63</v>
      </c>
      <c r="G98" s="36">
        <v>29074</v>
      </c>
      <c r="H98" s="36">
        <v>113529.24</v>
      </c>
      <c r="K98" s="126">
        <v>1099705.5900000001</v>
      </c>
      <c r="L98" s="126">
        <v>160658.95000000001</v>
      </c>
      <c r="O98" s="59">
        <v>174710</v>
      </c>
      <c r="P98" s="59">
        <v>34568.519999999997</v>
      </c>
      <c r="S98" s="59">
        <v>235269.03</v>
      </c>
      <c r="W98" s="126">
        <v>-2554334.7000000002</v>
      </c>
      <c r="X98" s="126">
        <v>4378498.51</v>
      </c>
      <c r="Y98" s="33"/>
      <c r="Z98" s="33">
        <v>1438069.16</v>
      </c>
      <c r="AA98" s="33"/>
      <c r="AB98" s="33">
        <v>504.24</v>
      </c>
      <c r="AD98" s="33">
        <v>1568444.11</v>
      </c>
      <c r="AF98" s="33">
        <v>150000.01</v>
      </c>
      <c r="AG98" s="37">
        <v>2280768.11</v>
      </c>
      <c r="AI98" s="37">
        <v>6210</v>
      </c>
      <c r="AJ98" s="37">
        <v>23640</v>
      </c>
      <c r="AK98" s="37">
        <v>1177462.1299999999</v>
      </c>
      <c r="AL98" s="37">
        <v>266472.23</v>
      </c>
      <c r="AO98" s="37">
        <v>11000</v>
      </c>
      <c r="AP98" s="241">
        <f t="shared" si="7"/>
        <v>399811.87</v>
      </c>
      <c r="AQ98" s="38">
        <f t="shared" si="8"/>
        <v>444547.55</v>
      </c>
      <c r="AR98" s="53">
        <f t="shared" si="9"/>
        <v>-44735.679999999993</v>
      </c>
      <c r="AS98" s="47">
        <f t="shared" si="10"/>
        <v>3157017.5199999996</v>
      </c>
      <c r="AT98" s="39">
        <f t="shared" si="11"/>
        <v>3765552.4699999997</v>
      </c>
      <c r="AU98" s="53">
        <f t="shared" si="12"/>
        <v>-608534.95000000019</v>
      </c>
    </row>
    <row r="99" spans="1:47">
      <c r="A99" s="32" t="s">
        <v>615</v>
      </c>
      <c r="B99" s="32" t="s">
        <v>334</v>
      </c>
      <c r="C99" s="32">
        <v>6093</v>
      </c>
      <c r="D99" s="32" t="s">
        <v>178</v>
      </c>
      <c r="E99" s="32" t="s">
        <v>178</v>
      </c>
      <c r="F99" s="36">
        <v>346412.02</v>
      </c>
      <c r="G99" s="36">
        <v>76936</v>
      </c>
      <c r="H99" s="36">
        <v>156057.67000000001</v>
      </c>
      <c r="K99" s="126">
        <v>1394059.62</v>
      </c>
      <c r="L99" s="126">
        <v>437567.55</v>
      </c>
      <c r="O99" s="59">
        <v>0</v>
      </c>
      <c r="P99" s="59">
        <v>77060.72</v>
      </c>
      <c r="S99" s="59">
        <v>0</v>
      </c>
      <c r="W99" s="126">
        <v>2575311.17</v>
      </c>
      <c r="Y99" s="33"/>
      <c r="Z99" s="33">
        <v>1946683.1</v>
      </c>
      <c r="AA99" s="33">
        <v>270000</v>
      </c>
      <c r="AB99" s="33">
        <v>762.14</v>
      </c>
      <c r="AD99" s="33">
        <v>1944047.5</v>
      </c>
      <c r="AF99" s="33">
        <v>200500</v>
      </c>
      <c r="AG99" s="37">
        <v>2995801.5</v>
      </c>
      <c r="AI99" s="37">
        <v>30480</v>
      </c>
      <c r="AJ99" s="37">
        <v>5860</v>
      </c>
      <c r="AK99" s="37">
        <v>1265273.32</v>
      </c>
      <c r="AL99" s="37">
        <v>305916.95</v>
      </c>
      <c r="AP99" s="241">
        <f t="shared" si="7"/>
        <v>579405.69000000006</v>
      </c>
      <c r="AQ99" s="38">
        <f t="shared" si="8"/>
        <v>77060.72</v>
      </c>
      <c r="AR99" s="53">
        <f t="shared" si="9"/>
        <v>502344.97000000009</v>
      </c>
      <c r="AS99" s="47">
        <f t="shared" si="10"/>
        <v>4361992.74</v>
      </c>
      <c r="AT99" s="39">
        <f t="shared" si="11"/>
        <v>4603331.7700000005</v>
      </c>
      <c r="AU99" s="53">
        <f t="shared" si="12"/>
        <v>-241339.03000000026</v>
      </c>
    </row>
    <row r="100" spans="1:47">
      <c r="A100" s="32" t="s">
        <v>615</v>
      </c>
      <c r="B100" s="32" t="s">
        <v>334</v>
      </c>
      <c r="C100" s="32">
        <v>4471</v>
      </c>
      <c r="D100" s="32" t="s">
        <v>179</v>
      </c>
      <c r="E100" s="32" t="s">
        <v>179</v>
      </c>
      <c r="F100" s="36">
        <v>211399.37</v>
      </c>
      <c r="G100" s="36">
        <v>37900</v>
      </c>
      <c r="H100" s="36">
        <v>103465.74</v>
      </c>
      <c r="K100" s="126">
        <v>1068547.32</v>
      </c>
      <c r="L100" s="126">
        <v>447165.5</v>
      </c>
      <c r="O100" s="59">
        <v>3000</v>
      </c>
      <c r="P100" s="59">
        <v>39552.67</v>
      </c>
      <c r="S100" s="59">
        <v>140336.5</v>
      </c>
      <c r="W100" s="126">
        <v>315384.31</v>
      </c>
      <c r="X100" s="126">
        <v>2028099.35</v>
      </c>
      <c r="Y100" s="33"/>
      <c r="Z100" s="33">
        <v>1558504.75</v>
      </c>
      <c r="AA100" s="33">
        <v>50000</v>
      </c>
      <c r="AB100" s="33">
        <v>865.05</v>
      </c>
      <c r="AD100" s="33">
        <v>1563131</v>
      </c>
      <c r="AF100" s="33">
        <v>187434.25</v>
      </c>
      <c r="AG100" s="37">
        <v>2353252.25</v>
      </c>
      <c r="AI100" s="37">
        <v>55260</v>
      </c>
      <c r="AK100" s="37">
        <v>1377058.66</v>
      </c>
      <c r="AL100" s="37">
        <v>232259.04</v>
      </c>
      <c r="AP100" s="241">
        <f t="shared" si="7"/>
        <v>352765.11</v>
      </c>
      <c r="AQ100" s="38">
        <f t="shared" si="8"/>
        <v>182889.16999999998</v>
      </c>
      <c r="AR100" s="53">
        <f t="shared" si="9"/>
        <v>169875.94</v>
      </c>
      <c r="AS100" s="47">
        <f t="shared" si="10"/>
        <v>3359935.05</v>
      </c>
      <c r="AT100" s="39">
        <f t="shared" si="11"/>
        <v>4017829.95</v>
      </c>
      <c r="AU100" s="53">
        <f t="shared" si="12"/>
        <v>-657894.90000000037</v>
      </c>
    </row>
    <row r="101" spans="1:47">
      <c r="A101" s="32" t="s">
        <v>615</v>
      </c>
      <c r="B101" s="32" t="s">
        <v>334</v>
      </c>
      <c r="C101" s="32">
        <v>6623</v>
      </c>
      <c r="D101" s="32" t="s">
        <v>180</v>
      </c>
      <c r="E101" s="32" t="s">
        <v>180</v>
      </c>
      <c r="F101" s="36">
        <v>201583.96</v>
      </c>
      <c r="G101" s="36">
        <v>40709</v>
      </c>
      <c r="H101" s="36">
        <v>94940.36</v>
      </c>
      <c r="K101" s="126">
        <v>2298097.98</v>
      </c>
      <c r="L101" s="126">
        <v>420307.06</v>
      </c>
      <c r="O101" s="59">
        <v>141600</v>
      </c>
      <c r="P101" s="59">
        <v>23618.66</v>
      </c>
      <c r="R101" s="59">
        <v>11064</v>
      </c>
      <c r="S101" s="59">
        <v>200.47</v>
      </c>
      <c r="U101" s="126">
        <v>28859</v>
      </c>
      <c r="W101" s="126">
        <v>5429624.8799999999</v>
      </c>
      <c r="X101" s="126">
        <v>-2080906</v>
      </c>
      <c r="Z101" s="265">
        <v>2158757.15</v>
      </c>
      <c r="AB101" s="33">
        <v>461.68</v>
      </c>
      <c r="AD101" s="33">
        <v>1879663.21</v>
      </c>
      <c r="AF101" s="33">
        <v>237231</v>
      </c>
      <c r="AG101" s="37">
        <v>2980403.21</v>
      </c>
      <c r="AI101" s="37">
        <v>29158</v>
      </c>
      <c r="AK101" s="37">
        <v>1288790.1599999999</v>
      </c>
      <c r="AL101" s="37">
        <v>476184.32000000001</v>
      </c>
      <c r="AP101" s="241">
        <f t="shared" si="7"/>
        <v>337233.32</v>
      </c>
      <c r="AQ101" s="38">
        <f t="shared" si="8"/>
        <v>176483.13</v>
      </c>
      <c r="AR101" s="53">
        <f t="shared" si="9"/>
        <v>160750.19</v>
      </c>
      <c r="AS101" s="47">
        <f t="shared" si="10"/>
        <v>4276113.04</v>
      </c>
      <c r="AT101" s="39">
        <f t="shared" si="11"/>
        <v>4774535.6900000004</v>
      </c>
      <c r="AU101" s="53">
        <f t="shared" si="12"/>
        <v>-498422.65000000037</v>
      </c>
    </row>
    <row r="102" spans="1:47">
      <c r="A102" s="32" t="s">
        <v>615</v>
      </c>
      <c r="B102" s="32" t="s">
        <v>334</v>
      </c>
      <c r="C102" s="32">
        <v>4220</v>
      </c>
      <c r="D102" s="32" t="s">
        <v>181</v>
      </c>
      <c r="E102" s="32" t="s">
        <v>181</v>
      </c>
      <c r="F102" s="36">
        <v>293989.03999999998</v>
      </c>
      <c r="G102" s="36">
        <v>9836</v>
      </c>
      <c r="H102" s="36">
        <v>71921.94</v>
      </c>
      <c r="K102" s="126">
        <v>1219401.7</v>
      </c>
      <c r="L102" s="126">
        <v>541256.92000000004</v>
      </c>
      <c r="O102" s="59">
        <v>159900</v>
      </c>
      <c r="P102" s="59">
        <v>32499.67</v>
      </c>
      <c r="S102" s="59">
        <v>85709.86</v>
      </c>
      <c r="W102" s="126">
        <v>-180073.54</v>
      </c>
      <c r="X102" s="126">
        <v>2574871.5499999998</v>
      </c>
      <c r="Y102" s="33"/>
      <c r="Z102" s="33">
        <v>1191602.45</v>
      </c>
      <c r="AA102" s="33"/>
      <c r="AB102" s="33">
        <v>1037.51</v>
      </c>
      <c r="AD102" s="33">
        <v>1674386.9</v>
      </c>
      <c r="AF102" s="33">
        <v>204291.75</v>
      </c>
      <c r="AG102" s="37">
        <v>2511405.65</v>
      </c>
      <c r="AI102" s="37">
        <v>10800</v>
      </c>
      <c r="AK102" s="37">
        <v>817475.34</v>
      </c>
      <c r="AL102" s="37">
        <v>268139.56</v>
      </c>
      <c r="AP102" s="241">
        <f t="shared" si="7"/>
        <v>375746.98</v>
      </c>
      <c r="AQ102" s="38">
        <f t="shared" si="8"/>
        <v>278109.52999999997</v>
      </c>
      <c r="AR102" s="53">
        <f t="shared" si="9"/>
        <v>97637.450000000012</v>
      </c>
      <c r="AS102" s="47">
        <f t="shared" si="10"/>
        <v>3071318.61</v>
      </c>
      <c r="AT102" s="39">
        <f t="shared" si="11"/>
        <v>3607820.55</v>
      </c>
      <c r="AU102" s="53">
        <f t="shared" si="12"/>
        <v>-536501.93999999994</v>
      </c>
    </row>
    <row r="103" spans="1:47">
      <c r="A103" s="32" t="s">
        <v>615</v>
      </c>
      <c r="B103" s="32" t="s">
        <v>334</v>
      </c>
      <c r="C103" s="32">
        <v>5487</v>
      </c>
      <c r="D103" s="32" t="s">
        <v>182</v>
      </c>
      <c r="E103" s="32" t="s">
        <v>182</v>
      </c>
      <c r="F103" s="36">
        <v>64784.49</v>
      </c>
      <c r="G103" s="36">
        <v>10822</v>
      </c>
      <c r="H103" s="36">
        <v>78941.89</v>
      </c>
      <c r="K103" s="126">
        <v>1239437.71</v>
      </c>
      <c r="L103" s="126">
        <v>423437.69</v>
      </c>
      <c r="O103" s="59">
        <v>24225</v>
      </c>
      <c r="P103" s="59">
        <v>118873.88</v>
      </c>
      <c r="S103" s="59">
        <v>28.03</v>
      </c>
      <c r="U103" s="126">
        <v>4694.47</v>
      </c>
      <c r="W103" s="126">
        <v>-160980.44</v>
      </c>
      <c r="X103" s="126">
        <v>2326634.9900000002</v>
      </c>
      <c r="Y103" s="33"/>
      <c r="Z103" s="33">
        <v>1338333.03</v>
      </c>
      <c r="AA103" s="33">
        <v>160772.21</v>
      </c>
      <c r="AB103" s="33">
        <v>511.9</v>
      </c>
      <c r="AD103" s="33">
        <v>1510096</v>
      </c>
      <c r="AF103" s="33">
        <v>126250.02</v>
      </c>
      <c r="AG103" s="37">
        <v>2475803</v>
      </c>
      <c r="AI103" s="37">
        <v>15588</v>
      </c>
      <c r="AJ103" s="37">
        <v>8780</v>
      </c>
      <c r="AK103" s="37">
        <v>917016.77</v>
      </c>
      <c r="AL103" s="37">
        <v>214752.7</v>
      </c>
      <c r="AO103" s="37">
        <v>74.84</v>
      </c>
      <c r="AP103" s="241">
        <f t="shared" si="7"/>
        <v>154548.38</v>
      </c>
      <c r="AQ103" s="38">
        <f t="shared" si="8"/>
        <v>143126.91</v>
      </c>
      <c r="AR103" s="53">
        <f t="shared" si="9"/>
        <v>11421.470000000001</v>
      </c>
      <c r="AS103" s="47">
        <f t="shared" si="10"/>
        <v>3135963.1599999997</v>
      </c>
      <c r="AT103" s="39">
        <f t="shared" si="11"/>
        <v>3632015.31</v>
      </c>
      <c r="AU103" s="53">
        <f t="shared" si="12"/>
        <v>-496052.15000000037</v>
      </c>
    </row>
    <row r="104" spans="1:47">
      <c r="A104" s="32" t="s">
        <v>615</v>
      </c>
      <c r="B104" s="32" t="s">
        <v>334</v>
      </c>
      <c r="C104" s="32">
        <v>4317</v>
      </c>
      <c r="D104" s="32" t="s">
        <v>183</v>
      </c>
      <c r="E104" s="32" t="s">
        <v>183</v>
      </c>
      <c r="F104" s="36">
        <v>212271.17</v>
      </c>
      <c r="G104" s="36">
        <v>58100</v>
      </c>
      <c r="H104" s="36">
        <v>63916.89</v>
      </c>
      <c r="K104" s="126">
        <v>1171672.32</v>
      </c>
      <c r="L104" s="126">
        <v>438742.32</v>
      </c>
      <c r="O104" s="59">
        <v>1450</v>
      </c>
      <c r="P104" s="59">
        <v>37354.449999999997</v>
      </c>
      <c r="S104" s="59">
        <v>28.41</v>
      </c>
      <c r="W104" s="126">
        <v>-244435.42</v>
      </c>
      <c r="X104" s="126">
        <v>2310530.36</v>
      </c>
      <c r="Y104" s="33"/>
      <c r="Z104" s="33">
        <v>1388918.44</v>
      </c>
      <c r="AA104" s="33">
        <v>530600</v>
      </c>
      <c r="AB104" s="33">
        <v>652.6</v>
      </c>
      <c r="AD104" s="33">
        <v>1385400.08</v>
      </c>
      <c r="AF104" s="33">
        <v>167856.75</v>
      </c>
      <c r="AG104" s="37">
        <v>2361230.83</v>
      </c>
      <c r="AI104" s="37">
        <v>11120</v>
      </c>
      <c r="AK104" s="37">
        <v>1029479.78</v>
      </c>
      <c r="AL104" s="37">
        <v>231822.36</v>
      </c>
      <c r="AP104" s="241">
        <f t="shared" si="7"/>
        <v>334288.06000000006</v>
      </c>
      <c r="AQ104" s="38">
        <f t="shared" si="8"/>
        <v>38832.86</v>
      </c>
      <c r="AR104" s="53">
        <f t="shared" si="9"/>
        <v>295455.20000000007</v>
      </c>
      <c r="AS104" s="47">
        <f t="shared" si="10"/>
        <v>3473427.87</v>
      </c>
      <c r="AT104" s="39">
        <f t="shared" si="11"/>
        <v>3633652.97</v>
      </c>
      <c r="AU104" s="53">
        <f t="shared" si="12"/>
        <v>-160225.10000000009</v>
      </c>
    </row>
    <row r="105" spans="1:47">
      <c r="A105" s="32" t="s">
        <v>615</v>
      </c>
      <c r="B105" s="32" t="s">
        <v>334</v>
      </c>
      <c r="C105" s="32">
        <v>3306</v>
      </c>
      <c r="D105" s="32" t="s">
        <v>293</v>
      </c>
      <c r="E105" s="32" t="s">
        <v>293</v>
      </c>
      <c r="F105" s="36">
        <v>273822.82</v>
      </c>
      <c r="G105" s="36">
        <v>20300</v>
      </c>
      <c r="H105" s="36">
        <v>55815.26</v>
      </c>
      <c r="K105" s="126">
        <v>1447872.61</v>
      </c>
      <c r="L105" s="126">
        <v>168847.66</v>
      </c>
      <c r="O105" s="59">
        <v>1900</v>
      </c>
      <c r="P105" s="59">
        <v>33798.639999999999</v>
      </c>
      <c r="S105" s="59">
        <v>64459.48</v>
      </c>
      <c r="W105" s="126">
        <v>-57245.78</v>
      </c>
      <c r="X105" s="126">
        <v>2166873.39</v>
      </c>
      <c r="Y105" s="33"/>
      <c r="Z105" s="33">
        <v>1218932.8799999999</v>
      </c>
      <c r="AA105" s="33">
        <v>211845</v>
      </c>
      <c r="AB105" s="33">
        <v>752.74</v>
      </c>
      <c r="AD105" s="33">
        <v>815948</v>
      </c>
      <c r="AF105" s="33">
        <v>244800</v>
      </c>
      <c r="AG105" s="37">
        <v>1560228</v>
      </c>
      <c r="AI105" s="37">
        <v>13202</v>
      </c>
      <c r="AK105" s="37">
        <v>893335</v>
      </c>
      <c r="AL105" s="37">
        <v>268641</v>
      </c>
      <c r="AP105" s="241">
        <f t="shared" si="7"/>
        <v>349938.08</v>
      </c>
      <c r="AQ105" s="38">
        <f t="shared" si="8"/>
        <v>100158.12</v>
      </c>
      <c r="AR105" s="53">
        <f t="shared" si="9"/>
        <v>249779.96000000002</v>
      </c>
      <c r="AS105" s="47">
        <f t="shared" si="10"/>
        <v>2492278.62</v>
      </c>
      <c r="AT105" s="39">
        <f t="shared" si="11"/>
        <v>2735406</v>
      </c>
      <c r="AU105" s="53">
        <f t="shared" si="12"/>
        <v>-243127.37999999989</v>
      </c>
    </row>
    <row r="106" spans="1:47">
      <c r="A106" s="32" t="s">
        <v>618</v>
      </c>
      <c r="B106" s="32" t="s">
        <v>335</v>
      </c>
      <c r="C106" s="32">
        <v>2510</v>
      </c>
      <c r="D106" s="32" t="s">
        <v>184</v>
      </c>
      <c r="E106" s="32" t="s">
        <v>184</v>
      </c>
      <c r="F106" s="36">
        <v>420339.64</v>
      </c>
      <c r="G106" s="36">
        <v>25275</v>
      </c>
      <c r="H106" s="36">
        <v>123280.56</v>
      </c>
      <c r="K106" s="126">
        <v>502167.95</v>
      </c>
      <c r="L106" s="126">
        <v>231683.05</v>
      </c>
      <c r="O106" s="59">
        <v>0</v>
      </c>
      <c r="P106" s="59">
        <v>33560</v>
      </c>
      <c r="S106" s="59">
        <v>0</v>
      </c>
      <c r="W106" s="126">
        <v>-472369.54</v>
      </c>
      <c r="X106" s="126">
        <v>1774553.91</v>
      </c>
      <c r="Y106" s="33"/>
      <c r="Z106" s="33">
        <v>1055684.94</v>
      </c>
      <c r="AA106" s="33">
        <v>20000</v>
      </c>
      <c r="AB106" s="33">
        <v>758.44</v>
      </c>
      <c r="AD106" s="33">
        <v>792592.5</v>
      </c>
      <c r="AF106" s="33">
        <v>74000</v>
      </c>
      <c r="AG106" s="37">
        <v>1079023.5</v>
      </c>
      <c r="AI106" s="37">
        <v>12829</v>
      </c>
      <c r="AJ106" s="37">
        <v>9000</v>
      </c>
      <c r="AK106" s="37">
        <v>661339.34</v>
      </c>
      <c r="AL106" s="37">
        <v>213842.21</v>
      </c>
      <c r="AP106" s="241">
        <f t="shared" si="7"/>
        <v>568895.19999999995</v>
      </c>
      <c r="AQ106" s="38">
        <f t="shared" si="8"/>
        <v>33560</v>
      </c>
      <c r="AR106" s="53">
        <f t="shared" si="9"/>
        <v>535335.19999999995</v>
      </c>
      <c r="AS106" s="47">
        <f t="shared" si="10"/>
        <v>1943035.88</v>
      </c>
      <c r="AT106" s="39">
        <f t="shared" si="11"/>
        <v>1976034.0499999998</v>
      </c>
      <c r="AU106" s="53">
        <f t="shared" si="12"/>
        <v>-32998.169999999925</v>
      </c>
    </row>
    <row r="107" spans="1:47">
      <c r="A107" s="32" t="s">
        <v>618</v>
      </c>
      <c r="B107" s="32" t="s">
        <v>335</v>
      </c>
      <c r="C107" s="32">
        <v>5410</v>
      </c>
      <c r="D107" s="32" t="s">
        <v>185</v>
      </c>
      <c r="E107" s="32" t="s">
        <v>185</v>
      </c>
      <c r="F107" s="36">
        <v>319539.43</v>
      </c>
      <c r="G107" s="36">
        <v>6300</v>
      </c>
      <c r="H107" s="36">
        <v>108283.22</v>
      </c>
      <c r="K107" s="126">
        <v>294354.59999999998</v>
      </c>
      <c r="L107" s="126">
        <v>281007.44</v>
      </c>
      <c r="O107" s="59">
        <v>0</v>
      </c>
      <c r="P107" s="59">
        <v>103786.05</v>
      </c>
      <c r="R107" s="59">
        <v>63000</v>
      </c>
      <c r="S107" s="59">
        <v>35162.19</v>
      </c>
      <c r="W107" s="126">
        <v>-557067.32999999996</v>
      </c>
      <c r="X107" s="126">
        <v>1563007.5</v>
      </c>
      <c r="Y107" s="33"/>
      <c r="Z107" s="33">
        <v>1920032.15</v>
      </c>
      <c r="AA107" s="33">
        <v>175260</v>
      </c>
      <c r="AB107" s="33">
        <v>767.51</v>
      </c>
      <c r="AD107" s="33">
        <v>1291832.5</v>
      </c>
      <c r="AF107" s="33">
        <v>122800</v>
      </c>
      <c r="AG107" s="37">
        <v>2274277.5</v>
      </c>
      <c r="AI107" s="37">
        <v>28707</v>
      </c>
      <c r="AK107" s="37">
        <v>1199178.27</v>
      </c>
      <c r="AL107" s="37">
        <v>206933.11</v>
      </c>
      <c r="AP107" s="241">
        <f t="shared" si="7"/>
        <v>434122.65</v>
      </c>
      <c r="AQ107" s="38">
        <f t="shared" si="8"/>
        <v>201948.24</v>
      </c>
      <c r="AR107" s="53">
        <f t="shared" si="9"/>
        <v>232174.41000000003</v>
      </c>
      <c r="AS107" s="47">
        <f t="shared" si="10"/>
        <v>3510692.16</v>
      </c>
      <c r="AT107" s="39">
        <f t="shared" si="11"/>
        <v>3709095.88</v>
      </c>
      <c r="AU107" s="53">
        <f t="shared" si="12"/>
        <v>-198403.71999999974</v>
      </c>
    </row>
    <row r="108" spans="1:47">
      <c r="A108" s="32" t="s">
        <v>618</v>
      </c>
      <c r="B108" s="32" t="s">
        <v>335</v>
      </c>
      <c r="C108" s="32">
        <v>2621</v>
      </c>
      <c r="D108" s="32" t="s">
        <v>186</v>
      </c>
      <c r="E108" s="32" t="s">
        <v>186</v>
      </c>
      <c r="F108" s="36">
        <v>223320.42</v>
      </c>
      <c r="G108" s="36">
        <v>39270</v>
      </c>
      <c r="H108" s="36">
        <v>81125.39</v>
      </c>
      <c r="K108" s="126">
        <v>385082.59</v>
      </c>
      <c r="L108" s="126">
        <v>251041.71</v>
      </c>
      <c r="O108" s="59">
        <v>6000</v>
      </c>
      <c r="P108" s="59">
        <v>55730</v>
      </c>
      <c r="S108" s="59">
        <v>0</v>
      </c>
      <c r="W108" s="126">
        <v>-1060280.6200000001</v>
      </c>
      <c r="X108" s="126">
        <v>2046781.46</v>
      </c>
      <c r="Y108" s="33"/>
      <c r="Z108" s="33">
        <v>1001573.63</v>
      </c>
      <c r="AA108" s="33">
        <v>182130</v>
      </c>
      <c r="AB108" s="33">
        <v>432.11</v>
      </c>
      <c r="AD108" s="33">
        <v>997800.5</v>
      </c>
      <c r="AF108" s="33">
        <v>82800</v>
      </c>
      <c r="AG108" s="37">
        <v>1386782.5</v>
      </c>
      <c r="AJ108" s="37">
        <v>22929</v>
      </c>
      <c r="AK108" s="37">
        <v>732517.04</v>
      </c>
      <c r="AL108" s="37">
        <v>190898.43</v>
      </c>
      <c r="AP108" s="241">
        <f t="shared" si="7"/>
        <v>343715.81000000006</v>
      </c>
      <c r="AQ108" s="38">
        <f t="shared" si="8"/>
        <v>61730</v>
      </c>
      <c r="AR108" s="53">
        <f t="shared" si="9"/>
        <v>281985.81000000006</v>
      </c>
      <c r="AS108" s="47">
        <f t="shared" si="10"/>
        <v>2264736.2400000002</v>
      </c>
      <c r="AT108" s="39">
        <f t="shared" si="11"/>
        <v>2333126.9700000002</v>
      </c>
      <c r="AU108" s="53">
        <f t="shared" si="12"/>
        <v>-68390.729999999981</v>
      </c>
    </row>
    <row r="109" spans="1:47">
      <c r="A109" s="32" t="s">
        <v>618</v>
      </c>
      <c r="B109" s="32" t="s">
        <v>335</v>
      </c>
      <c r="C109" s="32">
        <v>3282</v>
      </c>
      <c r="D109" s="32" t="s">
        <v>187</v>
      </c>
      <c r="E109" s="32" t="s">
        <v>187</v>
      </c>
      <c r="F109" s="36">
        <v>265349.86</v>
      </c>
      <c r="G109" s="36">
        <v>21694</v>
      </c>
      <c r="H109" s="36">
        <v>86103.76</v>
      </c>
      <c r="K109" s="126">
        <v>1058602.5</v>
      </c>
      <c r="L109" s="126">
        <v>302330.78999999998</v>
      </c>
      <c r="O109" s="59">
        <v>0</v>
      </c>
      <c r="P109" s="59">
        <v>50022.73</v>
      </c>
      <c r="R109" s="59">
        <v>183456</v>
      </c>
      <c r="S109" s="59">
        <v>0</v>
      </c>
      <c r="W109" s="126">
        <v>-1568116.95</v>
      </c>
      <c r="X109" s="126">
        <v>3243756.17</v>
      </c>
      <c r="Y109" s="33"/>
      <c r="Z109" s="33">
        <v>1199069.22</v>
      </c>
      <c r="AA109" s="33">
        <v>37626</v>
      </c>
      <c r="AB109" s="33">
        <v>327.82</v>
      </c>
      <c r="AD109" s="33">
        <v>1119539.8999999999</v>
      </c>
      <c r="AF109" s="33">
        <v>107100</v>
      </c>
      <c r="AG109" s="37">
        <v>1653660.9</v>
      </c>
      <c r="AI109" s="37">
        <v>3100</v>
      </c>
      <c r="AK109" s="37">
        <v>722863.3</v>
      </c>
      <c r="AL109" s="37">
        <v>259075.78</v>
      </c>
      <c r="AP109" s="241">
        <f t="shared" si="7"/>
        <v>373147.62</v>
      </c>
      <c r="AQ109" s="38">
        <f t="shared" si="8"/>
        <v>233478.73</v>
      </c>
      <c r="AR109" s="53">
        <f t="shared" si="9"/>
        <v>139668.88999999998</v>
      </c>
      <c r="AS109" s="47">
        <f t="shared" si="10"/>
        <v>2463662.94</v>
      </c>
      <c r="AT109" s="39">
        <f t="shared" si="11"/>
        <v>2638699.98</v>
      </c>
      <c r="AU109" s="53">
        <f t="shared" si="12"/>
        <v>-175037.04000000004</v>
      </c>
    </row>
    <row r="110" spans="1:47">
      <c r="A110" s="32" t="s">
        <v>618</v>
      </c>
      <c r="B110" s="32" t="s">
        <v>335</v>
      </c>
      <c r="C110" s="32">
        <v>1626</v>
      </c>
      <c r="D110" s="32" t="s">
        <v>188</v>
      </c>
      <c r="E110" s="32" t="s">
        <v>188</v>
      </c>
      <c r="F110" s="36">
        <v>268401.01</v>
      </c>
      <c r="G110" s="36">
        <v>14650</v>
      </c>
      <c r="H110" s="36">
        <v>45550.15</v>
      </c>
      <c r="K110" s="126">
        <v>289741.12</v>
      </c>
      <c r="L110" s="126">
        <v>256909.78</v>
      </c>
      <c r="O110" s="59">
        <v>3500</v>
      </c>
      <c r="P110" s="59">
        <v>42450</v>
      </c>
      <c r="S110" s="59">
        <v>0</v>
      </c>
      <c r="U110" s="126">
        <v>25000</v>
      </c>
      <c r="W110" s="126">
        <v>-1920613.19</v>
      </c>
      <c r="X110" s="126">
        <v>2614880.33</v>
      </c>
      <c r="Y110" s="33"/>
      <c r="Z110" s="33">
        <v>998994.83</v>
      </c>
      <c r="AA110" s="33">
        <v>100000</v>
      </c>
      <c r="AB110" s="33">
        <v>177.31</v>
      </c>
      <c r="AD110" s="33">
        <v>1037099</v>
      </c>
      <c r="AF110" s="33">
        <v>68400</v>
      </c>
      <c r="AG110" s="37">
        <v>1299578</v>
      </c>
      <c r="AI110" s="37">
        <v>3500</v>
      </c>
      <c r="AJ110" s="37">
        <v>5760</v>
      </c>
      <c r="AK110" s="37">
        <v>514756.19</v>
      </c>
      <c r="AL110" s="37">
        <v>271042.03000000003</v>
      </c>
      <c r="AP110" s="241">
        <f t="shared" si="7"/>
        <v>328601.16000000003</v>
      </c>
      <c r="AQ110" s="38">
        <f t="shared" si="8"/>
        <v>45950</v>
      </c>
      <c r="AR110" s="53">
        <f t="shared" si="9"/>
        <v>282651.16000000003</v>
      </c>
      <c r="AS110" s="47">
        <f t="shared" si="10"/>
        <v>2204671.14</v>
      </c>
      <c r="AT110" s="39">
        <f t="shared" si="11"/>
        <v>2094636.22</v>
      </c>
      <c r="AU110" s="53">
        <f t="shared" si="12"/>
        <v>110034.92000000016</v>
      </c>
    </row>
    <row r="111" spans="1:47">
      <c r="A111" s="32" t="s">
        <v>618</v>
      </c>
      <c r="B111" s="32" t="s">
        <v>335</v>
      </c>
      <c r="C111" s="32">
        <v>2000</v>
      </c>
      <c r="D111" s="32" t="s">
        <v>294</v>
      </c>
      <c r="E111" s="32" t="s">
        <v>294</v>
      </c>
      <c r="F111" s="36">
        <v>396086.37</v>
      </c>
      <c r="G111" s="36">
        <v>60618</v>
      </c>
      <c r="H111" s="36">
        <v>38729.35</v>
      </c>
      <c r="K111" s="126">
        <v>704460.91</v>
      </c>
      <c r="L111" s="126">
        <v>630892.9</v>
      </c>
      <c r="O111" s="59">
        <v>0</v>
      </c>
      <c r="P111" s="59">
        <v>95450</v>
      </c>
      <c r="S111" s="59">
        <v>0</v>
      </c>
      <c r="W111" s="126">
        <v>140941.48000000001</v>
      </c>
      <c r="X111" s="126">
        <v>1695120.4</v>
      </c>
      <c r="Y111" s="33"/>
      <c r="Z111" s="33">
        <v>853166.78</v>
      </c>
      <c r="AA111" s="33">
        <v>109738</v>
      </c>
      <c r="AB111" s="33">
        <v>691.72</v>
      </c>
      <c r="AD111" s="33">
        <v>502720</v>
      </c>
      <c r="AF111" s="33">
        <v>33900</v>
      </c>
      <c r="AG111" s="37">
        <v>809948</v>
      </c>
      <c r="AI111" s="37">
        <v>26911.95</v>
      </c>
      <c r="AJ111" s="37">
        <v>960</v>
      </c>
      <c r="AK111" s="37">
        <v>563971.86</v>
      </c>
      <c r="AL111" s="37">
        <v>199149.04</v>
      </c>
      <c r="AP111" s="241">
        <f t="shared" si="7"/>
        <v>495433.72</v>
      </c>
      <c r="AQ111" s="38">
        <f t="shared" si="8"/>
        <v>95450</v>
      </c>
      <c r="AR111" s="53">
        <f t="shared" si="9"/>
        <v>399983.72</v>
      </c>
      <c r="AS111" s="47">
        <f t="shared" si="10"/>
        <v>1500216.5</v>
      </c>
      <c r="AT111" s="39">
        <f t="shared" si="11"/>
        <v>1600940.85</v>
      </c>
      <c r="AU111" s="53">
        <f t="shared" si="12"/>
        <v>-100724.35000000009</v>
      </c>
    </row>
    <row r="112" spans="1:47">
      <c r="A112" s="32" t="s">
        <v>323</v>
      </c>
      <c r="B112" s="32" t="s">
        <v>324</v>
      </c>
      <c r="C112" s="32">
        <v>2656</v>
      </c>
      <c r="D112" s="32" t="s">
        <v>189</v>
      </c>
      <c r="E112" s="32" t="s">
        <v>189</v>
      </c>
      <c r="F112" s="36">
        <v>357505.17</v>
      </c>
      <c r="G112" s="36">
        <v>113167.78</v>
      </c>
      <c r="H112" s="36">
        <v>23907.96</v>
      </c>
      <c r="K112" s="126">
        <v>588651.76</v>
      </c>
      <c r="L112" s="126">
        <v>496047.14</v>
      </c>
      <c r="O112" s="59">
        <v>39000</v>
      </c>
      <c r="P112" s="59">
        <v>42485</v>
      </c>
      <c r="R112" s="59">
        <v>11140</v>
      </c>
      <c r="S112" s="59">
        <v>514.73</v>
      </c>
      <c r="W112" s="126">
        <v>380361.66</v>
      </c>
      <c r="X112" s="126">
        <v>1187793.3799999999</v>
      </c>
      <c r="Y112" s="33"/>
      <c r="Z112" s="33">
        <v>1088930.1200000001</v>
      </c>
      <c r="AA112" s="33">
        <v>61000</v>
      </c>
      <c r="AB112" s="33">
        <v>510.21</v>
      </c>
      <c r="AD112" s="33">
        <v>766440</v>
      </c>
      <c r="AF112" s="33">
        <v>165000</v>
      </c>
      <c r="AG112" s="37">
        <v>1044909</v>
      </c>
      <c r="AI112" s="37">
        <v>5480</v>
      </c>
      <c r="AK112" s="37">
        <v>757651.4</v>
      </c>
      <c r="AL112" s="37">
        <v>355854.89</v>
      </c>
      <c r="AP112" s="241">
        <f t="shared" si="7"/>
        <v>494580.91</v>
      </c>
      <c r="AQ112" s="38">
        <f t="shared" si="8"/>
        <v>93139.73</v>
      </c>
      <c r="AR112" s="53">
        <f t="shared" si="9"/>
        <v>401441.18</v>
      </c>
      <c r="AS112" s="47">
        <f t="shared" si="10"/>
        <v>2081880.33</v>
      </c>
      <c r="AT112" s="39">
        <f t="shared" si="11"/>
        <v>2163895.29</v>
      </c>
      <c r="AU112" s="53">
        <f t="shared" si="12"/>
        <v>-82014.959999999963</v>
      </c>
    </row>
    <row r="113" spans="1:47">
      <c r="A113" s="32" t="s">
        <v>323</v>
      </c>
      <c r="B113" s="32" t="s">
        <v>324</v>
      </c>
      <c r="C113" s="32">
        <v>7630</v>
      </c>
      <c r="D113" s="32" t="s">
        <v>190</v>
      </c>
      <c r="E113" s="32" t="s">
        <v>190</v>
      </c>
      <c r="F113" s="36">
        <v>451596.4</v>
      </c>
      <c r="G113" s="36">
        <v>135213.45000000001</v>
      </c>
      <c r="H113" s="36">
        <v>85913</v>
      </c>
      <c r="K113" s="126">
        <v>832354.12</v>
      </c>
      <c r="L113" s="126">
        <v>396163.55</v>
      </c>
      <c r="O113" s="59">
        <v>0</v>
      </c>
      <c r="P113" s="59">
        <v>41770.5</v>
      </c>
      <c r="R113" s="59">
        <v>35350</v>
      </c>
      <c r="S113" s="59">
        <v>1099.1300000000001</v>
      </c>
      <c r="W113" s="126">
        <v>-2040884.48</v>
      </c>
      <c r="X113" s="126">
        <v>4005245.62</v>
      </c>
      <c r="Y113" s="33"/>
      <c r="Z113" s="33">
        <v>2210011.38</v>
      </c>
      <c r="AA113" s="33">
        <v>284650</v>
      </c>
      <c r="AB113" s="33">
        <v>985.29</v>
      </c>
      <c r="AD113" s="33">
        <v>1662382</v>
      </c>
      <c r="AF113" s="33">
        <v>411000</v>
      </c>
      <c r="AG113" s="37">
        <v>2531094</v>
      </c>
      <c r="AI113" s="37">
        <v>16100</v>
      </c>
      <c r="AK113" s="37">
        <v>1695757.48</v>
      </c>
      <c r="AL113" s="37">
        <v>467417.44</v>
      </c>
      <c r="AP113" s="241">
        <f t="shared" si="7"/>
        <v>672722.85000000009</v>
      </c>
      <c r="AQ113" s="38">
        <f t="shared" si="8"/>
        <v>78219.63</v>
      </c>
      <c r="AR113" s="53">
        <f t="shared" si="9"/>
        <v>594503.22000000009</v>
      </c>
      <c r="AS113" s="47">
        <f t="shared" si="10"/>
        <v>4569028.67</v>
      </c>
      <c r="AT113" s="39">
        <f t="shared" si="11"/>
        <v>4710368.9200000009</v>
      </c>
      <c r="AU113" s="53">
        <f t="shared" si="12"/>
        <v>-141340.25000000093</v>
      </c>
    </row>
    <row r="114" spans="1:47">
      <c r="A114" s="32" t="s">
        <v>323</v>
      </c>
      <c r="B114" s="32" t="s">
        <v>324</v>
      </c>
      <c r="C114" s="32">
        <v>6247</v>
      </c>
      <c r="D114" s="32" t="s">
        <v>191</v>
      </c>
      <c r="E114" s="32" t="s">
        <v>191</v>
      </c>
      <c r="F114" s="36">
        <v>224710.76</v>
      </c>
      <c r="G114" s="36">
        <v>91641.5</v>
      </c>
      <c r="H114" s="36">
        <v>78807.63</v>
      </c>
      <c r="K114" s="126">
        <v>1247076.1000000001</v>
      </c>
      <c r="L114" s="126">
        <v>816844.54</v>
      </c>
      <c r="O114" s="59">
        <v>41517</v>
      </c>
      <c r="P114" s="59">
        <v>29550</v>
      </c>
      <c r="R114" s="59">
        <v>13500</v>
      </c>
      <c r="S114" s="59">
        <v>688.63</v>
      </c>
      <c r="W114" s="126">
        <v>369040.71</v>
      </c>
      <c r="X114" s="126">
        <v>2324775.44</v>
      </c>
      <c r="Y114" s="33"/>
      <c r="Z114" s="33">
        <v>2129341.48</v>
      </c>
      <c r="AA114" s="33">
        <v>91330</v>
      </c>
      <c r="AB114" s="33">
        <v>519.29999999999995</v>
      </c>
      <c r="AD114" s="33">
        <v>1567470</v>
      </c>
      <c r="AF114" s="33">
        <v>277500</v>
      </c>
      <c r="AG114" s="37">
        <v>2603566</v>
      </c>
      <c r="AI114" s="37">
        <v>22816</v>
      </c>
      <c r="AK114" s="37">
        <v>1360115.55</v>
      </c>
      <c r="AL114" s="37">
        <v>399654.48</v>
      </c>
      <c r="AP114" s="241">
        <f t="shared" si="7"/>
        <v>395159.89</v>
      </c>
      <c r="AQ114" s="38">
        <f t="shared" si="8"/>
        <v>85255.63</v>
      </c>
      <c r="AR114" s="53">
        <f t="shared" si="9"/>
        <v>309904.26</v>
      </c>
      <c r="AS114" s="47">
        <f t="shared" si="10"/>
        <v>4066160.78</v>
      </c>
      <c r="AT114" s="39">
        <f t="shared" si="11"/>
        <v>4386152.0299999993</v>
      </c>
      <c r="AU114" s="53">
        <f t="shared" si="12"/>
        <v>-319991.24999999953</v>
      </c>
    </row>
    <row r="115" spans="1:47">
      <c r="A115" s="32" t="s">
        <v>323</v>
      </c>
      <c r="B115" s="32" t="s">
        <v>324</v>
      </c>
      <c r="C115" s="32">
        <v>5607</v>
      </c>
      <c r="D115" s="32" t="s">
        <v>192</v>
      </c>
      <c r="E115" s="32" t="s">
        <v>192</v>
      </c>
      <c r="F115" s="36">
        <v>350442</v>
      </c>
      <c r="G115" s="36">
        <v>165877.75</v>
      </c>
      <c r="H115" s="36">
        <v>43626.47</v>
      </c>
      <c r="K115" s="126">
        <v>1152005.1299999999</v>
      </c>
      <c r="L115" s="126">
        <v>529104.62</v>
      </c>
      <c r="O115" s="59">
        <v>12270</v>
      </c>
      <c r="P115" s="59">
        <v>60079.77</v>
      </c>
      <c r="S115" s="59">
        <v>125</v>
      </c>
      <c r="W115" s="126">
        <v>-141475.09</v>
      </c>
      <c r="X115" s="126">
        <v>2600171.9900000002</v>
      </c>
      <c r="Y115" s="33"/>
      <c r="Z115" s="33">
        <v>1713332.05</v>
      </c>
      <c r="AA115" s="33"/>
      <c r="AB115" s="33">
        <v>1076.96</v>
      </c>
      <c r="AD115" s="33">
        <v>1263130</v>
      </c>
      <c r="AF115" s="33">
        <v>146300</v>
      </c>
      <c r="AG115" s="37">
        <v>1923412</v>
      </c>
      <c r="AI115" s="37">
        <v>19260</v>
      </c>
      <c r="AK115" s="37">
        <v>920256.37</v>
      </c>
      <c r="AL115" s="37">
        <v>400026.34</v>
      </c>
      <c r="AO115" s="37">
        <v>151000</v>
      </c>
      <c r="AP115" s="241">
        <f t="shared" si="7"/>
        <v>559946.22</v>
      </c>
      <c r="AQ115" s="38">
        <f t="shared" si="8"/>
        <v>72474.76999999999</v>
      </c>
      <c r="AR115" s="53">
        <f t="shared" si="9"/>
        <v>487471.44999999995</v>
      </c>
      <c r="AS115" s="47">
        <f t="shared" si="10"/>
        <v>3123839.01</v>
      </c>
      <c r="AT115" s="39">
        <f t="shared" si="11"/>
        <v>3413954.71</v>
      </c>
      <c r="AU115" s="53">
        <f t="shared" si="12"/>
        <v>-290115.70000000019</v>
      </c>
    </row>
    <row r="116" spans="1:47">
      <c r="A116" s="32" t="s">
        <v>623</v>
      </c>
      <c r="B116" s="32" t="s">
        <v>336</v>
      </c>
      <c r="C116" s="32">
        <v>3493</v>
      </c>
      <c r="D116" s="32" t="s">
        <v>193</v>
      </c>
      <c r="E116" s="32" t="s">
        <v>193</v>
      </c>
      <c r="F116" s="36">
        <v>512889.89</v>
      </c>
      <c r="G116" s="36">
        <v>25266.29</v>
      </c>
      <c r="H116" s="36">
        <v>280622.36</v>
      </c>
      <c r="K116" s="126">
        <v>61387.75</v>
      </c>
      <c r="L116" s="126">
        <v>356471.06</v>
      </c>
      <c r="O116" s="59">
        <v>0</v>
      </c>
      <c r="P116" s="59">
        <v>52576.41</v>
      </c>
      <c r="S116" s="59">
        <v>1500</v>
      </c>
      <c r="W116" s="126">
        <v>655089.27</v>
      </c>
      <c r="X116" s="126">
        <v>961037.76</v>
      </c>
      <c r="Y116" s="33"/>
      <c r="Z116" s="33">
        <v>1737170.17</v>
      </c>
      <c r="AA116" s="33"/>
      <c r="AB116" s="33">
        <v>1046.19</v>
      </c>
      <c r="AD116" s="33">
        <v>1187710</v>
      </c>
      <c r="AF116" s="33">
        <v>558848</v>
      </c>
      <c r="AG116" s="37">
        <v>1934492</v>
      </c>
      <c r="AI116" s="37">
        <v>4640</v>
      </c>
      <c r="AK116" s="37">
        <v>1843964.16</v>
      </c>
      <c r="AL116" s="37">
        <v>135244.29</v>
      </c>
      <c r="AP116" s="241">
        <f t="shared" si="7"/>
        <v>818778.54</v>
      </c>
      <c r="AQ116" s="38">
        <f t="shared" si="8"/>
        <v>54076.41</v>
      </c>
      <c r="AR116" s="53">
        <f t="shared" si="9"/>
        <v>764702.13</v>
      </c>
      <c r="AS116" s="47">
        <f t="shared" si="10"/>
        <v>3484774.36</v>
      </c>
      <c r="AT116" s="39">
        <f t="shared" si="11"/>
        <v>3918340.45</v>
      </c>
      <c r="AU116" s="53">
        <f t="shared" si="12"/>
        <v>-433566.09000000032</v>
      </c>
    </row>
    <row r="117" spans="1:47">
      <c r="A117" s="32" t="s">
        <v>623</v>
      </c>
      <c r="B117" s="32" t="s">
        <v>336</v>
      </c>
      <c r="C117" s="32">
        <v>3014</v>
      </c>
      <c r="D117" s="32" t="s">
        <v>194</v>
      </c>
      <c r="E117" s="32" t="s">
        <v>194</v>
      </c>
      <c r="F117" s="36">
        <v>783504.55</v>
      </c>
      <c r="G117" s="36">
        <v>21685</v>
      </c>
      <c r="H117" s="36">
        <v>57493.760000000002</v>
      </c>
      <c r="K117" s="126">
        <v>87403.08</v>
      </c>
      <c r="L117" s="126">
        <v>352607.26</v>
      </c>
      <c r="O117" s="59">
        <v>0</v>
      </c>
      <c r="P117" s="59">
        <v>31134.89</v>
      </c>
      <c r="R117" s="59">
        <v>10000</v>
      </c>
      <c r="S117" s="59">
        <v>206000</v>
      </c>
      <c r="W117" s="126">
        <v>632654.14</v>
      </c>
      <c r="X117" s="126">
        <v>852668.5</v>
      </c>
      <c r="Y117" s="33"/>
      <c r="Z117" s="33">
        <v>829722.59</v>
      </c>
      <c r="AA117" s="33"/>
      <c r="AB117" s="33">
        <v>2575.41</v>
      </c>
      <c r="AD117" s="33">
        <v>1028733.5</v>
      </c>
      <c r="AF117" s="33">
        <v>100782</v>
      </c>
      <c r="AG117" s="37">
        <v>1487692.5</v>
      </c>
      <c r="AI117" s="37">
        <v>15970</v>
      </c>
      <c r="AK117" s="37">
        <v>756415.5</v>
      </c>
      <c r="AL117" s="37">
        <v>131499.38</v>
      </c>
      <c r="AP117" s="241">
        <f t="shared" si="7"/>
        <v>862683.31</v>
      </c>
      <c r="AQ117" s="38">
        <f t="shared" si="8"/>
        <v>247134.89</v>
      </c>
      <c r="AR117" s="53">
        <f t="shared" si="9"/>
        <v>615548.42000000004</v>
      </c>
      <c r="AS117" s="47">
        <f t="shared" si="10"/>
        <v>1961813.5</v>
      </c>
      <c r="AT117" s="39">
        <f t="shared" si="11"/>
        <v>2391577.38</v>
      </c>
      <c r="AU117" s="53">
        <f t="shared" si="12"/>
        <v>-429763.87999999989</v>
      </c>
    </row>
    <row r="118" spans="1:47">
      <c r="A118" s="32" t="s">
        <v>623</v>
      </c>
      <c r="B118" s="32" t="s">
        <v>336</v>
      </c>
      <c r="C118" s="32">
        <v>2015</v>
      </c>
      <c r="D118" s="32" t="s">
        <v>195</v>
      </c>
      <c r="E118" s="32" t="s">
        <v>195</v>
      </c>
      <c r="F118" s="36">
        <v>76925.320000000007</v>
      </c>
      <c r="G118" s="36">
        <v>11969.71</v>
      </c>
      <c r="H118" s="36">
        <v>61188.51</v>
      </c>
      <c r="K118" s="126">
        <v>784119.57</v>
      </c>
      <c r="L118" s="126">
        <v>168853.03</v>
      </c>
      <c r="O118" s="59">
        <v>0</v>
      </c>
      <c r="P118" s="59">
        <v>32207.02</v>
      </c>
      <c r="R118" s="59">
        <v>42000</v>
      </c>
      <c r="S118" s="59">
        <v>788</v>
      </c>
      <c r="T118" s="59">
        <v>30000</v>
      </c>
      <c r="W118" s="126">
        <v>-373963.07</v>
      </c>
      <c r="X118" s="126">
        <v>1993338.97</v>
      </c>
      <c r="Y118" s="33"/>
      <c r="Z118" s="33">
        <v>769618.75</v>
      </c>
      <c r="AA118" s="33"/>
      <c r="AB118" s="33">
        <v>900.56</v>
      </c>
      <c r="AD118" s="33">
        <v>1303173</v>
      </c>
      <c r="AF118" s="33">
        <v>81000</v>
      </c>
      <c r="AG118" s="37">
        <v>1664671</v>
      </c>
      <c r="AI118" s="37">
        <v>27404</v>
      </c>
      <c r="AK118" s="37">
        <v>683819.69</v>
      </c>
      <c r="AL118" s="37">
        <v>230112.4</v>
      </c>
      <c r="AO118" s="37">
        <v>170000</v>
      </c>
      <c r="AP118" s="241">
        <f t="shared" si="7"/>
        <v>150083.54</v>
      </c>
      <c r="AQ118" s="38">
        <f t="shared" si="8"/>
        <v>104995.02</v>
      </c>
      <c r="AR118" s="53">
        <f t="shared" si="9"/>
        <v>45088.520000000004</v>
      </c>
      <c r="AS118" s="47">
        <f t="shared" si="10"/>
        <v>2154692.31</v>
      </c>
      <c r="AT118" s="39">
        <f t="shared" si="11"/>
        <v>2776007.09</v>
      </c>
      <c r="AU118" s="53">
        <f t="shared" si="12"/>
        <v>-621314.7799999998</v>
      </c>
    </row>
    <row r="119" spans="1:47">
      <c r="A119" s="32" t="s">
        <v>623</v>
      </c>
      <c r="B119" s="32" t="s">
        <v>336</v>
      </c>
      <c r="C119" s="32">
        <v>1974</v>
      </c>
      <c r="D119" s="32" t="s">
        <v>196</v>
      </c>
      <c r="E119" s="32" t="s">
        <v>196</v>
      </c>
      <c r="F119" s="36">
        <v>441061.75</v>
      </c>
      <c r="G119" s="36">
        <v>34450.81</v>
      </c>
      <c r="H119" s="36">
        <v>64678.64</v>
      </c>
      <c r="K119" s="126">
        <v>239751.93</v>
      </c>
      <c r="L119" s="126">
        <v>170008.88</v>
      </c>
      <c r="O119" s="59">
        <v>0</v>
      </c>
      <c r="P119" s="59">
        <v>41029.99</v>
      </c>
      <c r="S119" s="59">
        <v>1315</v>
      </c>
      <c r="W119" s="126">
        <v>-2131937.08</v>
      </c>
      <c r="X119" s="126">
        <v>3276385.87</v>
      </c>
      <c r="Y119" s="33"/>
      <c r="Z119" s="33">
        <v>1136012.93</v>
      </c>
      <c r="AA119" s="33"/>
      <c r="AB119" s="33">
        <v>1079.1300000000001</v>
      </c>
      <c r="AD119" s="33">
        <v>345148.5</v>
      </c>
      <c r="AF119" s="33">
        <v>98875.78</v>
      </c>
      <c r="AG119" s="37">
        <v>892968.5</v>
      </c>
      <c r="AI119" s="37">
        <v>26810</v>
      </c>
      <c r="AJ119" s="37">
        <v>0</v>
      </c>
      <c r="AK119" s="37">
        <v>679004.75</v>
      </c>
      <c r="AL119" s="37">
        <v>219174.86</v>
      </c>
      <c r="AP119" s="241">
        <f t="shared" si="7"/>
        <v>540191.19999999995</v>
      </c>
      <c r="AQ119" s="38">
        <f t="shared" si="8"/>
        <v>42344.99</v>
      </c>
      <c r="AR119" s="53">
        <f t="shared" si="9"/>
        <v>497846.20999999996</v>
      </c>
      <c r="AS119" s="47">
        <f t="shared" si="10"/>
        <v>1581116.3399999999</v>
      </c>
      <c r="AT119" s="39">
        <f t="shared" si="11"/>
        <v>1817958.1099999999</v>
      </c>
      <c r="AU119" s="53">
        <f t="shared" si="12"/>
        <v>-236841.77000000002</v>
      </c>
    </row>
    <row r="120" spans="1:47">
      <c r="A120" s="32" t="s">
        <v>623</v>
      </c>
      <c r="B120" s="32" t="s">
        <v>336</v>
      </c>
      <c r="C120" s="32">
        <v>3170</v>
      </c>
      <c r="D120" s="32" t="s">
        <v>197</v>
      </c>
      <c r="E120" s="32" t="s">
        <v>197</v>
      </c>
      <c r="F120" s="36">
        <v>26268.6</v>
      </c>
      <c r="G120" s="36">
        <v>13320</v>
      </c>
      <c r="H120" s="36">
        <v>114489.25</v>
      </c>
      <c r="K120" s="126">
        <v>1120043.6100000001</v>
      </c>
      <c r="L120" s="126">
        <v>1045967.8</v>
      </c>
      <c r="O120" s="59">
        <v>0</v>
      </c>
      <c r="P120" s="59">
        <v>33155.35</v>
      </c>
      <c r="R120" s="59">
        <v>20000</v>
      </c>
      <c r="S120" s="59">
        <v>126.7</v>
      </c>
      <c r="W120" s="126">
        <v>-1675066.98</v>
      </c>
      <c r="X120" s="126">
        <v>3690825.96</v>
      </c>
      <c r="Y120" s="33"/>
      <c r="Z120" s="33">
        <v>1523517.35</v>
      </c>
      <c r="AA120" s="33">
        <v>120000</v>
      </c>
      <c r="AB120" s="33">
        <v>374.66</v>
      </c>
      <c r="AD120" s="33">
        <v>1202868.5</v>
      </c>
      <c r="AF120" s="33">
        <v>99715</v>
      </c>
      <c r="AG120" s="37">
        <v>1733976.5</v>
      </c>
      <c r="AI120" s="37">
        <v>29330</v>
      </c>
      <c r="AK120" s="37">
        <v>673188.42</v>
      </c>
      <c r="AL120" s="37">
        <v>258932.36</v>
      </c>
      <c r="AP120" s="241">
        <f t="shared" si="7"/>
        <v>154077.85</v>
      </c>
      <c r="AQ120" s="38">
        <f t="shared" si="8"/>
        <v>53282.049999999996</v>
      </c>
      <c r="AR120" s="53">
        <f t="shared" si="9"/>
        <v>100795.80000000002</v>
      </c>
      <c r="AS120" s="47">
        <f t="shared" si="10"/>
        <v>2946475.51</v>
      </c>
      <c r="AT120" s="39">
        <f t="shared" si="11"/>
        <v>2695427.28</v>
      </c>
      <c r="AU120" s="53">
        <f t="shared" si="12"/>
        <v>251048.22999999998</v>
      </c>
    </row>
    <row r="121" spans="1:47">
      <c r="A121" s="32" t="s">
        <v>623</v>
      </c>
      <c r="B121" s="32" t="s">
        <v>336</v>
      </c>
      <c r="C121" s="32">
        <v>2966</v>
      </c>
      <c r="D121" s="32" t="s">
        <v>198</v>
      </c>
      <c r="E121" s="32" t="s">
        <v>198</v>
      </c>
      <c r="F121" s="36">
        <v>827006.63</v>
      </c>
      <c r="G121" s="36">
        <v>15760</v>
      </c>
      <c r="H121" s="36">
        <v>53713.46</v>
      </c>
      <c r="K121" s="126">
        <v>250986.92</v>
      </c>
      <c r="L121" s="126">
        <v>232805.08</v>
      </c>
      <c r="O121" s="59">
        <v>0</v>
      </c>
      <c r="P121" s="59">
        <v>28656.95</v>
      </c>
      <c r="S121" s="59">
        <v>1225</v>
      </c>
      <c r="W121" s="126">
        <v>-174629.24</v>
      </c>
      <c r="X121" s="126">
        <v>1854865.59</v>
      </c>
      <c r="Y121" s="33">
        <v>2144.37</v>
      </c>
      <c r="Z121" s="33">
        <v>1515631.8</v>
      </c>
      <c r="AA121" s="33"/>
      <c r="AB121" s="33"/>
      <c r="AD121" s="33">
        <v>1154807.94</v>
      </c>
      <c r="AF121" s="33">
        <v>208710</v>
      </c>
      <c r="AG121" s="37">
        <v>1528909.94</v>
      </c>
      <c r="AI121" s="37">
        <v>22590</v>
      </c>
      <c r="AK121" s="37">
        <v>1505705.62</v>
      </c>
      <c r="AL121" s="37">
        <v>153934.76</v>
      </c>
      <c r="AP121" s="241">
        <f t="shared" si="7"/>
        <v>896480.09</v>
      </c>
      <c r="AQ121" s="38">
        <f t="shared" si="8"/>
        <v>29881.95</v>
      </c>
      <c r="AR121" s="53">
        <f t="shared" si="9"/>
        <v>866598.14</v>
      </c>
      <c r="AS121" s="47">
        <f t="shared" si="10"/>
        <v>2881294.1100000003</v>
      </c>
      <c r="AT121" s="39">
        <f t="shared" si="11"/>
        <v>3211140.3200000003</v>
      </c>
      <c r="AU121" s="53">
        <f t="shared" si="12"/>
        <v>-329846.20999999996</v>
      </c>
    </row>
    <row r="122" spans="1:47">
      <c r="A122" s="32" t="s">
        <v>623</v>
      </c>
      <c r="B122" s="32" t="s">
        <v>336</v>
      </c>
      <c r="C122" s="32">
        <v>3526</v>
      </c>
      <c r="D122" s="32" t="s">
        <v>199</v>
      </c>
      <c r="E122" s="32" t="s">
        <v>199</v>
      </c>
      <c r="F122" s="36">
        <v>450627.38</v>
      </c>
      <c r="G122" s="36">
        <v>38265</v>
      </c>
      <c r="H122" s="36">
        <v>104674.75</v>
      </c>
      <c r="K122" s="126">
        <v>565999.68999999994</v>
      </c>
      <c r="L122" s="126">
        <v>504444.4</v>
      </c>
      <c r="O122" s="59">
        <v>0</v>
      </c>
      <c r="P122" s="59">
        <v>22664.5</v>
      </c>
      <c r="S122" s="59">
        <v>40000</v>
      </c>
      <c r="W122" s="126">
        <v>487340.2</v>
      </c>
      <c r="X122" s="126">
        <v>1808375.97</v>
      </c>
      <c r="Y122" s="33"/>
      <c r="Z122" s="33">
        <v>976914.78</v>
      </c>
      <c r="AA122" s="33">
        <v>333410</v>
      </c>
      <c r="AB122" s="33">
        <v>1639.27</v>
      </c>
      <c r="AD122" s="33">
        <v>728382.92</v>
      </c>
      <c r="AF122" s="33">
        <v>86600</v>
      </c>
      <c r="AG122" s="37">
        <v>1246586.92</v>
      </c>
      <c r="AI122" s="37">
        <v>30570</v>
      </c>
      <c r="AK122" s="37">
        <v>1194979.76</v>
      </c>
      <c r="AL122" s="37">
        <v>349179.74</v>
      </c>
      <c r="AP122" s="241">
        <f t="shared" si="7"/>
        <v>593567.13</v>
      </c>
      <c r="AQ122" s="38">
        <f t="shared" si="8"/>
        <v>62664.5</v>
      </c>
      <c r="AR122" s="53">
        <f t="shared" si="9"/>
        <v>530902.63</v>
      </c>
      <c r="AS122" s="47">
        <f t="shared" si="10"/>
        <v>2126946.9700000002</v>
      </c>
      <c r="AT122" s="39">
        <f t="shared" si="11"/>
        <v>2821316.42</v>
      </c>
      <c r="AU122" s="53">
        <f t="shared" si="12"/>
        <v>-694369.44999999972</v>
      </c>
    </row>
    <row r="123" spans="1:47">
      <c r="A123" s="32" t="s">
        <v>623</v>
      </c>
      <c r="B123" s="32" t="s">
        <v>336</v>
      </c>
      <c r="C123" s="32">
        <v>3657</v>
      </c>
      <c r="D123" s="32" t="s">
        <v>200</v>
      </c>
      <c r="E123" s="32" t="s">
        <v>200</v>
      </c>
      <c r="F123" s="36">
        <v>218368.6</v>
      </c>
      <c r="G123" s="36">
        <v>79008.97</v>
      </c>
      <c r="H123" s="36">
        <v>118213.11</v>
      </c>
      <c r="K123" s="126">
        <v>399140</v>
      </c>
      <c r="L123" s="126">
        <v>673518.93</v>
      </c>
      <c r="O123" s="59">
        <v>0</v>
      </c>
      <c r="P123" s="59">
        <v>46841.43</v>
      </c>
      <c r="S123" s="59">
        <v>1660.33</v>
      </c>
      <c r="U123" s="126">
        <v>39173</v>
      </c>
      <c r="W123" s="126">
        <v>-497256.64</v>
      </c>
      <c r="X123" s="126">
        <v>2329931.42</v>
      </c>
      <c r="Y123" s="33"/>
      <c r="Z123" s="33">
        <v>1026958.09</v>
      </c>
      <c r="AA123" s="33">
        <v>100000</v>
      </c>
      <c r="AB123" s="33">
        <v>926.25</v>
      </c>
      <c r="AD123" s="33">
        <v>1737473.5</v>
      </c>
      <c r="AF123" s="33">
        <v>177201.94</v>
      </c>
      <c r="AG123" s="37">
        <v>2139353.5</v>
      </c>
      <c r="AI123" s="37">
        <v>40550</v>
      </c>
      <c r="AK123" s="37">
        <v>1021804.73</v>
      </c>
      <c r="AL123" s="37">
        <v>269951.48</v>
      </c>
      <c r="AO123" s="37">
        <v>3000</v>
      </c>
      <c r="AP123" s="241">
        <f t="shared" si="7"/>
        <v>415590.68</v>
      </c>
      <c r="AQ123" s="38">
        <f t="shared" si="8"/>
        <v>48501.760000000002</v>
      </c>
      <c r="AR123" s="53">
        <f t="shared" si="9"/>
        <v>367088.92</v>
      </c>
      <c r="AS123" s="47">
        <f t="shared" si="10"/>
        <v>3042559.78</v>
      </c>
      <c r="AT123" s="39">
        <f t="shared" si="11"/>
        <v>3474659.71</v>
      </c>
      <c r="AU123" s="53">
        <f t="shared" si="12"/>
        <v>-432099.93000000017</v>
      </c>
    </row>
    <row r="124" spans="1:47">
      <c r="A124" s="32" t="s">
        <v>623</v>
      </c>
      <c r="B124" s="32" t="s">
        <v>336</v>
      </c>
      <c r="C124" s="32">
        <v>1822</v>
      </c>
      <c r="D124" s="32" t="s">
        <v>201</v>
      </c>
      <c r="E124" s="32" t="s">
        <v>201</v>
      </c>
      <c r="F124" s="36">
        <v>82047.34</v>
      </c>
      <c r="G124" s="36">
        <v>6809.86</v>
      </c>
      <c r="H124" s="36">
        <v>15880.58</v>
      </c>
      <c r="K124" s="126">
        <v>1628193.71</v>
      </c>
      <c r="L124" s="126">
        <v>362919.67</v>
      </c>
      <c r="O124" s="59">
        <v>0</v>
      </c>
      <c r="P124" s="59">
        <v>28669.7</v>
      </c>
      <c r="R124" s="59">
        <v>84000</v>
      </c>
      <c r="S124" s="59">
        <v>51464</v>
      </c>
      <c r="W124" s="126">
        <v>1735672.24</v>
      </c>
      <c r="X124" s="126">
        <v>857017.52</v>
      </c>
      <c r="Y124" s="33"/>
      <c r="Z124" s="33">
        <v>929992.85</v>
      </c>
      <c r="AA124" s="33">
        <v>5000</v>
      </c>
      <c r="AB124" s="33">
        <v>719.48</v>
      </c>
      <c r="AD124" s="33">
        <v>629536.5</v>
      </c>
      <c r="AF124" s="33">
        <v>199549</v>
      </c>
      <c r="AG124" s="37">
        <v>1209944.5</v>
      </c>
      <c r="AI124" s="37">
        <v>16690</v>
      </c>
      <c r="AK124" s="37">
        <v>885197.06</v>
      </c>
      <c r="AL124" s="37">
        <v>313938.57</v>
      </c>
      <c r="AP124" s="241">
        <f t="shared" si="7"/>
        <v>104737.78</v>
      </c>
      <c r="AQ124" s="38">
        <f t="shared" si="8"/>
        <v>164133.70000000001</v>
      </c>
      <c r="AR124" s="53">
        <f t="shared" si="9"/>
        <v>-59395.920000000013</v>
      </c>
      <c r="AS124" s="47">
        <f t="shared" si="10"/>
        <v>1764797.83</v>
      </c>
      <c r="AT124" s="39">
        <f t="shared" si="11"/>
        <v>2425770.13</v>
      </c>
      <c r="AU124" s="53">
        <f t="shared" si="12"/>
        <v>-660972.29999999981</v>
      </c>
    </row>
    <row r="125" spans="1:47">
      <c r="A125" s="32" t="s">
        <v>623</v>
      </c>
      <c r="B125" s="32" t="s">
        <v>336</v>
      </c>
      <c r="C125" s="32">
        <v>1969</v>
      </c>
      <c r="D125" s="32" t="s">
        <v>295</v>
      </c>
      <c r="E125" s="32" t="s">
        <v>295</v>
      </c>
      <c r="F125" s="36">
        <v>318386.49</v>
      </c>
      <c r="G125" s="36">
        <v>6722.16</v>
      </c>
      <c r="H125" s="36">
        <v>41278.839999999997</v>
      </c>
      <c r="K125" s="126">
        <v>1167102.6200000001</v>
      </c>
      <c r="L125" s="126">
        <v>220855.99</v>
      </c>
      <c r="O125" s="59">
        <v>0</v>
      </c>
      <c r="P125" s="59">
        <v>27231.53</v>
      </c>
      <c r="S125" s="59">
        <v>1099</v>
      </c>
      <c r="W125" s="126">
        <v>-706755.92</v>
      </c>
      <c r="X125" s="126">
        <v>2768353.45</v>
      </c>
      <c r="Y125" s="33"/>
      <c r="Z125" s="33">
        <v>820978.89</v>
      </c>
      <c r="AA125" s="33"/>
      <c r="AB125" s="33">
        <v>962.32</v>
      </c>
      <c r="AD125" s="33">
        <v>582529.5</v>
      </c>
      <c r="AF125" s="33">
        <v>85600</v>
      </c>
      <c r="AG125" s="37">
        <v>874342.5</v>
      </c>
      <c r="AI125" s="37">
        <v>6720</v>
      </c>
      <c r="AJ125" s="37">
        <v>0</v>
      </c>
      <c r="AK125" s="37">
        <v>688047.45</v>
      </c>
      <c r="AL125" s="37">
        <v>256542.72</v>
      </c>
      <c r="AP125" s="241">
        <f t="shared" si="7"/>
        <v>366387.49</v>
      </c>
      <c r="AQ125" s="38">
        <f t="shared" si="8"/>
        <v>28330.53</v>
      </c>
      <c r="AR125" s="53">
        <f t="shared" si="9"/>
        <v>338056.95999999996</v>
      </c>
      <c r="AS125" s="47">
        <f t="shared" si="10"/>
        <v>1490070.71</v>
      </c>
      <c r="AT125" s="39">
        <f t="shared" si="11"/>
        <v>1825652.67</v>
      </c>
      <c r="AU125" s="53">
        <f t="shared" si="12"/>
        <v>-335581.95999999996</v>
      </c>
    </row>
    <row r="126" spans="1:47">
      <c r="A126" s="32" t="s">
        <v>623</v>
      </c>
      <c r="B126" s="32" t="s">
        <v>336</v>
      </c>
      <c r="C126" s="32">
        <v>2749</v>
      </c>
      <c r="D126" s="32" t="s">
        <v>296</v>
      </c>
      <c r="E126" s="32" t="s">
        <v>296</v>
      </c>
      <c r="F126" s="36">
        <v>178312.57</v>
      </c>
      <c r="G126" s="36">
        <v>10223</v>
      </c>
      <c r="H126" s="36">
        <v>90482.72</v>
      </c>
      <c r="K126" s="126">
        <v>427322.59</v>
      </c>
      <c r="L126" s="126">
        <v>171010.45</v>
      </c>
      <c r="O126" s="59">
        <v>0</v>
      </c>
      <c r="P126" s="59">
        <v>35577.89</v>
      </c>
      <c r="R126" s="59">
        <v>78250</v>
      </c>
      <c r="S126" s="59">
        <v>0</v>
      </c>
      <c r="W126" s="126">
        <v>-2154763.2799999998</v>
      </c>
      <c r="X126" s="126">
        <v>3313708.59</v>
      </c>
      <c r="Y126" s="33"/>
      <c r="Z126" s="33">
        <v>1043377.38</v>
      </c>
      <c r="AA126" s="33">
        <v>50000</v>
      </c>
      <c r="AB126" s="33">
        <v>810.05</v>
      </c>
      <c r="AD126" s="33">
        <v>1187582.1200000001</v>
      </c>
      <c r="AF126" s="33">
        <v>138661.45000000001</v>
      </c>
      <c r="AG126" s="37">
        <v>1568822.12</v>
      </c>
      <c r="AH126" s="37">
        <v>5342</v>
      </c>
      <c r="AI126" s="37">
        <v>20980</v>
      </c>
      <c r="AK126" s="37">
        <v>1125281.83</v>
      </c>
      <c r="AL126" s="37">
        <v>95426.92</v>
      </c>
      <c r="AP126" s="241">
        <f t="shared" si="7"/>
        <v>279018.29000000004</v>
      </c>
      <c r="AQ126" s="38">
        <f t="shared" si="8"/>
        <v>113827.89</v>
      </c>
      <c r="AR126" s="53">
        <f t="shared" si="9"/>
        <v>165190.40000000002</v>
      </c>
      <c r="AS126" s="47">
        <f t="shared" si="10"/>
        <v>2420431</v>
      </c>
      <c r="AT126" s="39">
        <f t="shared" si="11"/>
        <v>2815852.87</v>
      </c>
      <c r="AU126" s="53">
        <f t="shared" si="12"/>
        <v>-395421.87000000011</v>
      </c>
    </row>
    <row r="127" spans="1:47">
      <c r="A127" s="32" t="s">
        <v>623</v>
      </c>
      <c r="B127" s="32" t="s">
        <v>336</v>
      </c>
      <c r="C127" s="32">
        <v>2706</v>
      </c>
      <c r="D127" s="32" t="s">
        <v>309</v>
      </c>
      <c r="E127" s="32" t="s">
        <v>309</v>
      </c>
      <c r="F127" s="36">
        <v>169589.74</v>
      </c>
      <c r="G127" s="36">
        <v>22789.1</v>
      </c>
      <c r="H127" s="36">
        <v>143074.69</v>
      </c>
      <c r="K127" s="126">
        <v>929954.04</v>
      </c>
      <c r="L127" s="126">
        <v>95519.7</v>
      </c>
      <c r="O127" s="59">
        <v>0</v>
      </c>
      <c r="P127" s="59">
        <v>24740</v>
      </c>
      <c r="R127" s="59">
        <v>120000</v>
      </c>
      <c r="S127" s="59">
        <v>0</v>
      </c>
      <c r="W127" s="126">
        <v>-1656852.1</v>
      </c>
      <c r="X127" s="126">
        <v>3532326.06</v>
      </c>
      <c r="Y127" s="33"/>
      <c r="Z127" s="33">
        <v>1007867.81</v>
      </c>
      <c r="AA127" s="33"/>
      <c r="AB127" s="33">
        <v>2726.02</v>
      </c>
      <c r="AD127" s="33">
        <v>946129.5</v>
      </c>
      <c r="AF127" s="33">
        <v>97200</v>
      </c>
      <c r="AG127" s="37">
        <v>1273924.5</v>
      </c>
      <c r="AI127" s="37">
        <v>29530</v>
      </c>
      <c r="AK127" s="37">
        <v>1220763.73</v>
      </c>
      <c r="AL127" s="37">
        <v>188891.79</v>
      </c>
      <c r="AO127" s="37">
        <v>100</v>
      </c>
      <c r="AP127" s="241">
        <f t="shared" si="7"/>
        <v>335453.53000000003</v>
      </c>
      <c r="AQ127" s="38">
        <f t="shared" si="8"/>
        <v>144740</v>
      </c>
      <c r="AR127" s="53">
        <f t="shared" si="9"/>
        <v>190713.53000000003</v>
      </c>
      <c r="AS127" s="47">
        <f t="shared" si="10"/>
        <v>2053923.33</v>
      </c>
      <c r="AT127" s="39">
        <f t="shared" si="11"/>
        <v>2713210.02</v>
      </c>
      <c r="AU127" s="53">
        <f t="shared" si="12"/>
        <v>-659286.68999999994</v>
      </c>
    </row>
    <row r="128" spans="1:47">
      <c r="A128" s="32" t="s">
        <v>325</v>
      </c>
      <c r="B128" s="32" t="s">
        <v>326</v>
      </c>
      <c r="C128" s="32">
        <v>6340</v>
      </c>
      <c r="D128" s="32" t="s">
        <v>202</v>
      </c>
      <c r="E128" s="32" t="s">
        <v>202</v>
      </c>
      <c r="F128" s="36">
        <v>213822.57</v>
      </c>
      <c r="G128" s="36">
        <v>32462</v>
      </c>
      <c r="H128" s="36">
        <v>105475.21</v>
      </c>
      <c r="K128" s="126">
        <v>1305609.24</v>
      </c>
      <c r="L128" s="126">
        <v>875198.67</v>
      </c>
      <c r="O128" s="59">
        <v>0</v>
      </c>
      <c r="P128" s="59">
        <v>32789.019999999997</v>
      </c>
      <c r="S128" s="59">
        <v>220</v>
      </c>
      <c r="U128" s="126">
        <v>78400</v>
      </c>
      <c r="W128" s="126">
        <v>1607455.91</v>
      </c>
      <c r="X128" s="126">
        <v>1454124.22</v>
      </c>
      <c r="Y128" s="33"/>
      <c r="Z128" s="33">
        <v>1405763.5</v>
      </c>
      <c r="AA128" s="33">
        <v>66600</v>
      </c>
      <c r="AB128" s="33">
        <v>512.49</v>
      </c>
      <c r="AD128" s="33">
        <v>989969.5</v>
      </c>
      <c r="AF128" s="33">
        <v>198400</v>
      </c>
      <c r="AG128" s="37">
        <v>1865456.5</v>
      </c>
      <c r="AJ128" s="37">
        <v>38363</v>
      </c>
      <c r="AK128" s="37">
        <v>1090109.03</v>
      </c>
      <c r="AL128" s="37">
        <v>307738.42</v>
      </c>
      <c r="AP128" s="241">
        <f t="shared" si="7"/>
        <v>351759.78</v>
      </c>
      <c r="AQ128" s="38">
        <f t="shared" si="8"/>
        <v>33009.019999999997</v>
      </c>
      <c r="AR128" s="53">
        <f t="shared" si="9"/>
        <v>318750.76</v>
      </c>
      <c r="AS128" s="47">
        <f t="shared" si="10"/>
        <v>2661245.4900000002</v>
      </c>
      <c r="AT128" s="39">
        <f t="shared" si="11"/>
        <v>3301666.95</v>
      </c>
      <c r="AU128" s="53">
        <f t="shared" si="12"/>
        <v>-640421.46</v>
      </c>
    </row>
    <row r="129" spans="1:47">
      <c r="A129" s="32" t="s">
        <v>325</v>
      </c>
      <c r="B129" s="32" t="s">
        <v>326</v>
      </c>
      <c r="C129" s="32">
        <v>5412</v>
      </c>
      <c r="D129" s="32" t="s">
        <v>203</v>
      </c>
      <c r="E129" s="32" t="s">
        <v>203</v>
      </c>
      <c r="F129" s="36">
        <v>169988.45</v>
      </c>
      <c r="G129" s="36">
        <v>7700</v>
      </c>
      <c r="H129" s="36">
        <v>164521</v>
      </c>
      <c r="K129" s="126">
        <v>333279.74</v>
      </c>
      <c r="L129" s="126">
        <v>157362.09</v>
      </c>
      <c r="O129" s="59">
        <v>0</v>
      </c>
      <c r="P129" s="59">
        <v>38238.300000000003</v>
      </c>
      <c r="S129" s="59">
        <v>145.97999999999999</v>
      </c>
      <c r="U129" s="126">
        <v>15000</v>
      </c>
      <c r="W129" s="126">
        <v>-4116389.49</v>
      </c>
      <c r="X129" s="126">
        <v>5145573.0199999996</v>
      </c>
      <c r="Y129" s="33"/>
      <c r="Z129" s="33">
        <v>1190504</v>
      </c>
      <c r="AA129" s="33">
        <v>110000</v>
      </c>
      <c r="AB129" s="33">
        <v>315.99</v>
      </c>
      <c r="AD129" s="33">
        <v>1742294.5</v>
      </c>
      <c r="AF129" s="33">
        <v>149600</v>
      </c>
      <c r="AG129" s="37">
        <v>2565176.5</v>
      </c>
      <c r="AJ129" s="37">
        <v>12000</v>
      </c>
      <c r="AK129" s="37">
        <v>593238.19999999995</v>
      </c>
      <c r="AL129" s="37">
        <v>272016.32</v>
      </c>
      <c r="AP129" s="241">
        <f t="shared" si="7"/>
        <v>342209.45</v>
      </c>
      <c r="AQ129" s="38">
        <f t="shared" si="8"/>
        <v>38384.280000000006</v>
      </c>
      <c r="AR129" s="53">
        <f t="shared" si="9"/>
        <v>303825.17</v>
      </c>
      <c r="AS129" s="47">
        <f t="shared" si="10"/>
        <v>3192714.49</v>
      </c>
      <c r="AT129" s="39">
        <f t="shared" si="11"/>
        <v>3442431.02</v>
      </c>
      <c r="AU129" s="53">
        <f t="shared" si="12"/>
        <v>-249716.5299999998</v>
      </c>
    </row>
    <row r="130" spans="1:47">
      <c r="A130" s="32" t="s">
        <v>325</v>
      </c>
      <c r="B130" s="32" t="s">
        <v>326</v>
      </c>
      <c r="C130" s="32">
        <v>1496</v>
      </c>
      <c r="D130" s="32" t="s">
        <v>204</v>
      </c>
      <c r="E130" s="32" t="s">
        <v>204</v>
      </c>
      <c r="F130" s="36">
        <v>165676.12</v>
      </c>
      <c r="G130" s="36">
        <v>10000</v>
      </c>
      <c r="H130" s="36">
        <v>85083.94</v>
      </c>
      <c r="K130" s="126">
        <v>100818.44</v>
      </c>
      <c r="L130" s="126">
        <v>77571.929999999993</v>
      </c>
      <c r="P130" s="59">
        <v>77300</v>
      </c>
      <c r="S130" s="59">
        <v>0</v>
      </c>
      <c r="W130" s="126">
        <v>-2106795.08</v>
      </c>
      <c r="X130" s="126">
        <v>2682156.09</v>
      </c>
      <c r="Y130" s="33"/>
      <c r="Z130" s="33">
        <v>704423.13</v>
      </c>
      <c r="AA130" s="33">
        <v>86900</v>
      </c>
      <c r="AB130" s="33">
        <v>172.55</v>
      </c>
      <c r="AD130" s="33">
        <v>379395</v>
      </c>
      <c r="AF130" s="33">
        <v>56235</v>
      </c>
      <c r="AG130" s="37">
        <v>920582</v>
      </c>
      <c r="AI130" s="37">
        <v>6420</v>
      </c>
      <c r="AK130" s="37">
        <v>382018.16</v>
      </c>
      <c r="AL130" s="37">
        <v>131616.1</v>
      </c>
      <c r="AP130" s="241">
        <f t="shared" si="7"/>
        <v>260760.06</v>
      </c>
      <c r="AQ130" s="38">
        <f t="shared" si="8"/>
        <v>77300</v>
      </c>
      <c r="AR130" s="53">
        <f t="shared" si="9"/>
        <v>183460.06</v>
      </c>
      <c r="AS130" s="47">
        <f t="shared" si="10"/>
        <v>1227125.6800000002</v>
      </c>
      <c r="AT130" s="39">
        <f t="shared" si="11"/>
        <v>1440636.26</v>
      </c>
      <c r="AU130" s="53">
        <f t="shared" si="12"/>
        <v>-213510.57999999984</v>
      </c>
    </row>
    <row r="131" spans="1:47">
      <c r="A131" s="32" t="s">
        <v>325</v>
      </c>
      <c r="B131" s="32" t="s">
        <v>326</v>
      </c>
      <c r="C131" s="32">
        <v>2983</v>
      </c>
      <c r="D131" s="32" t="s">
        <v>205</v>
      </c>
      <c r="E131" s="32" t="s">
        <v>205</v>
      </c>
      <c r="F131" s="36">
        <v>283296.3</v>
      </c>
      <c r="G131" s="36">
        <v>39900</v>
      </c>
      <c r="H131" s="36">
        <v>77622.320000000007</v>
      </c>
      <c r="K131" s="126">
        <v>705200.83</v>
      </c>
      <c r="L131" s="126">
        <v>57506.5</v>
      </c>
      <c r="O131" s="59">
        <v>0</v>
      </c>
      <c r="P131" s="59">
        <v>28678</v>
      </c>
      <c r="R131" s="59">
        <v>182100</v>
      </c>
      <c r="S131" s="59">
        <v>0</v>
      </c>
      <c r="W131" s="126">
        <v>-940764.15</v>
      </c>
      <c r="X131" s="126">
        <v>2132666.9300000002</v>
      </c>
      <c r="Y131" s="33"/>
      <c r="Z131" s="33">
        <v>802721.65</v>
      </c>
      <c r="AA131" s="33"/>
      <c r="AB131" s="33">
        <v>456.24</v>
      </c>
      <c r="AD131" s="33">
        <v>734120</v>
      </c>
      <c r="AF131" s="33">
        <v>3220</v>
      </c>
      <c r="AG131" s="37">
        <v>921925</v>
      </c>
      <c r="AI131" s="37">
        <v>3500</v>
      </c>
      <c r="AJ131" s="37">
        <v>3350</v>
      </c>
      <c r="AK131" s="37">
        <v>769118.33</v>
      </c>
      <c r="AL131" s="37">
        <v>81779.39</v>
      </c>
      <c r="AP131" s="241">
        <f t="shared" si="7"/>
        <v>400818.62</v>
      </c>
      <c r="AQ131" s="38">
        <f t="shared" si="8"/>
        <v>210778</v>
      </c>
      <c r="AR131" s="53">
        <f t="shared" si="9"/>
        <v>190040.62</v>
      </c>
      <c r="AS131" s="47">
        <f t="shared" si="10"/>
        <v>1540517.8900000001</v>
      </c>
      <c r="AT131" s="39">
        <f t="shared" si="11"/>
        <v>1779672.72</v>
      </c>
      <c r="AU131" s="53">
        <f t="shared" si="12"/>
        <v>-239154.82999999984</v>
      </c>
    </row>
    <row r="132" spans="1:47">
      <c r="A132" s="32" t="s">
        <v>325</v>
      </c>
      <c r="B132" s="32" t="s">
        <v>326</v>
      </c>
      <c r="C132" s="32">
        <v>3002</v>
      </c>
      <c r="D132" s="32" t="s">
        <v>206</v>
      </c>
      <c r="E132" s="32" t="s">
        <v>206</v>
      </c>
      <c r="F132" s="36">
        <v>525858.25</v>
      </c>
      <c r="G132" s="36">
        <v>46000</v>
      </c>
      <c r="H132" s="36">
        <v>85606.399999999994</v>
      </c>
      <c r="K132" s="126">
        <v>998006.87</v>
      </c>
      <c r="L132" s="126">
        <v>408656.22</v>
      </c>
      <c r="O132" s="59">
        <v>0</v>
      </c>
      <c r="P132" s="59">
        <v>76802.8</v>
      </c>
      <c r="S132" s="59">
        <v>133</v>
      </c>
      <c r="W132" s="126">
        <v>-418139.45</v>
      </c>
      <c r="X132" s="126">
        <v>2748053.22</v>
      </c>
      <c r="Y132" s="33"/>
      <c r="Z132" s="33">
        <v>1737404.71</v>
      </c>
      <c r="AA132" s="33">
        <v>269950</v>
      </c>
      <c r="AB132" s="33">
        <v>1813.4</v>
      </c>
      <c r="AD132" s="33">
        <v>1011335.5</v>
      </c>
      <c r="AF132" s="33">
        <v>163000</v>
      </c>
      <c r="AG132" s="37">
        <v>2096616.5</v>
      </c>
      <c r="AI132" s="37">
        <v>3500</v>
      </c>
      <c r="AJ132" s="37">
        <v>26525</v>
      </c>
      <c r="AK132" s="37">
        <v>1272923.07</v>
      </c>
      <c r="AL132" s="37">
        <v>126660.87</v>
      </c>
      <c r="AP132" s="241">
        <f t="shared" si="7"/>
        <v>657464.65</v>
      </c>
      <c r="AQ132" s="38">
        <f t="shared" si="8"/>
        <v>76935.8</v>
      </c>
      <c r="AR132" s="53">
        <f t="shared" si="9"/>
        <v>580528.85</v>
      </c>
      <c r="AS132" s="47">
        <f t="shared" si="10"/>
        <v>3183503.61</v>
      </c>
      <c r="AT132" s="39">
        <f t="shared" si="11"/>
        <v>3526225.4400000004</v>
      </c>
      <c r="AU132" s="53">
        <f t="shared" si="12"/>
        <v>-342721.83000000054</v>
      </c>
    </row>
    <row r="133" spans="1:47">
      <c r="A133" s="32" t="s">
        <v>325</v>
      </c>
      <c r="B133" s="32" t="s">
        <v>326</v>
      </c>
      <c r="C133" s="32">
        <v>5003</v>
      </c>
      <c r="D133" s="32" t="s">
        <v>207</v>
      </c>
      <c r="E133" s="32" t="s">
        <v>207</v>
      </c>
      <c r="F133" s="36">
        <v>730740.27</v>
      </c>
      <c r="G133" s="36">
        <v>36400</v>
      </c>
      <c r="H133" s="36">
        <v>82279.3</v>
      </c>
      <c r="K133" s="126">
        <v>299438.88</v>
      </c>
      <c r="L133" s="126">
        <v>653716.62</v>
      </c>
      <c r="P133" s="59">
        <v>52650</v>
      </c>
      <c r="S133" s="59">
        <v>0</v>
      </c>
      <c r="V133" s="126">
        <v>592794.93999999994</v>
      </c>
      <c r="W133" s="126">
        <v>-1174505.6299999999</v>
      </c>
      <c r="X133" s="126">
        <v>2326269.85</v>
      </c>
      <c r="Y133" s="33"/>
      <c r="Z133" s="33">
        <v>1107922.1499999999</v>
      </c>
      <c r="AA133" s="33">
        <v>78660</v>
      </c>
      <c r="AB133" s="33">
        <v>1387.69</v>
      </c>
      <c r="AD133" s="33">
        <v>1130866</v>
      </c>
      <c r="AF133" s="33">
        <v>101600</v>
      </c>
      <c r="AG133" s="37">
        <v>1728665</v>
      </c>
      <c r="AI133" s="37">
        <v>7640</v>
      </c>
      <c r="AJ133" s="37">
        <v>15588</v>
      </c>
      <c r="AK133" s="37">
        <v>586031.94999999995</v>
      </c>
      <c r="AL133" s="37">
        <v>77144.98</v>
      </c>
      <c r="AP133" s="241">
        <f t="shared" ref="AP133:AP196" si="13">SUM(F133:I133)</f>
        <v>849419.57000000007</v>
      </c>
      <c r="AQ133" s="38">
        <f t="shared" ref="AQ133:AQ196" si="14">SUM(O133:T133)</f>
        <v>52650</v>
      </c>
      <c r="AR133" s="53">
        <f t="shared" ref="AR133:AR196" si="15">AP133-AQ133</f>
        <v>796769.57000000007</v>
      </c>
      <c r="AS133" s="47">
        <f t="shared" ref="AS133:AS196" si="16">SUM(Y133:AF133)</f>
        <v>2420435.84</v>
      </c>
      <c r="AT133" s="39">
        <f t="shared" ref="AT133:AT196" si="17">SUM(AG133:AO133)</f>
        <v>2415069.9300000002</v>
      </c>
      <c r="AU133" s="53">
        <f t="shared" ref="AU133:AU196" si="18">AS133-AT133</f>
        <v>5365.9099999996834</v>
      </c>
    </row>
    <row r="134" spans="1:47">
      <c r="A134" s="32" t="s">
        <v>325</v>
      </c>
      <c r="B134" s="32" t="s">
        <v>326</v>
      </c>
      <c r="C134" s="32">
        <v>3890</v>
      </c>
      <c r="D134" s="32" t="s">
        <v>208</v>
      </c>
      <c r="E134" s="32" t="s">
        <v>208</v>
      </c>
      <c r="F134" s="36">
        <v>112450.9</v>
      </c>
      <c r="G134" s="36">
        <v>101500</v>
      </c>
      <c r="H134" s="36">
        <v>83148.22</v>
      </c>
      <c r="K134" s="126">
        <v>2391459.81</v>
      </c>
      <c r="L134" s="126">
        <v>143699.79999999999</v>
      </c>
      <c r="P134" s="59">
        <v>42834.12</v>
      </c>
      <c r="R134" s="59">
        <v>164682.49</v>
      </c>
      <c r="S134" s="59">
        <v>18.940000000000001</v>
      </c>
      <c r="U134" s="126">
        <v>100000</v>
      </c>
      <c r="W134" s="126">
        <v>-905726.84</v>
      </c>
      <c r="X134" s="126">
        <v>3580405.02</v>
      </c>
      <c r="Y134" s="33"/>
      <c r="Z134" s="33">
        <v>1065603.96</v>
      </c>
      <c r="AA134" s="33">
        <v>35000</v>
      </c>
      <c r="AB134" s="33">
        <v>289.08</v>
      </c>
      <c r="AD134" s="33">
        <v>1059194.5</v>
      </c>
      <c r="AF134" s="33">
        <v>114400</v>
      </c>
      <c r="AG134" s="37">
        <v>1814006.5</v>
      </c>
      <c r="AK134" s="37">
        <v>535582.36</v>
      </c>
      <c r="AL134" s="37">
        <v>74853.679999999993</v>
      </c>
      <c r="AP134" s="241">
        <f t="shared" si="13"/>
        <v>297099.12</v>
      </c>
      <c r="AQ134" s="38">
        <f t="shared" si="14"/>
        <v>207535.55</v>
      </c>
      <c r="AR134" s="53">
        <f t="shared" si="15"/>
        <v>89563.57</v>
      </c>
      <c r="AS134" s="47">
        <f t="shared" si="16"/>
        <v>2274487.54</v>
      </c>
      <c r="AT134" s="39">
        <f t="shared" si="17"/>
        <v>2424442.54</v>
      </c>
      <c r="AU134" s="53">
        <f t="shared" si="18"/>
        <v>-149955</v>
      </c>
    </row>
    <row r="135" spans="1:47">
      <c r="A135" s="32" t="s">
        <v>325</v>
      </c>
      <c r="B135" s="32" t="s">
        <v>326</v>
      </c>
      <c r="C135" s="32">
        <v>4373</v>
      </c>
      <c r="D135" s="32" t="s">
        <v>209</v>
      </c>
      <c r="E135" s="32" t="s">
        <v>209</v>
      </c>
      <c r="F135" s="36">
        <v>636796.12</v>
      </c>
      <c r="G135" s="36">
        <v>32500</v>
      </c>
      <c r="H135" s="36">
        <v>120161.71</v>
      </c>
      <c r="K135" s="126">
        <v>551321.57999999996</v>
      </c>
      <c r="L135" s="126">
        <v>45635.82</v>
      </c>
      <c r="P135" s="59">
        <v>33400</v>
      </c>
      <c r="S135" s="59">
        <v>0</v>
      </c>
      <c r="V135" s="126">
        <v>1143371.24</v>
      </c>
      <c r="W135" s="126">
        <v>-2020564.74</v>
      </c>
      <c r="X135" s="126">
        <v>2242898.44</v>
      </c>
      <c r="Y135" s="33"/>
      <c r="Z135" s="33">
        <v>835273.21</v>
      </c>
      <c r="AA135" s="33"/>
      <c r="AB135" s="33">
        <v>1264.3</v>
      </c>
      <c r="AD135" s="33">
        <v>1428570</v>
      </c>
      <c r="AF135" s="33">
        <v>73600</v>
      </c>
      <c r="AG135" s="37">
        <v>1716617</v>
      </c>
      <c r="AJ135" s="37">
        <v>5000</v>
      </c>
      <c r="AK135" s="37">
        <v>534811.72</v>
      </c>
      <c r="AL135" s="37">
        <v>86058.5</v>
      </c>
      <c r="AO135" s="37">
        <v>8910</v>
      </c>
      <c r="AP135" s="241">
        <f t="shared" si="13"/>
        <v>789457.83</v>
      </c>
      <c r="AQ135" s="38">
        <f t="shared" si="14"/>
        <v>33400</v>
      </c>
      <c r="AR135" s="53">
        <f t="shared" si="15"/>
        <v>756057.83</v>
      </c>
      <c r="AS135" s="47">
        <f t="shared" si="16"/>
        <v>2338707.5099999998</v>
      </c>
      <c r="AT135" s="39">
        <f t="shared" si="17"/>
        <v>2351397.2199999997</v>
      </c>
      <c r="AU135" s="53">
        <f t="shared" si="18"/>
        <v>-12689.709999999963</v>
      </c>
    </row>
    <row r="136" spans="1:47">
      <c r="A136" s="32" t="s">
        <v>325</v>
      </c>
      <c r="B136" s="32" t="s">
        <v>326</v>
      </c>
      <c r="C136" s="32">
        <v>2066</v>
      </c>
      <c r="D136" s="32" t="s">
        <v>297</v>
      </c>
      <c r="E136" s="32" t="s">
        <v>297</v>
      </c>
      <c r="F136" s="36">
        <v>206740.65</v>
      </c>
      <c r="G136" s="36">
        <v>13200</v>
      </c>
      <c r="H136" s="36">
        <v>99693.45</v>
      </c>
      <c r="K136" s="126">
        <v>1376444.79</v>
      </c>
      <c r="L136" s="126">
        <v>141796.38</v>
      </c>
      <c r="P136" s="59">
        <v>166834.42000000001</v>
      </c>
      <c r="S136" s="59">
        <v>0</v>
      </c>
      <c r="V136" s="126">
        <v>-3067690.32</v>
      </c>
      <c r="W136" s="126">
        <v>1318761.6200000001</v>
      </c>
      <c r="X136" s="126">
        <v>3595806.16</v>
      </c>
      <c r="Y136" s="33"/>
      <c r="Z136" s="33">
        <v>860444.41</v>
      </c>
      <c r="AA136" s="33">
        <v>93000</v>
      </c>
      <c r="AB136" s="33">
        <v>277.33999999999997</v>
      </c>
      <c r="AD136" s="33">
        <v>900787.4</v>
      </c>
      <c r="AF136" s="33">
        <v>72000</v>
      </c>
      <c r="AG136" s="37">
        <v>1416546.4</v>
      </c>
      <c r="AI136" s="37">
        <v>11598</v>
      </c>
      <c r="AK136" s="37">
        <v>606915.36</v>
      </c>
      <c r="AL136" s="37">
        <v>67286</v>
      </c>
      <c r="AP136" s="241">
        <f t="shared" si="13"/>
        <v>319634.09999999998</v>
      </c>
      <c r="AQ136" s="38">
        <f t="shared" si="14"/>
        <v>166834.42000000001</v>
      </c>
      <c r="AR136" s="53">
        <f t="shared" si="15"/>
        <v>152799.67999999996</v>
      </c>
      <c r="AS136" s="47">
        <f t="shared" si="16"/>
        <v>1926509.15</v>
      </c>
      <c r="AT136" s="39">
        <f t="shared" si="17"/>
        <v>2102345.7599999998</v>
      </c>
      <c r="AU136" s="53">
        <f t="shared" si="18"/>
        <v>-175836.60999999987</v>
      </c>
    </row>
    <row r="137" spans="1:47">
      <c r="A137" s="32" t="s">
        <v>325</v>
      </c>
      <c r="B137" s="32" t="s">
        <v>326</v>
      </c>
      <c r="C137" s="32">
        <v>2679</v>
      </c>
      <c r="D137" s="32" t="s">
        <v>298</v>
      </c>
      <c r="E137" s="32" t="s">
        <v>298</v>
      </c>
      <c r="F137" s="36">
        <v>176325.27</v>
      </c>
      <c r="G137" s="36">
        <v>21500</v>
      </c>
      <c r="H137" s="36">
        <v>31155.96</v>
      </c>
      <c r="K137" s="126">
        <v>1385614.68</v>
      </c>
      <c r="L137" s="126">
        <v>530831.77</v>
      </c>
      <c r="P137" s="59">
        <v>55700</v>
      </c>
      <c r="R137" s="59">
        <v>296106.44</v>
      </c>
      <c r="S137" s="59">
        <v>0</v>
      </c>
      <c r="V137" s="126">
        <v>-2180285.2000000002</v>
      </c>
      <c r="W137" s="126">
        <v>1109441.1399999999</v>
      </c>
      <c r="X137" s="126">
        <v>3397782.5</v>
      </c>
      <c r="Y137" s="33"/>
      <c r="Z137" s="33">
        <v>828704.86</v>
      </c>
      <c r="AA137" s="33">
        <v>70000</v>
      </c>
      <c r="AB137" s="33">
        <v>847.97</v>
      </c>
      <c r="AD137" s="33">
        <v>566280</v>
      </c>
      <c r="AF137" s="33">
        <v>41600</v>
      </c>
      <c r="AG137" s="37">
        <v>1024260</v>
      </c>
      <c r="AJ137" s="37">
        <v>28160</v>
      </c>
      <c r="AK137" s="37">
        <v>677206.84</v>
      </c>
      <c r="AL137" s="37">
        <v>280483.19</v>
      </c>
      <c r="AO137" s="37">
        <v>30640</v>
      </c>
      <c r="AP137" s="241">
        <f t="shared" si="13"/>
        <v>228981.22999999998</v>
      </c>
      <c r="AQ137" s="38">
        <f t="shared" si="14"/>
        <v>351806.44</v>
      </c>
      <c r="AR137" s="53">
        <f t="shared" si="15"/>
        <v>-122825.21000000002</v>
      </c>
      <c r="AS137" s="47">
        <f t="shared" si="16"/>
        <v>1507432.83</v>
      </c>
      <c r="AT137" s="39">
        <f t="shared" si="17"/>
        <v>2040750.0299999998</v>
      </c>
      <c r="AU137" s="53">
        <f t="shared" si="18"/>
        <v>-533317.19999999972</v>
      </c>
    </row>
    <row r="138" spans="1:47">
      <c r="A138" s="32" t="s">
        <v>628</v>
      </c>
      <c r="B138" s="32" t="s">
        <v>337</v>
      </c>
      <c r="C138" s="32">
        <v>8806</v>
      </c>
      <c r="D138" s="32" t="s">
        <v>210</v>
      </c>
      <c r="E138" s="32" t="s">
        <v>210</v>
      </c>
      <c r="F138" s="36">
        <v>61242.01</v>
      </c>
      <c r="G138" s="36">
        <v>48311</v>
      </c>
      <c r="H138" s="36">
        <v>238744.07</v>
      </c>
      <c r="K138" s="126">
        <v>859588.86</v>
      </c>
      <c r="L138" s="126">
        <v>181129.85</v>
      </c>
      <c r="O138" s="59">
        <v>0</v>
      </c>
      <c r="P138" s="59">
        <v>52453.760000000002</v>
      </c>
      <c r="R138" s="59">
        <v>32194</v>
      </c>
      <c r="S138" s="59">
        <v>6932</v>
      </c>
      <c r="U138" s="126">
        <v>123910</v>
      </c>
      <c r="W138" s="126">
        <v>-2253902.9700000002</v>
      </c>
      <c r="X138" s="126">
        <v>3801436</v>
      </c>
      <c r="Y138" s="33"/>
      <c r="Z138" s="33">
        <v>1642076.43</v>
      </c>
      <c r="AA138" s="33">
        <v>97400</v>
      </c>
      <c r="AB138" s="33">
        <v>822.32</v>
      </c>
      <c r="AD138" s="33">
        <v>827557.8</v>
      </c>
      <c r="AF138" s="33">
        <v>755659.85</v>
      </c>
      <c r="AG138" s="37">
        <v>1987233.8</v>
      </c>
      <c r="AJ138" s="37">
        <v>40532</v>
      </c>
      <c r="AK138" s="37">
        <v>1442918.85</v>
      </c>
      <c r="AL138" s="37">
        <v>210467.75</v>
      </c>
      <c r="AO138" s="37">
        <v>16371</v>
      </c>
      <c r="AP138" s="241">
        <f t="shared" si="13"/>
        <v>348297.08</v>
      </c>
      <c r="AQ138" s="38">
        <f t="shared" si="14"/>
        <v>91579.760000000009</v>
      </c>
      <c r="AR138" s="53">
        <f t="shared" si="15"/>
        <v>256717.32</v>
      </c>
      <c r="AS138" s="47">
        <f t="shared" si="16"/>
        <v>3323516.4</v>
      </c>
      <c r="AT138" s="39">
        <f t="shared" si="17"/>
        <v>3697523.4000000004</v>
      </c>
      <c r="AU138" s="53">
        <f t="shared" si="18"/>
        <v>-374007.00000000047</v>
      </c>
    </row>
    <row r="139" spans="1:47">
      <c r="A139" s="32" t="s">
        <v>628</v>
      </c>
      <c r="B139" s="32" t="s">
        <v>337</v>
      </c>
      <c r="C139" s="32">
        <v>5022</v>
      </c>
      <c r="D139" s="32" t="s">
        <v>211</v>
      </c>
      <c r="E139" s="32" t="s">
        <v>211</v>
      </c>
      <c r="F139" s="36">
        <v>331231.14</v>
      </c>
      <c r="G139" s="36">
        <v>67904.7</v>
      </c>
      <c r="H139" s="36">
        <v>128556.32</v>
      </c>
      <c r="K139" s="126">
        <v>564963.65</v>
      </c>
      <c r="L139" s="126">
        <v>142038.32</v>
      </c>
      <c r="O139" s="59">
        <v>0</v>
      </c>
      <c r="P139" s="59">
        <v>82940.13</v>
      </c>
      <c r="S139" s="59">
        <v>4310</v>
      </c>
      <c r="U139" s="126">
        <v>18630</v>
      </c>
      <c r="W139" s="126">
        <v>-1117360.6000000001</v>
      </c>
      <c r="X139" s="126">
        <v>2453088.7400000002</v>
      </c>
      <c r="Y139" s="33"/>
      <c r="Z139" s="33">
        <v>1326032.1100000001</v>
      </c>
      <c r="AA139" s="33"/>
      <c r="AB139" s="33">
        <v>749.66</v>
      </c>
      <c r="AD139" s="33">
        <v>1741510</v>
      </c>
      <c r="AF139" s="33">
        <v>429185.79</v>
      </c>
      <c r="AG139" s="37">
        <v>2484689</v>
      </c>
      <c r="AI139" s="37">
        <v>12900</v>
      </c>
      <c r="AK139" s="37">
        <v>945421</v>
      </c>
      <c r="AL139" s="37">
        <v>261381.7</v>
      </c>
      <c r="AP139" s="241">
        <f t="shared" si="13"/>
        <v>527692.16</v>
      </c>
      <c r="AQ139" s="38">
        <f t="shared" si="14"/>
        <v>87250.13</v>
      </c>
      <c r="AR139" s="53">
        <f t="shared" si="15"/>
        <v>440442.03</v>
      </c>
      <c r="AS139" s="47">
        <f t="shared" si="16"/>
        <v>3497477.56</v>
      </c>
      <c r="AT139" s="39">
        <f t="shared" si="17"/>
        <v>3704391.7</v>
      </c>
      <c r="AU139" s="53">
        <f t="shared" si="18"/>
        <v>-206914.14000000013</v>
      </c>
    </row>
    <row r="140" spans="1:47">
      <c r="A140" s="32" t="s">
        <v>628</v>
      </c>
      <c r="B140" s="32" t="s">
        <v>337</v>
      </c>
      <c r="C140" s="32">
        <v>8660</v>
      </c>
      <c r="D140" s="32" t="s">
        <v>212</v>
      </c>
      <c r="E140" s="32" t="s">
        <v>212</v>
      </c>
      <c r="F140" s="36">
        <v>450017.79</v>
      </c>
      <c r="G140" s="36">
        <v>28464.75</v>
      </c>
      <c r="H140" s="36">
        <v>158015.87</v>
      </c>
      <c r="K140" s="126">
        <v>427443.73</v>
      </c>
      <c r="L140" s="126">
        <v>219734.17</v>
      </c>
      <c r="O140" s="59">
        <v>18680</v>
      </c>
      <c r="P140" s="59">
        <v>54839.839999999997</v>
      </c>
      <c r="S140" s="59">
        <v>7336</v>
      </c>
      <c r="W140" s="126">
        <v>-2079397.3</v>
      </c>
      <c r="X140" s="126">
        <v>3154882.42</v>
      </c>
      <c r="Y140" s="33"/>
      <c r="Z140" s="33">
        <v>2671757.73</v>
      </c>
      <c r="AA140" s="33">
        <v>396650</v>
      </c>
      <c r="AB140" s="33">
        <v>1147.98</v>
      </c>
      <c r="AD140" s="33">
        <v>1669738.5</v>
      </c>
      <c r="AF140" s="33">
        <v>597462.15</v>
      </c>
      <c r="AG140" s="37">
        <v>2813744.5</v>
      </c>
      <c r="AI140" s="37">
        <v>89700</v>
      </c>
      <c r="AK140" s="37">
        <v>2220781.06</v>
      </c>
      <c r="AL140" s="37">
        <v>85195.45</v>
      </c>
      <c r="AP140" s="241">
        <f t="shared" si="13"/>
        <v>636498.40999999992</v>
      </c>
      <c r="AQ140" s="38">
        <f t="shared" si="14"/>
        <v>80855.839999999997</v>
      </c>
      <c r="AR140" s="53">
        <f t="shared" si="15"/>
        <v>555642.56999999995</v>
      </c>
      <c r="AS140" s="47">
        <f t="shared" si="16"/>
        <v>5336756.3600000003</v>
      </c>
      <c r="AT140" s="39">
        <f t="shared" si="17"/>
        <v>5209421.0100000007</v>
      </c>
      <c r="AU140" s="53">
        <f t="shared" si="18"/>
        <v>127335.34999999963</v>
      </c>
    </row>
    <row r="141" spans="1:47">
      <c r="A141" s="32" t="s">
        <v>628</v>
      </c>
      <c r="B141" s="32" t="s">
        <v>337</v>
      </c>
      <c r="C141" s="32">
        <v>6550</v>
      </c>
      <c r="D141" s="32" t="s">
        <v>213</v>
      </c>
      <c r="E141" s="32" t="s">
        <v>213</v>
      </c>
      <c r="F141" s="36">
        <v>332925.38</v>
      </c>
      <c r="G141" s="36">
        <v>29867.35</v>
      </c>
      <c r="H141" s="36">
        <v>203309.53</v>
      </c>
      <c r="K141" s="126">
        <v>429240.8</v>
      </c>
      <c r="L141" s="126">
        <v>41564.199999999997</v>
      </c>
      <c r="O141" s="59">
        <v>0</v>
      </c>
      <c r="P141" s="59">
        <v>35142.769999999997</v>
      </c>
      <c r="S141" s="59">
        <v>3756</v>
      </c>
      <c r="U141" s="126">
        <v>133900</v>
      </c>
      <c r="W141" s="126">
        <v>-1582478.01</v>
      </c>
      <c r="X141" s="126">
        <v>2689973.6</v>
      </c>
      <c r="Y141" s="33"/>
      <c r="Z141" s="33">
        <v>2364137.9300000002</v>
      </c>
      <c r="AA141" s="33"/>
      <c r="AB141" s="33">
        <v>625.75</v>
      </c>
      <c r="AD141" s="33">
        <v>876265</v>
      </c>
      <c r="AF141" s="33">
        <v>474117</v>
      </c>
      <c r="AG141" s="37">
        <v>1520369</v>
      </c>
      <c r="AI141" s="37">
        <v>10000</v>
      </c>
      <c r="AK141" s="37">
        <v>2318571.0499999998</v>
      </c>
      <c r="AL141" s="37">
        <v>109592.73</v>
      </c>
      <c r="AP141" s="241">
        <f t="shared" si="13"/>
        <v>566102.26</v>
      </c>
      <c r="AQ141" s="38">
        <f t="shared" si="14"/>
        <v>38898.769999999997</v>
      </c>
      <c r="AR141" s="53">
        <f t="shared" si="15"/>
        <v>527203.49</v>
      </c>
      <c r="AS141" s="47">
        <f t="shared" si="16"/>
        <v>3715145.68</v>
      </c>
      <c r="AT141" s="39">
        <f t="shared" si="17"/>
        <v>3958532.78</v>
      </c>
      <c r="AU141" s="53">
        <f t="shared" si="18"/>
        <v>-243387.09999999963</v>
      </c>
    </row>
    <row r="142" spans="1:47">
      <c r="A142" s="32" t="s">
        <v>628</v>
      </c>
      <c r="B142" s="32" t="s">
        <v>337</v>
      </c>
      <c r="C142" s="32">
        <v>3476</v>
      </c>
      <c r="D142" s="32" t="s">
        <v>214</v>
      </c>
      <c r="E142" s="32" t="s">
        <v>214</v>
      </c>
      <c r="F142" s="36">
        <v>453275.33</v>
      </c>
      <c r="G142" s="36">
        <v>41402.800000000003</v>
      </c>
      <c r="H142" s="36">
        <v>108524.89</v>
      </c>
      <c r="K142" s="126">
        <v>869681</v>
      </c>
      <c r="L142" s="126">
        <v>78013.679999999993</v>
      </c>
      <c r="O142" s="59">
        <v>0</v>
      </c>
      <c r="P142" s="59">
        <v>36971.760000000002</v>
      </c>
      <c r="S142" s="59">
        <v>1694</v>
      </c>
      <c r="W142" s="126">
        <v>-536656.06999999995</v>
      </c>
      <c r="X142" s="126">
        <v>2072080.16</v>
      </c>
      <c r="Y142" s="33"/>
      <c r="Z142" s="33">
        <v>1177661.48</v>
      </c>
      <c r="AA142" s="33"/>
      <c r="AB142" s="33">
        <v>761.23</v>
      </c>
      <c r="AD142" s="33">
        <v>622805</v>
      </c>
      <c r="AF142" s="33">
        <v>345717</v>
      </c>
      <c r="AG142" s="37">
        <v>970211</v>
      </c>
      <c r="AI142" s="37">
        <v>13464</v>
      </c>
      <c r="AK142" s="37">
        <v>1044784.81</v>
      </c>
      <c r="AL142" s="37">
        <v>141677.04999999999</v>
      </c>
      <c r="AP142" s="241">
        <f t="shared" si="13"/>
        <v>603203.02</v>
      </c>
      <c r="AQ142" s="38">
        <f t="shared" si="14"/>
        <v>38665.760000000002</v>
      </c>
      <c r="AR142" s="53">
        <f t="shared" si="15"/>
        <v>564537.26</v>
      </c>
      <c r="AS142" s="47">
        <f t="shared" si="16"/>
        <v>2146944.71</v>
      </c>
      <c r="AT142" s="39">
        <f t="shared" si="17"/>
        <v>2170136.86</v>
      </c>
      <c r="AU142" s="53">
        <f t="shared" si="18"/>
        <v>-23192.149999999907</v>
      </c>
    </row>
    <row r="143" spans="1:47">
      <c r="A143" s="32" t="s">
        <v>628</v>
      </c>
      <c r="B143" s="32" t="s">
        <v>337</v>
      </c>
      <c r="C143" s="32">
        <v>7448</v>
      </c>
      <c r="D143" s="32" t="s">
        <v>215</v>
      </c>
      <c r="E143" s="32" t="s">
        <v>215</v>
      </c>
      <c r="F143" s="36">
        <v>66987.7</v>
      </c>
      <c r="G143" s="36">
        <v>26108</v>
      </c>
      <c r="H143" s="36">
        <v>245285.94</v>
      </c>
      <c r="K143" s="126">
        <v>495772.85</v>
      </c>
      <c r="L143" s="126">
        <v>95992.36</v>
      </c>
      <c r="P143" s="59">
        <v>43961.48</v>
      </c>
      <c r="S143" s="59">
        <v>6106</v>
      </c>
      <c r="W143" s="126">
        <v>-2390238.23</v>
      </c>
      <c r="X143" s="126">
        <v>3517785.78</v>
      </c>
      <c r="Y143" s="33"/>
      <c r="Z143" s="33">
        <v>1668134.18</v>
      </c>
      <c r="AA143" s="33"/>
      <c r="AB143" s="33">
        <v>312.52</v>
      </c>
      <c r="AD143" s="33">
        <v>1310757.26</v>
      </c>
      <c r="AF143" s="33">
        <v>403040.87</v>
      </c>
      <c r="AG143" s="37">
        <v>2189732.13</v>
      </c>
      <c r="AI143" s="37">
        <v>9220</v>
      </c>
      <c r="AK143" s="37">
        <v>1178521.6599999999</v>
      </c>
      <c r="AL143" s="37">
        <v>252239.22</v>
      </c>
      <c r="AP143" s="241">
        <f t="shared" si="13"/>
        <v>338381.64</v>
      </c>
      <c r="AQ143" s="38">
        <f t="shared" si="14"/>
        <v>50067.48</v>
      </c>
      <c r="AR143" s="53">
        <f t="shared" si="15"/>
        <v>288314.16000000003</v>
      </c>
      <c r="AS143" s="47">
        <f t="shared" si="16"/>
        <v>3382244.83</v>
      </c>
      <c r="AT143" s="39">
        <f t="shared" si="17"/>
        <v>3629713.0100000002</v>
      </c>
      <c r="AU143" s="53">
        <f t="shared" si="18"/>
        <v>-247468.18000000017</v>
      </c>
    </row>
    <row r="144" spans="1:47">
      <c r="A144" s="32" t="s">
        <v>628</v>
      </c>
      <c r="B144" s="32" t="s">
        <v>337</v>
      </c>
      <c r="C144" s="32">
        <v>3024</v>
      </c>
      <c r="D144" s="32" t="s">
        <v>216</v>
      </c>
      <c r="E144" s="32" t="s">
        <v>216</v>
      </c>
      <c r="F144" s="36">
        <v>374903.64</v>
      </c>
      <c r="G144" s="36">
        <v>34371.4</v>
      </c>
      <c r="H144" s="36">
        <v>200342.56</v>
      </c>
      <c r="K144" s="126">
        <v>1303660.67</v>
      </c>
      <c r="L144" s="126">
        <v>58513.33</v>
      </c>
      <c r="O144" s="59">
        <v>0</v>
      </c>
      <c r="P144" s="59">
        <v>50020.52</v>
      </c>
      <c r="S144" s="59">
        <v>3098</v>
      </c>
      <c r="U144" s="126">
        <v>134123.6</v>
      </c>
      <c r="W144" s="126">
        <v>-556295.01</v>
      </c>
      <c r="X144" s="126">
        <v>2461639.23</v>
      </c>
      <c r="Y144" s="33"/>
      <c r="Z144" s="33">
        <v>1394647.85</v>
      </c>
      <c r="AA144" s="33"/>
      <c r="AB144" s="33">
        <v>854.46</v>
      </c>
      <c r="AD144" s="33">
        <v>1433741.94</v>
      </c>
      <c r="AF144" s="33">
        <v>334370.95</v>
      </c>
      <c r="AG144" s="37">
        <v>1922488.94</v>
      </c>
      <c r="AI144" s="37">
        <v>35412</v>
      </c>
      <c r="AK144" s="37">
        <v>1194204.46</v>
      </c>
      <c r="AL144" s="37">
        <v>132304.54</v>
      </c>
      <c r="AP144" s="241">
        <f t="shared" si="13"/>
        <v>609617.60000000009</v>
      </c>
      <c r="AQ144" s="38">
        <f t="shared" si="14"/>
        <v>53118.52</v>
      </c>
      <c r="AR144" s="53">
        <f t="shared" si="15"/>
        <v>556499.08000000007</v>
      </c>
      <c r="AS144" s="47">
        <f t="shared" si="16"/>
        <v>3163615.2</v>
      </c>
      <c r="AT144" s="39">
        <f t="shared" si="17"/>
        <v>3284409.94</v>
      </c>
      <c r="AU144" s="53">
        <f t="shared" si="18"/>
        <v>-120794.73999999976</v>
      </c>
    </row>
    <row r="145" spans="1:47">
      <c r="A145" s="32" t="s">
        <v>628</v>
      </c>
      <c r="B145" s="32" t="s">
        <v>337</v>
      </c>
      <c r="C145" s="32">
        <v>3613</v>
      </c>
      <c r="D145" s="32" t="s">
        <v>217</v>
      </c>
      <c r="E145" s="32" t="s">
        <v>217</v>
      </c>
      <c r="F145" s="36">
        <v>258642.02</v>
      </c>
      <c r="G145" s="36">
        <v>59379.5</v>
      </c>
      <c r="H145" s="36">
        <v>237889.14</v>
      </c>
      <c r="K145" s="126">
        <v>2484741.36</v>
      </c>
      <c r="L145" s="126">
        <v>101763.07</v>
      </c>
      <c r="O145" s="59">
        <v>0</v>
      </c>
      <c r="P145" s="59">
        <v>38301.06</v>
      </c>
      <c r="S145" s="59">
        <v>5050</v>
      </c>
      <c r="U145" s="126">
        <v>102273.60000000001</v>
      </c>
      <c r="W145" s="126">
        <v>1711988.33</v>
      </c>
      <c r="X145" s="126">
        <v>1490475.39</v>
      </c>
      <c r="Y145" s="33"/>
      <c r="Z145" s="33">
        <v>1301652.98</v>
      </c>
      <c r="AA145" s="33"/>
      <c r="AB145" s="33">
        <v>535.36</v>
      </c>
      <c r="AD145" s="33">
        <v>1162733.3799999999</v>
      </c>
      <c r="AF145" s="33">
        <v>346362</v>
      </c>
      <c r="AG145" s="37">
        <v>1826859.38</v>
      </c>
      <c r="AI145" s="37">
        <v>28068</v>
      </c>
      <c r="AK145" s="37">
        <v>842833</v>
      </c>
      <c r="AL145" s="37">
        <v>319196.63</v>
      </c>
      <c r="AP145" s="241">
        <f t="shared" si="13"/>
        <v>555910.66</v>
      </c>
      <c r="AQ145" s="38">
        <f t="shared" si="14"/>
        <v>43351.06</v>
      </c>
      <c r="AR145" s="53">
        <f t="shared" si="15"/>
        <v>512559.60000000003</v>
      </c>
      <c r="AS145" s="47">
        <f t="shared" si="16"/>
        <v>2811283.7199999997</v>
      </c>
      <c r="AT145" s="39">
        <f t="shared" si="17"/>
        <v>3016957.01</v>
      </c>
      <c r="AU145" s="53">
        <f t="shared" si="18"/>
        <v>-205673.29000000004</v>
      </c>
    </row>
    <row r="146" spans="1:47">
      <c r="A146" s="32" t="s">
        <v>628</v>
      </c>
      <c r="B146" s="32" t="s">
        <v>337</v>
      </c>
      <c r="C146" s="32">
        <v>8181</v>
      </c>
      <c r="D146" s="32" t="s">
        <v>218</v>
      </c>
      <c r="E146" s="32" t="s">
        <v>218</v>
      </c>
      <c r="F146" s="36">
        <v>256119.74</v>
      </c>
      <c r="G146" s="36">
        <v>4961.2</v>
      </c>
      <c r="H146" s="36">
        <v>127894.83</v>
      </c>
      <c r="K146" s="126">
        <v>288115.20000000001</v>
      </c>
      <c r="L146" s="126">
        <v>260355.43</v>
      </c>
      <c r="O146" s="59">
        <v>0</v>
      </c>
      <c r="P146" s="59">
        <v>73472.97</v>
      </c>
      <c r="S146" s="59">
        <v>7088</v>
      </c>
      <c r="U146" s="126">
        <v>184055</v>
      </c>
      <c r="W146" s="126">
        <v>-2496950.2799999998</v>
      </c>
      <c r="X146" s="126">
        <v>3511106.83</v>
      </c>
      <c r="Y146" s="33"/>
      <c r="Z146" s="33">
        <v>1617093.98</v>
      </c>
      <c r="AA146" s="33"/>
      <c r="AB146" s="33">
        <v>793.5</v>
      </c>
      <c r="AD146" s="33">
        <v>1050221.26</v>
      </c>
      <c r="AF146" s="33">
        <v>346638.07</v>
      </c>
      <c r="AG146" s="37">
        <v>1916213.26</v>
      </c>
      <c r="AI146" s="37">
        <v>6540</v>
      </c>
      <c r="AK146" s="37">
        <v>1279430.8400000001</v>
      </c>
      <c r="AL146" s="37">
        <v>153888.82999999999</v>
      </c>
      <c r="AP146" s="241">
        <f t="shared" si="13"/>
        <v>388975.77</v>
      </c>
      <c r="AQ146" s="38">
        <f t="shared" si="14"/>
        <v>80560.97</v>
      </c>
      <c r="AR146" s="53">
        <f t="shared" si="15"/>
        <v>308414.80000000005</v>
      </c>
      <c r="AS146" s="47">
        <f t="shared" si="16"/>
        <v>3014746.81</v>
      </c>
      <c r="AT146" s="39">
        <f t="shared" si="17"/>
        <v>3356072.93</v>
      </c>
      <c r="AU146" s="53">
        <f t="shared" si="18"/>
        <v>-341326.12000000011</v>
      </c>
    </row>
    <row r="147" spans="1:47">
      <c r="A147" s="32" t="s">
        <v>628</v>
      </c>
      <c r="B147" s="32" t="s">
        <v>337</v>
      </c>
      <c r="C147" s="32">
        <v>4338</v>
      </c>
      <c r="D147" s="32" t="s">
        <v>219</v>
      </c>
      <c r="E147" s="32" t="s">
        <v>219</v>
      </c>
      <c r="F147" s="36">
        <v>432305.66</v>
      </c>
      <c r="G147" s="36">
        <v>44541</v>
      </c>
      <c r="H147" s="36">
        <v>140594.5</v>
      </c>
      <c r="K147" s="126">
        <v>689157.83</v>
      </c>
      <c r="L147" s="126">
        <v>163381.79999999999</v>
      </c>
      <c r="O147" s="59">
        <v>0</v>
      </c>
      <c r="P147" s="59">
        <v>60600</v>
      </c>
      <c r="S147" s="59">
        <v>2008</v>
      </c>
      <c r="U147" s="126">
        <v>11675</v>
      </c>
      <c r="W147" s="126">
        <v>165056.78</v>
      </c>
      <c r="X147" s="126">
        <v>1290976.01</v>
      </c>
      <c r="Y147" s="33"/>
      <c r="Z147" s="33">
        <v>1163615.8799999999</v>
      </c>
      <c r="AA147" s="33"/>
      <c r="AB147" s="33">
        <v>731.02</v>
      </c>
      <c r="AD147" s="33">
        <v>1567573.2</v>
      </c>
      <c r="AF147" s="33">
        <v>366735.08</v>
      </c>
      <c r="AG147" s="37">
        <v>1946294.2</v>
      </c>
      <c r="AI147" s="37">
        <v>5360</v>
      </c>
      <c r="AK147" s="37">
        <v>913051.22</v>
      </c>
      <c r="AL147" s="37">
        <v>294284.76</v>
      </c>
      <c r="AP147" s="241">
        <f t="shared" si="13"/>
        <v>617441.15999999992</v>
      </c>
      <c r="AQ147" s="38">
        <f t="shared" si="14"/>
        <v>62608</v>
      </c>
      <c r="AR147" s="53">
        <f t="shared" si="15"/>
        <v>554833.15999999992</v>
      </c>
      <c r="AS147" s="47">
        <f t="shared" si="16"/>
        <v>3098655.1799999997</v>
      </c>
      <c r="AT147" s="39">
        <f t="shared" si="17"/>
        <v>3158990.1799999997</v>
      </c>
      <c r="AU147" s="53">
        <f t="shared" si="18"/>
        <v>-60335</v>
      </c>
    </row>
    <row r="148" spans="1:47">
      <c r="A148" s="32" t="s">
        <v>628</v>
      </c>
      <c r="B148" s="32" t="s">
        <v>337</v>
      </c>
      <c r="C148" s="32">
        <v>4654</v>
      </c>
      <c r="D148" s="32" t="s">
        <v>220</v>
      </c>
      <c r="E148" s="32" t="s">
        <v>220</v>
      </c>
      <c r="F148" s="36">
        <v>97557.89</v>
      </c>
      <c r="G148" s="36">
        <v>25892</v>
      </c>
      <c r="H148" s="36">
        <v>109922.16</v>
      </c>
      <c r="K148" s="126">
        <v>706977.4</v>
      </c>
      <c r="L148" s="126">
        <v>94068.98</v>
      </c>
      <c r="P148" s="59">
        <v>71552.37</v>
      </c>
      <c r="S148" s="59">
        <v>5058</v>
      </c>
      <c r="W148" s="126">
        <v>683086.98</v>
      </c>
      <c r="X148" s="126">
        <v>431811.75</v>
      </c>
      <c r="Y148" s="33"/>
      <c r="Z148" s="33">
        <v>2547898.12</v>
      </c>
      <c r="AA148" s="33"/>
      <c r="AB148" s="33">
        <v>290.88</v>
      </c>
      <c r="AD148" s="33">
        <v>823687.5</v>
      </c>
      <c r="AF148" s="33">
        <v>503137.81</v>
      </c>
      <c r="AG148" s="37">
        <v>1736779.5</v>
      </c>
      <c r="AI148" s="37">
        <v>11260</v>
      </c>
      <c r="AK148" s="37">
        <v>2099346.31</v>
      </c>
      <c r="AL148" s="37">
        <v>184719.17</v>
      </c>
      <c r="AP148" s="241">
        <f t="shared" si="13"/>
        <v>233372.05</v>
      </c>
      <c r="AQ148" s="38">
        <f t="shared" si="14"/>
        <v>76610.37</v>
      </c>
      <c r="AR148" s="53">
        <f t="shared" si="15"/>
        <v>156761.68</v>
      </c>
      <c r="AS148" s="47">
        <f t="shared" si="16"/>
        <v>3875014.31</v>
      </c>
      <c r="AT148" s="39">
        <f t="shared" si="17"/>
        <v>4032104.98</v>
      </c>
      <c r="AU148" s="53">
        <f t="shared" si="18"/>
        <v>-157090.66999999993</v>
      </c>
    </row>
    <row r="149" spans="1:47">
      <c r="A149" s="32" t="s">
        <v>628</v>
      </c>
      <c r="B149" s="32" t="s">
        <v>337</v>
      </c>
      <c r="C149" s="32">
        <v>4068</v>
      </c>
      <c r="D149" s="32" t="s">
        <v>221</v>
      </c>
      <c r="E149" s="32" t="s">
        <v>221</v>
      </c>
      <c r="F149" s="36">
        <v>347057.77</v>
      </c>
      <c r="G149" s="36">
        <v>17948</v>
      </c>
      <c r="H149" s="36">
        <v>133915.42000000001</v>
      </c>
      <c r="K149" s="126">
        <v>863957.54</v>
      </c>
      <c r="L149" s="126">
        <v>195959.36</v>
      </c>
      <c r="O149" s="59">
        <v>0</v>
      </c>
      <c r="P149" s="59">
        <v>70416.14</v>
      </c>
      <c r="S149" s="59">
        <v>2948</v>
      </c>
      <c r="U149" s="126">
        <v>44300</v>
      </c>
      <c r="W149" s="126">
        <v>-400239.67</v>
      </c>
      <c r="X149" s="126">
        <v>2115546</v>
      </c>
      <c r="Y149" s="33"/>
      <c r="Z149" s="33">
        <v>1387263.63</v>
      </c>
      <c r="AA149" s="33"/>
      <c r="AB149" s="33">
        <v>749.24</v>
      </c>
      <c r="AD149" s="33">
        <v>1093560</v>
      </c>
      <c r="AF149" s="33">
        <v>362115.85</v>
      </c>
      <c r="AG149" s="37">
        <v>1701847</v>
      </c>
      <c r="AI149" s="37">
        <v>23070</v>
      </c>
      <c r="AK149" s="37">
        <v>1209623.1000000001</v>
      </c>
      <c r="AL149" s="37">
        <v>183281</v>
      </c>
      <c r="AP149" s="241">
        <f t="shared" si="13"/>
        <v>498921.19000000006</v>
      </c>
      <c r="AQ149" s="38">
        <f t="shared" si="14"/>
        <v>73364.14</v>
      </c>
      <c r="AR149" s="53">
        <f t="shared" si="15"/>
        <v>425557.05000000005</v>
      </c>
      <c r="AS149" s="47">
        <f t="shared" si="16"/>
        <v>2843688.72</v>
      </c>
      <c r="AT149" s="39">
        <f t="shared" si="17"/>
        <v>3117821.1</v>
      </c>
      <c r="AU149" s="53">
        <f t="shared" si="18"/>
        <v>-274132.37999999989</v>
      </c>
    </row>
    <row r="150" spans="1:47">
      <c r="A150" s="32" t="s">
        <v>628</v>
      </c>
      <c r="B150" s="32" t="s">
        <v>337</v>
      </c>
      <c r="C150" s="32">
        <v>2485</v>
      </c>
      <c r="D150" s="32" t="s">
        <v>222</v>
      </c>
      <c r="E150" s="32" t="s">
        <v>222</v>
      </c>
      <c r="F150" s="36">
        <v>252145.38</v>
      </c>
      <c r="G150" s="36">
        <v>14264</v>
      </c>
      <c r="H150" s="36">
        <v>188957.41</v>
      </c>
      <c r="K150" s="126">
        <v>1536490.7</v>
      </c>
      <c r="L150" s="126">
        <v>26830.13</v>
      </c>
      <c r="O150" s="59">
        <v>2080</v>
      </c>
      <c r="P150" s="59">
        <v>53576.33</v>
      </c>
      <c r="S150" s="59">
        <v>1860</v>
      </c>
      <c r="U150" s="126">
        <v>85100</v>
      </c>
      <c r="W150" s="126">
        <v>-300693.01</v>
      </c>
      <c r="X150" s="126">
        <v>2263113.85</v>
      </c>
      <c r="Y150" s="33"/>
      <c r="Z150" s="33">
        <v>997787.48</v>
      </c>
      <c r="AA150" s="33">
        <v>85000</v>
      </c>
      <c r="AB150" s="33">
        <v>348.2</v>
      </c>
      <c r="AD150" s="33">
        <v>1150017</v>
      </c>
      <c r="AF150" s="33">
        <v>340943.25</v>
      </c>
      <c r="AG150" s="37">
        <v>1576986</v>
      </c>
      <c r="AI150" s="37">
        <v>13680</v>
      </c>
      <c r="AK150" s="37">
        <v>862104.98</v>
      </c>
      <c r="AL150" s="37">
        <v>207674.5</v>
      </c>
      <c r="AP150" s="241">
        <f t="shared" si="13"/>
        <v>455366.79000000004</v>
      </c>
      <c r="AQ150" s="38">
        <f t="shared" si="14"/>
        <v>57516.33</v>
      </c>
      <c r="AR150" s="53">
        <f t="shared" si="15"/>
        <v>397850.46</v>
      </c>
      <c r="AS150" s="47">
        <f t="shared" si="16"/>
        <v>2574095.9299999997</v>
      </c>
      <c r="AT150" s="39">
        <f t="shared" si="17"/>
        <v>2660445.48</v>
      </c>
      <c r="AU150" s="53">
        <f t="shared" si="18"/>
        <v>-86349.550000000279</v>
      </c>
    </row>
    <row r="151" spans="1:47">
      <c r="A151" s="32" t="s">
        <v>628</v>
      </c>
      <c r="B151" s="32" t="s">
        <v>337</v>
      </c>
      <c r="C151" s="32">
        <v>5359</v>
      </c>
      <c r="D151" s="32" t="s">
        <v>223</v>
      </c>
      <c r="E151" s="32" t="s">
        <v>223</v>
      </c>
      <c r="F151" s="36">
        <v>148601.57</v>
      </c>
      <c r="G151" s="36">
        <v>109715</v>
      </c>
      <c r="H151" s="36">
        <v>229679.86</v>
      </c>
      <c r="K151" s="126">
        <v>814545</v>
      </c>
      <c r="L151" s="126">
        <v>67921.460000000006</v>
      </c>
      <c r="O151" s="59">
        <v>1500</v>
      </c>
      <c r="P151" s="59">
        <v>59364.480000000003</v>
      </c>
      <c r="S151" s="59">
        <v>5072</v>
      </c>
      <c r="U151" s="126">
        <v>116850</v>
      </c>
      <c r="W151" s="126">
        <v>-1340395.6299999999</v>
      </c>
      <c r="X151" s="126">
        <v>2512572.4500000002</v>
      </c>
      <c r="Y151" s="33"/>
      <c r="Z151" s="33">
        <v>1369222.36</v>
      </c>
      <c r="AA151" s="33">
        <v>110550</v>
      </c>
      <c r="AB151" s="33">
        <v>459.35</v>
      </c>
      <c r="AD151" s="33">
        <v>1378181</v>
      </c>
      <c r="AF151" s="33">
        <v>534195.93000000005</v>
      </c>
      <c r="AG151" s="37">
        <v>2186227</v>
      </c>
      <c r="AI151" s="37">
        <v>8990</v>
      </c>
      <c r="AK151" s="37">
        <v>1077488.21</v>
      </c>
      <c r="AL151" s="37">
        <v>104403.84</v>
      </c>
      <c r="AP151" s="241">
        <f t="shared" si="13"/>
        <v>487996.43</v>
      </c>
      <c r="AQ151" s="38">
        <f t="shared" si="14"/>
        <v>65936.48000000001</v>
      </c>
      <c r="AR151" s="53">
        <f t="shared" si="15"/>
        <v>422059.94999999995</v>
      </c>
      <c r="AS151" s="47">
        <f t="shared" si="16"/>
        <v>3392608.64</v>
      </c>
      <c r="AT151" s="39">
        <f t="shared" si="17"/>
        <v>3377109.05</v>
      </c>
      <c r="AU151" s="53">
        <f t="shared" si="18"/>
        <v>15499.590000000317</v>
      </c>
    </row>
    <row r="152" spans="1:47">
      <c r="A152" s="32" t="s">
        <v>628</v>
      </c>
      <c r="B152" s="32" t="s">
        <v>337</v>
      </c>
      <c r="C152" s="32">
        <v>7463</v>
      </c>
      <c r="D152" s="32" t="s">
        <v>224</v>
      </c>
      <c r="E152" s="32" t="s">
        <v>224</v>
      </c>
      <c r="F152" s="36">
        <v>309818.55</v>
      </c>
      <c r="G152" s="36">
        <v>22053.09</v>
      </c>
      <c r="H152" s="36">
        <v>249117.26</v>
      </c>
      <c r="K152" s="126">
        <v>2227617.83</v>
      </c>
      <c r="L152" s="126">
        <v>706310.9</v>
      </c>
      <c r="O152" s="59">
        <v>0</v>
      </c>
      <c r="P152" s="59">
        <v>54974.52</v>
      </c>
      <c r="S152" s="59">
        <v>4632</v>
      </c>
      <c r="U152" s="126">
        <v>125000</v>
      </c>
      <c r="W152" s="126">
        <v>2448970.63</v>
      </c>
      <c r="X152" s="126">
        <v>1298036.29</v>
      </c>
      <c r="Y152" s="33"/>
      <c r="Z152" s="33">
        <v>1313263.0900000001</v>
      </c>
      <c r="AA152" s="33">
        <v>212756.8</v>
      </c>
      <c r="AB152" s="33">
        <v>393.45</v>
      </c>
      <c r="AD152" s="33">
        <v>1315540.19</v>
      </c>
      <c r="AF152" s="33">
        <v>485850.17</v>
      </c>
      <c r="AG152" s="37">
        <v>2080415.19</v>
      </c>
      <c r="AK152" s="37">
        <v>1220270.8400000001</v>
      </c>
      <c r="AL152" s="37">
        <v>442558.28</v>
      </c>
      <c r="AN152" s="37">
        <v>1255.2</v>
      </c>
      <c r="AP152" s="241">
        <f t="shared" si="13"/>
        <v>580988.9</v>
      </c>
      <c r="AQ152" s="38">
        <f t="shared" si="14"/>
        <v>59606.52</v>
      </c>
      <c r="AR152" s="53">
        <f t="shared" si="15"/>
        <v>521382.38</v>
      </c>
      <c r="AS152" s="47">
        <f t="shared" si="16"/>
        <v>3327803.7</v>
      </c>
      <c r="AT152" s="39">
        <f t="shared" si="17"/>
        <v>3744499.5100000007</v>
      </c>
      <c r="AU152" s="53">
        <f t="shared" si="18"/>
        <v>-416695.81000000052</v>
      </c>
    </row>
    <row r="153" spans="1:47">
      <c r="A153" s="32" t="s">
        <v>632</v>
      </c>
      <c r="B153" s="32" t="s">
        <v>338</v>
      </c>
      <c r="C153" s="32">
        <v>3397</v>
      </c>
      <c r="D153" s="32" t="s">
        <v>225</v>
      </c>
      <c r="E153" s="32" t="s">
        <v>225</v>
      </c>
      <c r="F153" s="36">
        <v>168774.71</v>
      </c>
      <c r="G153" s="36">
        <v>176287.15</v>
      </c>
      <c r="H153" s="36">
        <v>380918.6</v>
      </c>
      <c r="K153" s="126">
        <v>783087.28</v>
      </c>
      <c r="L153" s="126">
        <v>476737.95</v>
      </c>
      <c r="O153" s="59">
        <v>63</v>
      </c>
      <c r="P153" s="59">
        <v>18821.939999999999</v>
      </c>
      <c r="S153" s="59">
        <v>4892</v>
      </c>
      <c r="W153" s="126">
        <v>375454.71999999997</v>
      </c>
      <c r="X153" s="126">
        <v>1854562.35</v>
      </c>
      <c r="Y153" s="33"/>
      <c r="Z153" s="33">
        <v>1429569.07</v>
      </c>
      <c r="AA153" s="33"/>
      <c r="AB153" s="33">
        <v>1635.16</v>
      </c>
      <c r="AD153" s="33">
        <v>813550.5</v>
      </c>
      <c r="AF153" s="33">
        <v>132526.87</v>
      </c>
      <c r="AG153" s="37">
        <v>1742028.5</v>
      </c>
      <c r="AI153" s="37">
        <v>113992</v>
      </c>
      <c r="AJ153" s="37">
        <v>2880</v>
      </c>
      <c r="AK153" s="37">
        <v>597860.53</v>
      </c>
      <c r="AL153" s="37">
        <v>188508.89</v>
      </c>
      <c r="AP153" s="241">
        <f t="shared" si="13"/>
        <v>725980.46</v>
      </c>
      <c r="AQ153" s="38">
        <f t="shared" si="14"/>
        <v>23776.94</v>
      </c>
      <c r="AR153" s="53">
        <f t="shared" si="15"/>
        <v>702203.52</v>
      </c>
      <c r="AS153" s="47">
        <f t="shared" si="16"/>
        <v>2377281.6</v>
      </c>
      <c r="AT153" s="39">
        <f t="shared" si="17"/>
        <v>2645269.9200000004</v>
      </c>
      <c r="AU153" s="53">
        <f t="shared" si="18"/>
        <v>-267988.3200000003</v>
      </c>
    </row>
    <row r="154" spans="1:47">
      <c r="A154" s="32" t="s">
        <v>632</v>
      </c>
      <c r="B154" s="32" t="s">
        <v>338</v>
      </c>
      <c r="C154" s="32">
        <v>5415</v>
      </c>
      <c r="D154" s="32" t="s">
        <v>226</v>
      </c>
      <c r="E154" s="32" t="s">
        <v>226</v>
      </c>
      <c r="F154" s="36">
        <v>634844.29</v>
      </c>
      <c r="G154" s="36">
        <v>210141.5</v>
      </c>
      <c r="H154" s="36">
        <v>24730.59</v>
      </c>
      <c r="K154" s="126">
        <v>1093533.24</v>
      </c>
      <c r="L154" s="126">
        <v>584553.92000000004</v>
      </c>
      <c r="O154" s="59">
        <v>0</v>
      </c>
      <c r="P154" s="59">
        <v>42506.69</v>
      </c>
      <c r="S154" s="59">
        <v>0</v>
      </c>
      <c r="W154" s="126">
        <v>-844433.75</v>
      </c>
      <c r="X154" s="126">
        <v>3974625.34</v>
      </c>
      <c r="Y154" s="33"/>
      <c r="Z154" s="33">
        <v>2060920.32</v>
      </c>
      <c r="AA154" s="33"/>
      <c r="AB154" s="33">
        <v>2022.86</v>
      </c>
      <c r="AD154" s="33">
        <v>838074</v>
      </c>
      <c r="AF154" s="33">
        <v>346575.38</v>
      </c>
      <c r="AG154" s="37">
        <v>1958043</v>
      </c>
      <c r="AI154" s="37">
        <v>52899</v>
      </c>
      <c r="AK154" s="37">
        <v>1521511.06</v>
      </c>
      <c r="AL154" s="37">
        <v>335749.24</v>
      </c>
      <c r="AO154" s="37">
        <v>4285</v>
      </c>
      <c r="AP154" s="241">
        <f t="shared" si="13"/>
        <v>869716.38</v>
      </c>
      <c r="AQ154" s="38">
        <f t="shared" si="14"/>
        <v>42506.69</v>
      </c>
      <c r="AR154" s="53">
        <f t="shared" si="15"/>
        <v>827209.69</v>
      </c>
      <c r="AS154" s="47">
        <f t="shared" si="16"/>
        <v>3247592.56</v>
      </c>
      <c r="AT154" s="39">
        <f t="shared" si="17"/>
        <v>3872487.3</v>
      </c>
      <c r="AU154" s="53">
        <f t="shared" si="18"/>
        <v>-624894.73999999976</v>
      </c>
    </row>
    <row r="155" spans="1:47">
      <c r="A155" s="32" t="s">
        <v>632</v>
      </c>
      <c r="B155" s="32" t="s">
        <v>338</v>
      </c>
      <c r="C155" s="32">
        <v>2085</v>
      </c>
      <c r="D155" s="32" t="s">
        <v>227</v>
      </c>
      <c r="E155" s="32" t="s">
        <v>227</v>
      </c>
      <c r="F155" s="36">
        <v>470962.83</v>
      </c>
      <c r="G155" s="36">
        <v>26800</v>
      </c>
      <c r="H155" s="36">
        <v>90747.62</v>
      </c>
      <c r="K155" s="126">
        <v>1108378.97</v>
      </c>
      <c r="L155" s="126">
        <v>386912.76</v>
      </c>
      <c r="O155" s="59">
        <v>8180</v>
      </c>
      <c r="P155" s="59">
        <v>37881.300000000003</v>
      </c>
      <c r="S155" s="59">
        <v>846</v>
      </c>
      <c r="W155" s="126">
        <v>-241311.02</v>
      </c>
      <c r="X155" s="126">
        <v>2427116.52</v>
      </c>
      <c r="Y155" s="33"/>
      <c r="Z155" s="33">
        <v>843153.01</v>
      </c>
      <c r="AA155" s="33">
        <v>166420</v>
      </c>
      <c r="AB155" s="33">
        <v>1093.5</v>
      </c>
      <c r="AD155" s="33">
        <v>1636971.5</v>
      </c>
      <c r="AF155" s="33">
        <v>106201.98</v>
      </c>
      <c r="AG155" s="37">
        <v>1923744.5</v>
      </c>
      <c r="AI155" s="37">
        <v>38620</v>
      </c>
      <c r="AJ155" s="37">
        <v>6240</v>
      </c>
      <c r="AK155" s="37">
        <v>675830.05</v>
      </c>
      <c r="AL155" s="37">
        <v>208016.06</v>
      </c>
      <c r="AO155" s="37">
        <v>50300</v>
      </c>
      <c r="AP155" s="241">
        <f t="shared" si="13"/>
        <v>588510.44999999995</v>
      </c>
      <c r="AQ155" s="38">
        <f t="shared" si="14"/>
        <v>46907.3</v>
      </c>
      <c r="AR155" s="53">
        <f t="shared" si="15"/>
        <v>541603.14999999991</v>
      </c>
      <c r="AS155" s="47">
        <f t="shared" si="16"/>
        <v>2753839.9899999998</v>
      </c>
      <c r="AT155" s="39">
        <f t="shared" si="17"/>
        <v>2902750.61</v>
      </c>
      <c r="AU155" s="53">
        <f t="shared" si="18"/>
        <v>-148910.62000000011</v>
      </c>
    </row>
    <row r="156" spans="1:47">
      <c r="A156" s="32" t="s">
        <v>632</v>
      </c>
      <c r="B156" s="32" t="s">
        <v>338</v>
      </c>
      <c r="C156" s="32">
        <v>5563</v>
      </c>
      <c r="D156" s="32" t="s">
        <v>228</v>
      </c>
      <c r="E156" s="32" t="s">
        <v>228</v>
      </c>
      <c r="F156" s="36">
        <v>630934.07999999996</v>
      </c>
      <c r="G156" s="36">
        <v>15720.44</v>
      </c>
      <c r="H156" s="36">
        <v>206535.5</v>
      </c>
      <c r="K156" s="126">
        <v>1145328.8400000001</v>
      </c>
      <c r="L156" s="126">
        <v>505238.01</v>
      </c>
      <c r="O156" s="59">
        <v>440</v>
      </c>
      <c r="P156" s="59">
        <v>80370.5</v>
      </c>
      <c r="S156" s="59">
        <v>3302.72</v>
      </c>
      <c r="W156" s="126">
        <v>298326.38</v>
      </c>
      <c r="X156" s="126">
        <v>2538450.7999999998</v>
      </c>
      <c r="Y156" s="33"/>
      <c r="Z156" s="33">
        <v>1043527.69</v>
      </c>
      <c r="AA156" s="33">
        <v>200820</v>
      </c>
      <c r="AB156" s="33">
        <v>1334.95</v>
      </c>
      <c r="AD156" s="33">
        <v>1194363.77</v>
      </c>
      <c r="AF156" s="33">
        <v>223171.89</v>
      </c>
      <c r="AG156" s="37">
        <v>1682403.77</v>
      </c>
      <c r="AJ156" s="37">
        <v>15710</v>
      </c>
      <c r="AK156" s="37">
        <v>1000856.28</v>
      </c>
      <c r="AL156" s="37">
        <v>381381.78</v>
      </c>
      <c r="AP156" s="241">
        <f t="shared" si="13"/>
        <v>853190.0199999999</v>
      </c>
      <c r="AQ156" s="38">
        <f t="shared" si="14"/>
        <v>84113.22</v>
      </c>
      <c r="AR156" s="53">
        <f t="shared" si="15"/>
        <v>769076.79999999993</v>
      </c>
      <c r="AS156" s="47">
        <f t="shared" si="16"/>
        <v>2663218.3000000003</v>
      </c>
      <c r="AT156" s="39">
        <f t="shared" si="17"/>
        <v>3080351.83</v>
      </c>
      <c r="AU156" s="53">
        <f t="shared" si="18"/>
        <v>-417133.5299999998</v>
      </c>
    </row>
    <row r="157" spans="1:47">
      <c r="A157" s="32" t="s">
        <v>632</v>
      </c>
      <c r="B157" s="32" t="s">
        <v>338</v>
      </c>
      <c r="C157" s="32">
        <v>3485</v>
      </c>
      <c r="D157" s="32" t="s">
        <v>229</v>
      </c>
      <c r="E157" s="32" t="s">
        <v>229</v>
      </c>
      <c r="F157" s="36">
        <v>218023.3</v>
      </c>
      <c r="G157" s="36">
        <v>48820</v>
      </c>
      <c r="H157" s="36">
        <v>264773.46000000002</v>
      </c>
      <c r="K157" s="126">
        <v>1009026.07</v>
      </c>
      <c r="L157" s="126">
        <v>547637.76000000001</v>
      </c>
      <c r="O157" s="59">
        <v>2260</v>
      </c>
      <c r="P157" s="59">
        <v>185195.96</v>
      </c>
      <c r="S157" s="59">
        <v>0</v>
      </c>
      <c r="W157" s="126">
        <v>-417995.08</v>
      </c>
      <c r="X157" s="126">
        <v>3053279.47</v>
      </c>
      <c r="Y157" s="33"/>
      <c r="Z157" s="33">
        <v>1454753.59</v>
      </c>
      <c r="AA157" s="33">
        <v>142200</v>
      </c>
      <c r="AB157" s="33">
        <v>1691.38</v>
      </c>
      <c r="AD157" s="33">
        <v>1011677.39</v>
      </c>
      <c r="AF157" s="33">
        <v>184211.84</v>
      </c>
      <c r="AG157" s="37">
        <v>1880264.39</v>
      </c>
      <c r="AI157" s="37">
        <v>44328</v>
      </c>
      <c r="AK157" s="37">
        <v>1339719.43</v>
      </c>
      <c r="AL157" s="37">
        <v>264682.14</v>
      </c>
      <c r="AP157" s="241">
        <f t="shared" si="13"/>
        <v>531616.76</v>
      </c>
      <c r="AQ157" s="38">
        <f t="shared" si="14"/>
        <v>187455.96</v>
      </c>
      <c r="AR157" s="53">
        <f t="shared" si="15"/>
        <v>344160.80000000005</v>
      </c>
      <c r="AS157" s="47">
        <f t="shared" si="16"/>
        <v>2794534.1999999997</v>
      </c>
      <c r="AT157" s="39">
        <f t="shared" si="17"/>
        <v>3528993.96</v>
      </c>
      <c r="AU157" s="53">
        <f t="shared" si="18"/>
        <v>-734459.76000000024</v>
      </c>
    </row>
    <row r="158" spans="1:47">
      <c r="A158" s="32" t="s">
        <v>632</v>
      </c>
      <c r="B158" s="32" t="s">
        <v>338</v>
      </c>
      <c r="C158" s="32">
        <v>4270</v>
      </c>
      <c r="D158" s="32" t="s">
        <v>230</v>
      </c>
      <c r="E158" s="32" t="s">
        <v>230</v>
      </c>
      <c r="F158" s="36">
        <v>156532.63</v>
      </c>
      <c r="G158" s="36">
        <v>97207.4</v>
      </c>
      <c r="H158" s="36">
        <v>63763.05</v>
      </c>
      <c r="K158" s="126">
        <v>339251.72</v>
      </c>
      <c r="L158" s="126">
        <v>273105.45</v>
      </c>
      <c r="P158" s="59">
        <v>149290.6</v>
      </c>
      <c r="S158" s="59">
        <v>0</v>
      </c>
      <c r="W158" s="126">
        <v>-747854.58</v>
      </c>
      <c r="X158" s="126">
        <v>1819262.69</v>
      </c>
      <c r="Y158" s="33"/>
      <c r="Z158" s="33">
        <v>1255301.9099999999</v>
      </c>
      <c r="AA158" s="33">
        <v>226960</v>
      </c>
      <c r="AB158" s="33">
        <v>631.91999999999996</v>
      </c>
      <c r="AD158" s="33">
        <v>1023622.64</v>
      </c>
      <c r="AF158" s="33">
        <v>139870.9</v>
      </c>
      <c r="AG158" s="37">
        <v>1814302.64</v>
      </c>
      <c r="AI158" s="37">
        <v>30280</v>
      </c>
      <c r="AK158" s="37">
        <v>923885.9</v>
      </c>
      <c r="AL158" s="37">
        <v>168757.29</v>
      </c>
      <c r="AP158" s="241">
        <f t="shared" si="13"/>
        <v>317503.08</v>
      </c>
      <c r="AQ158" s="38">
        <f t="shared" si="14"/>
        <v>149290.6</v>
      </c>
      <c r="AR158" s="53">
        <f t="shared" si="15"/>
        <v>168212.48000000001</v>
      </c>
      <c r="AS158" s="47">
        <f t="shared" si="16"/>
        <v>2646387.3699999996</v>
      </c>
      <c r="AT158" s="39">
        <f t="shared" si="17"/>
        <v>2937225.83</v>
      </c>
      <c r="AU158" s="53">
        <f t="shared" si="18"/>
        <v>-290838.46000000043</v>
      </c>
    </row>
    <row r="159" spans="1:47">
      <c r="A159" s="32" t="s">
        <v>632</v>
      </c>
      <c r="B159" s="32" t="s">
        <v>338</v>
      </c>
      <c r="C159" s="32">
        <v>4406</v>
      </c>
      <c r="D159" s="32" t="s">
        <v>231</v>
      </c>
      <c r="E159" s="32" t="s">
        <v>231</v>
      </c>
      <c r="F159" s="36">
        <v>52435.47</v>
      </c>
      <c r="G159" s="36">
        <v>54333.3</v>
      </c>
      <c r="H159" s="36">
        <v>400223.2</v>
      </c>
      <c r="K159" s="126">
        <v>1175257.83</v>
      </c>
      <c r="L159" s="126">
        <v>305067.14</v>
      </c>
      <c r="O159" s="59">
        <v>0</v>
      </c>
      <c r="P159" s="59">
        <v>32718</v>
      </c>
      <c r="S159" s="59">
        <v>0</v>
      </c>
      <c r="W159" s="126">
        <v>-132777.32</v>
      </c>
      <c r="X159" s="126">
        <v>2522678.58</v>
      </c>
      <c r="Y159" s="33"/>
      <c r="Z159" s="33">
        <v>823106.32</v>
      </c>
      <c r="AA159" s="33">
        <v>296280</v>
      </c>
      <c r="AB159" s="33">
        <v>606.08000000000004</v>
      </c>
      <c r="AD159" s="33">
        <v>1356228.32</v>
      </c>
      <c r="AF159" s="33">
        <v>135174.79</v>
      </c>
      <c r="AG159" s="37">
        <v>1794768.32</v>
      </c>
      <c r="AI159" s="37">
        <v>43735</v>
      </c>
      <c r="AK159" s="37">
        <v>981620.16</v>
      </c>
      <c r="AL159" s="37">
        <v>226574.35</v>
      </c>
      <c r="AP159" s="241">
        <f t="shared" si="13"/>
        <v>506991.97000000003</v>
      </c>
      <c r="AQ159" s="38">
        <f t="shared" si="14"/>
        <v>32718</v>
      </c>
      <c r="AR159" s="53">
        <f t="shared" si="15"/>
        <v>474273.97000000003</v>
      </c>
      <c r="AS159" s="47">
        <f t="shared" si="16"/>
        <v>2611395.5099999998</v>
      </c>
      <c r="AT159" s="39">
        <f t="shared" si="17"/>
        <v>3046697.83</v>
      </c>
      <c r="AU159" s="53">
        <f t="shared" si="18"/>
        <v>-435302.3200000003</v>
      </c>
    </row>
    <row r="160" spans="1:47">
      <c r="A160" s="32" t="s">
        <v>632</v>
      </c>
      <c r="B160" s="32" t="s">
        <v>338</v>
      </c>
      <c r="C160" s="32">
        <v>4364</v>
      </c>
      <c r="D160" s="32" t="s">
        <v>232</v>
      </c>
      <c r="E160" s="32" t="s">
        <v>232</v>
      </c>
      <c r="F160" s="36">
        <v>90161.74</v>
      </c>
      <c r="G160" s="36">
        <v>38000</v>
      </c>
      <c r="H160" s="36">
        <v>103112.16</v>
      </c>
      <c r="K160" s="126">
        <v>1585829.68</v>
      </c>
      <c r="L160" s="126">
        <v>397813.09</v>
      </c>
      <c r="O160" s="59">
        <v>4404</v>
      </c>
      <c r="P160" s="59">
        <v>40597.17</v>
      </c>
      <c r="S160" s="59">
        <v>0</v>
      </c>
      <c r="W160" s="126">
        <v>-1742514.87</v>
      </c>
      <c r="X160" s="126">
        <v>4801199.47</v>
      </c>
      <c r="Y160" s="33"/>
      <c r="Z160" s="33">
        <v>1273624.71</v>
      </c>
      <c r="AA160" s="33">
        <v>69962</v>
      </c>
      <c r="AB160" s="33">
        <v>1318.49</v>
      </c>
      <c r="AD160" s="33">
        <v>181828.5</v>
      </c>
      <c r="AF160" s="33">
        <v>193612.53</v>
      </c>
      <c r="AG160" s="37">
        <v>919725.5</v>
      </c>
      <c r="AI160" s="37">
        <v>43530</v>
      </c>
      <c r="AK160" s="37">
        <v>1299297.29</v>
      </c>
      <c r="AL160" s="37">
        <v>346562.54</v>
      </c>
      <c r="AP160" s="241">
        <f t="shared" si="13"/>
        <v>231273.90000000002</v>
      </c>
      <c r="AQ160" s="38">
        <f t="shared" si="14"/>
        <v>45001.17</v>
      </c>
      <c r="AR160" s="53">
        <f t="shared" si="15"/>
        <v>186272.73000000004</v>
      </c>
      <c r="AS160" s="47">
        <f t="shared" si="16"/>
        <v>1720346.23</v>
      </c>
      <c r="AT160" s="39">
        <f t="shared" si="17"/>
        <v>2609115.33</v>
      </c>
      <c r="AU160" s="53">
        <f t="shared" si="18"/>
        <v>-888769.10000000009</v>
      </c>
    </row>
    <row r="161" spans="1:47">
      <c r="A161" s="32" t="s">
        <v>632</v>
      </c>
      <c r="B161" s="32" t="s">
        <v>338</v>
      </c>
      <c r="C161" s="32">
        <v>4077</v>
      </c>
      <c r="D161" s="32" t="s">
        <v>233</v>
      </c>
      <c r="E161" s="32" t="s">
        <v>233</v>
      </c>
      <c r="F161" s="36">
        <v>89274.8</v>
      </c>
      <c r="G161" s="36">
        <v>10402.35</v>
      </c>
      <c r="H161" s="36">
        <v>89117.13</v>
      </c>
      <c r="K161" s="126">
        <v>1123843.5</v>
      </c>
      <c r="L161" s="126">
        <v>352659.58</v>
      </c>
      <c r="O161" s="59">
        <v>50000</v>
      </c>
      <c r="P161" s="59">
        <v>128100</v>
      </c>
      <c r="S161" s="59">
        <v>0</v>
      </c>
      <c r="W161" s="126">
        <v>-3129509.36</v>
      </c>
      <c r="X161" s="126">
        <v>5209136.26</v>
      </c>
      <c r="Y161" s="33"/>
      <c r="Z161" s="33">
        <v>1186319.33</v>
      </c>
      <c r="AA161" s="33">
        <v>255000</v>
      </c>
      <c r="AB161" s="33">
        <v>891.61</v>
      </c>
      <c r="AD161" s="33">
        <v>1328787.3999999999</v>
      </c>
      <c r="AF161" s="33">
        <v>228154.63</v>
      </c>
      <c r="AG161" s="37">
        <v>2014491.4</v>
      </c>
      <c r="AI161" s="37">
        <v>29517</v>
      </c>
      <c r="AK161" s="37">
        <v>1158340.1399999999</v>
      </c>
      <c r="AL161" s="37">
        <v>389233.97</v>
      </c>
      <c r="AP161" s="241">
        <f t="shared" si="13"/>
        <v>188794.28000000003</v>
      </c>
      <c r="AQ161" s="38">
        <f t="shared" si="14"/>
        <v>178100</v>
      </c>
      <c r="AR161" s="53">
        <f t="shared" si="15"/>
        <v>10694.280000000028</v>
      </c>
      <c r="AS161" s="47">
        <f t="shared" si="16"/>
        <v>2999152.9699999997</v>
      </c>
      <c r="AT161" s="39">
        <f t="shared" si="17"/>
        <v>3591582.51</v>
      </c>
      <c r="AU161" s="53">
        <f t="shared" si="18"/>
        <v>-592429.54</v>
      </c>
    </row>
    <row r="162" spans="1:47">
      <c r="A162" s="32" t="s">
        <v>632</v>
      </c>
      <c r="B162" s="32" t="s">
        <v>338</v>
      </c>
      <c r="C162" s="32">
        <v>3677</v>
      </c>
      <c r="D162" s="32" t="s">
        <v>234</v>
      </c>
      <c r="E162" s="32" t="s">
        <v>234</v>
      </c>
      <c r="F162" s="36">
        <v>256494.33</v>
      </c>
      <c r="G162" s="36">
        <v>19176.580000000002</v>
      </c>
      <c r="H162" s="36">
        <v>94859.41</v>
      </c>
      <c r="K162" s="126">
        <v>1146464.6100000001</v>
      </c>
      <c r="L162" s="126">
        <v>275752.7</v>
      </c>
      <c r="O162" s="59">
        <v>135</v>
      </c>
      <c r="P162" s="59">
        <v>46970.95</v>
      </c>
      <c r="S162" s="59">
        <v>860</v>
      </c>
      <c r="W162" s="126">
        <v>-76454.73</v>
      </c>
      <c r="X162" s="126">
        <v>2453318.4700000002</v>
      </c>
      <c r="Y162" s="33"/>
      <c r="Z162" s="33">
        <v>741078.53</v>
      </c>
      <c r="AA162" s="33">
        <v>200800</v>
      </c>
      <c r="AB162" s="33">
        <v>1239.6400000000001</v>
      </c>
      <c r="AD162" s="33">
        <v>1171800</v>
      </c>
      <c r="AF162" s="33">
        <v>271970.75</v>
      </c>
      <c r="AG162" s="37">
        <v>1558659.5</v>
      </c>
      <c r="AI162" s="37">
        <v>49982</v>
      </c>
      <c r="AK162" s="37">
        <v>1101491.8700000001</v>
      </c>
      <c r="AL162" s="37">
        <v>308837.61</v>
      </c>
      <c r="AP162" s="241">
        <f t="shared" si="13"/>
        <v>370530.31999999995</v>
      </c>
      <c r="AQ162" s="38">
        <f t="shared" si="14"/>
        <v>47965.95</v>
      </c>
      <c r="AR162" s="53">
        <f t="shared" si="15"/>
        <v>322564.36999999994</v>
      </c>
      <c r="AS162" s="47">
        <f t="shared" si="16"/>
        <v>2386888.92</v>
      </c>
      <c r="AT162" s="39">
        <f t="shared" si="17"/>
        <v>3018970.98</v>
      </c>
      <c r="AU162" s="53">
        <f t="shared" si="18"/>
        <v>-632082.06000000006</v>
      </c>
    </row>
    <row r="163" spans="1:47">
      <c r="A163" s="32" t="s">
        <v>632</v>
      </c>
      <c r="B163" s="32" t="s">
        <v>338</v>
      </c>
      <c r="C163" s="32">
        <v>7138</v>
      </c>
      <c r="D163" s="32" t="s">
        <v>235</v>
      </c>
      <c r="E163" s="32" t="s">
        <v>235</v>
      </c>
      <c r="F163" s="36">
        <v>198674.71</v>
      </c>
      <c r="G163" s="36">
        <v>459574.73</v>
      </c>
      <c r="H163" s="36">
        <v>86255.76</v>
      </c>
      <c r="K163" s="126">
        <v>517725.98</v>
      </c>
      <c r="L163" s="126">
        <v>598180.06999999995</v>
      </c>
      <c r="O163" s="59">
        <v>5740</v>
      </c>
      <c r="P163" s="59">
        <v>114904.54</v>
      </c>
      <c r="S163" s="59">
        <v>2806</v>
      </c>
      <c r="U163" s="126">
        <v>3100</v>
      </c>
      <c r="W163" s="126">
        <v>-1770368.33</v>
      </c>
      <c r="X163" s="126">
        <v>4517827.99</v>
      </c>
      <c r="Y163" s="33"/>
      <c r="Z163" s="33">
        <v>1851710.08</v>
      </c>
      <c r="AA163" s="33">
        <v>114230</v>
      </c>
      <c r="AB163" s="33">
        <v>1376.39</v>
      </c>
      <c r="AD163" s="33">
        <v>1432672.39</v>
      </c>
      <c r="AF163" s="33">
        <v>370096.32</v>
      </c>
      <c r="AG163" s="37">
        <v>2170794.39</v>
      </c>
      <c r="AI163" s="37">
        <v>16240</v>
      </c>
      <c r="AJ163" s="37">
        <v>40780</v>
      </c>
      <c r="AK163" s="37">
        <v>2276799.48</v>
      </c>
      <c r="AL163" s="37">
        <v>279070.26</v>
      </c>
      <c r="AP163" s="241">
        <f t="shared" si="13"/>
        <v>744505.2</v>
      </c>
      <c r="AQ163" s="38">
        <f t="shared" si="14"/>
        <v>123450.54</v>
      </c>
      <c r="AR163" s="53">
        <f t="shared" si="15"/>
        <v>621054.65999999992</v>
      </c>
      <c r="AS163" s="47">
        <f t="shared" si="16"/>
        <v>3770085.1799999997</v>
      </c>
      <c r="AT163" s="39">
        <f t="shared" si="17"/>
        <v>4783684.13</v>
      </c>
      <c r="AU163" s="53">
        <f t="shared" si="18"/>
        <v>-1013598.9500000002</v>
      </c>
    </row>
    <row r="164" spans="1:47">
      <c r="A164" s="32" t="s">
        <v>632</v>
      </c>
      <c r="B164" s="32" t="s">
        <v>338</v>
      </c>
      <c r="C164" s="32">
        <v>4746</v>
      </c>
      <c r="D164" s="32" t="s">
        <v>236</v>
      </c>
      <c r="E164" s="32" t="s">
        <v>236</v>
      </c>
      <c r="F164" s="36">
        <v>77264.25</v>
      </c>
      <c r="G164" s="36">
        <v>59987.5</v>
      </c>
      <c r="H164" s="36">
        <v>68758.66</v>
      </c>
      <c r="K164" s="126">
        <v>719979.22</v>
      </c>
      <c r="L164" s="126">
        <v>191596.21</v>
      </c>
      <c r="O164" s="59">
        <v>0</v>
      </c>
      <c r="P164" s="59">
        <v>85271.54</v>
      </c>
      <c r="S164" s="59">
        <v>750</v>
      </c>
      <c r="W164" s="126">
        <v>-1449053.33</v>
      </c>
      <c r="X164" s="126">
        <v>3061336.79</v>
      </c>
      <c r="Y164" s="33"/>
      <c r="Z164" s="33">
        <v>1374933.08</v>
      </c>
      <c r="AA164" s="33">
        <v>20000</v>
      </c>
      <c r="AB164" s="33">
        <v>1023.6</v>
      </c>
      <c r="AD164" s="33">
        <v>1187913</v>
      </c>
      <c r="AF164" s="33">
        <v>275422.99</v>
      </c>
      <c r="AG164" s="37">
        <v>1818523</v>
      </c>
      <c r="AI164" s="37">
        <v>26812</v>
      </c>
      <c r="AK164" s="37">
        <v>1311756.06</v>
      </c>
      <c r="AL164" s="37">
        <v>282920.77</v>
      </c>
      <c r="AP164" s="241">
        <f t="shared" si="13"/>
        <v>206010.41</v>
      </c>
      <c r="AQ164" s="38">
        <f t="shared" si="14"/>
        <v>86021.54</v>
      </c>
      <c r="AR164" s="53">
        <f t="shared" si="15"/>
        <v>119988.87000000001</v>
      </c>
      <c r="AS164" s="47">
        <f t="shared" si="16"/>
        <v>2859292.67</v>
      </c>
      <c r="AT164" s="39">
        <f t="shared" si="17"/>
        <v>3440011.83</v>
      </c>
      <c r="AU164" s="53">
        <f t="shared" si="18"/>
        <v>-580719.16000000015</v>
      </c>
    </row>
    <row r="165" spans="1:47">
      <c r="A165" s="32" t="s">
        <v>632</v>
      </c>
      <c r="B165" s="32" t="s">
        <v>338</v>
      </c>
      <c r="C165" s="32">
        <v>2320</v>
      </c>
      <c r="D165" s="32" t="s">
        <v>237</v>
      </c>
      <c r="E165" s="32" t="s">
        <v>237</v>
      </c>
      <c r="F165" s="36">
        <v>198125.33</v>
      </c>
      <c r="G165" s="36">
        <v>106901.45</v>
      </c>
      <c r="H165" s="36">
        <v>302297.09999999998</v>
      </c>
      <c r="K165" s="126">
        <v>1872218.63</v>
      </c>
      <c r="L165" s="126">
        <v>339717.7</v>
      </c>
      <c r="O165" s="59">
        <v>0</v>
      </c>
      <c r="P165" s="59">
        <v>164901.89000000001</v>
      </c>
      <c r="S165" s="59">
        <v>0</v>
      </c>
      <c r="W165" s="126">
        <v>487050.89</v>
      </c>
      <c r="X165" s="126">
        <v>2227904.62</v>
      </c>
      <c r="Y165" s="33"/>
      <c r="Z165" s="33">
        <v>1028259.02</v>
      </c>
      <c r="AA165" s="33">
        <v>118510</v>
      </c>
      <c r="AB165" s="33">
        <v>516.48</v>
      </c>
      <c r="AD165" s="33">
        <v>753436.5</v>
      </c>
      <c r="AF165" s="33">
        <v>107886.03</v>
      </c>
      <c r="AG165" s="37">
        <v>1250528.5</v>
      </c>
      <c r="AI165" s="37">
        <v>9548</v>
      </c>
      <c r="AK165" s="37">
        <v>775172.84</v>
      </c>
      <c r="AL165" s="37">
        <v>33955.879999999997</v>
      </c>
      <c r="AP165" s="241">
        <f t="shared" si="13"/>
        <v>607323.87999999989</v>
      </c>
      <c r="AQ165" s="38">
        <f t="shared" si="14"/>
        <v>164901.89000000001</v>
      </c>
      <c r="AR165" s="53">
        <f t="shared" si="15"/>
        <v>442421.98999999987</v>
      </c>
      <c r="AS165" s="47">
        <f t="shared" si="16"/>
        <v>2008608.03</v>
      </c>
      <c r="AT165" s="39">
        <f t="shared" si="17"/>
        <v>2069205.2199999997</v>
      </c>
      <c r="AU165" s="53">
        <f t="shared" si="18"/>
        <v>-60597.189999999711</v>
      </c>
    </row>
    <row r="166" spans="1:47">
      <c r="A166" s="32" t="s">
        <v>632</v>
      </c>
      <c r="B166" s="32" t="s">
        <v>338</v>
      </c>
      <c r="C166" s="32">
        <v>3323</v>
      </c>
      <c r="D166" s="32" t="s">
        <v>238</v>
      </c>
      <c r="E166" s="32" t="s">
        <v>238</v>
      </c>
      <c r="F166" s="36">
        <v>238857.85</v>
      </c>
      <c r="G166" s="36">
        <v>91175.1</v>
      </c>
      <c r="H166" s="36">
        <v>223418.34</v>
      </c>
      <c r="K166" s="126">
        <v>1414568.52</v>
      </c>
      <c r="L166" s="126">
        <v>345233.67</v>
      </c>
      <c r="O166" s="59">
        <v>3500</v>
      </c>
      <c r="P166" s="59">
        <v>39504.959999999999</v>
      </c>
      <c r="S166" s="59">
        <v>2392</v>
      </c>
      <c r="W166" s="126">
        <v>605064.89</v>
      </c>
      <c r="X166" s="126">
        <v>1652500.79</v>
      </c>
      <c r="Y166" s="33"/>
      <c r="Z166" s="33">
        <v>1363640.83</v>
      </c>
      <c r="AA166" s="33">
        <v>211215</v>
      </c>
      <c r="AB166" s="33">
        <v>827.34</v>
      </c>
      <c r="AD166" s="33">
        <v>561401.9</v>
      </c>
      <c r="AF166" s="33">
        <v>286749.71000000002</v>
      </c>
      <c r="AG166" s="37">
        <v>1299807.3799999999</v>
      </c>
      <c r="AI166" s="37">
        <v>64257</v>
      </c>
      <c r="AK166" s="37">
        <v>856526.3</v>
      </c>
      <c r="AL166" s="37">
        <v>192953.26</v>
      </c>
      <c r="AP166" s="241">
        <f t="shared" si="13"/>
        <v>553451.29</v>
      </c>
      <c r="AQ166" s="38">
        <f t="shared" si="14"/>
        <v>45396.959999999999</v>
      </c>
      <c r="AR166" s="53">
        <f t="shared" si="15"/>
        <v>508054.33</v>
      </c>
      <c r="AS166" s="47">
        <f t="shared" si="16"/>
        <v>2423834.7800000003</v>
      </c>
      <c r="AT166" s="39">
        <f t="shared" si="17"/>
        <v>2413543.9399999995</v>
      </c>
      <c r="AU166" s="53">
        <f t="shared" si="18"/>
        <v>10290.840000000782</v>
      </c>
    </row>
    <row r="167" spans="1:47">
      <c r="A167" s="32" t="s">
        <v>632</v>
      </c>
      <c r="B167" s="32" t="s">
        <v>338</v>
      </c>
      <c r="C167" s="32">
        <v>2456</v>
      </c>
      <c r="D167" s="32" t="s">
        <v>239</v>
      </c>
      <c r="E167" s="32" t="s">
        <v>239</v>
      </c>
      <c r="F167" s="36">
        <v>673060.4</v>
      </c>
      <c r="G167" s="36">
        <v>19200</v>
      </c>
      <c r="H167" s="36">
        <v>72293.66</v>
      </c>
      <c r="K167" s="126">
        <v>1791026.43</v>
      </c>
      <c r="L167" s="126">
        <v>395863.34</v>
      </c>
      <c r="P167" s="59">
        <v>47268.57</v>
      </c>
      <c r="S167" s="59">
        <v>0</v>
      </c>
      <c r="W167" s="126">
        <v>876591</v>
      </c>
      <c r="X167" s="126">
        <v>2038406.69</v>
      </c>
      <c r="Y167" s="33"/>
      <c r="Z167" s="33">
        <v>1004593.05</v>
      </c>
      <c r="AA167" s="33">
        <v>145300</v>
      </c>
      <c r="AB167" s="33">
        <v>1446.22</v>
      </c>
      <c r="AD167" s="33">
        <v>900763.5</v>
      </c>
      <c r="AF167" s="33">
        <v>142278.49</v>
      </c>
      <c r="AG167" s="37">
        <v>1272237.5</v>
      </c>
      <c r="AI167" s="37">
        <v>33066</v>
      </c>
      <c r="AJ167" s="37">
        <v>10736</v>
      </c>
      <c r="AK167" s="37">
        <v>618200.63</v>
      </c>
      <c r="AL167" s="37">
        <v>270963.56</v>
      </c>
      <c r="AP167" s="241">
        <f t="shared" si="13"/>
        <v>764554.06</v>
      </c>
      <c r="AQ167" s="38">
        <f t="shared" si="14"/>
        <v>47268.57</v>
      </c>
      <c r="AR167" s="53">
        <f t="shared" si="15"/>
        <v>717285.49000000011</v>
      </c>
      <c r="AS167" s="47">
        <f t="shared" si="16"/>
        <v>2194381.2599999998</v>
      </c>
      <c r="AT167" s="39">
        <f t="shared" si="17"/>
        <v>2205203.69</v>
      </c>
      <c r="AU167" s="53">
        <f t="shared" si="18"/>
        <v>-10822.430000000168</v>
      </c>
    </row>
    <row r="168" spans="1:47">
      <c r="A168" s="32" t="s">
        <v>632</v>
      </c>
      <c r="B168" s="32" t="s">
        <v>338</v>
      </c>
      <c r="C168" s="32">
        <v>4122</v>
      </c>
      <c r="D168" s="32" t="s">
        <v>240</v>
      </c>
      <c r="E168" s="32" t="s">
        <v>240</v>
      </c>
      <c r="F168" s="36">
        <v>226403.43</v>
      </c>
      <c r="G168" s="36">
        <v>37200</v>
      </c>
      <c r="H168" s="36">
        <v>63978.09</v>
      </c>
      <c r="K168" s="126">
        <v>1372125.91</v>
      </c>
      <c r="L168" s="126">
        <v>312517.61</v>
      </c>
      <c r="O168" s="59">
        <v>0</v>
      </c>
      <c r="P168" s="59">
        <v>62100</v>
      </c>
      <c r="S168" s="59">
        <v>1650</v>
      </c>
      <c r="W168" s="126">
        <v>-116357.67</v>
      </c>
      <c r="X168" s="126">
        <v>2546107.46</v>
      </c>
      <c r="Y168" s="33"/>
      <c r="Z168" s="33">
        <v>1189866.32</v>
      </c>
      <c r="AA168" s="33">
        <v>91920</v>
      </c>
      <c r="AB168" s="33">
        <v>1236.3</v>
      </c>
      <c r="AD168" s="33">
        <v>1331514</v>
      </c>
      <c r="AF168" s="33">
        <v>145906.01999999999</v>
      </c>
      <c r="AG168" s="37">
        <v>1849759.75</v>
      </c>
      <c r="AI168" s="37">
        <v>23886</v>
      </c>
      <c r="AK168" s="37">
        <v>1139539.01</v>
      </c>
      <c r="AL168" s="37">
        <v>217669.63</v>
      </c>
      <c r="AO168" s="37">
        <v>10863</v>
      </c>
      <c r="AP168" s="241">
        <f t="shared" si="13"/>
        <v>327581.52</v>
      </c>
      <c r="AQ168" s="38">
        <f t="shared" si="14"/>
        <v>63750</v>
      </c>
      <c r="AR168" s="53">
        <f t="shared" si="15"/>
        <v>263831.52</v>
      </c>
      <c r="AS168" s="47">
        <f t="shared" si="16"/>
        <v>2760442.64</v>
      </c>
      <c r="AT168" s="39">
        <f t="shared" si="17"/>
        <v>3241717.3899999997</v>
      </c>
      <c r="AU168" s="53">
        <f t="shared" si="18"/>
        <v>-481274.74999999953</v>
      </c>
    </row>
    <row r="169" spans="1:47">
      <c r="A169" s="32" t="s">
        <v>632</v>
      </c>
      <c r="B169" s="32" t="s">
        <v>338</v>
      </c>
      <c r="C169" s="32">
        <v>2541</v>
      </c>
      <c r="D169" s="32" t="s">
        <v>241</v>
      </c>
      <c r="E169" s="32" t="s">
        <v>241</v>
      </c>
      <c r="F169" s="36">
        <v>47155.28</v>
      </c>
      <c r="G169" s="36">
        <v>5917.43</v>
      </c>
      <c r="H169" s="36">
        <v>77191.87</v>
      </c>
      <c r="K169" s="126">
        <v>582766.72</v>
      </c>
      <c r="L169" s="126">
        <v>464003.53</v>
      </c>
      <c r="O169" s="59">
        <v>9500</v>
      </c>
      <c r="P169" s="59">
        <v>23971.34</v>
      </c>
      <c r="S169" s="59">
        <v>1718</v>
      </c>
      <c r="W169" s="126">
        <v>1560978.74</v>
      </c>
      <c r="Y169" s="33"/>
      <c r="Z169" s="33">
        <v>1098801.1100000001</v>
      </c>
      <c r="AA169" s="33"/>
      <c r="AB169" s="33">
        <v>713.9</v>
      </c>
      <c r="AD169" s="33">
        <v>667149</v>
      </c>
      <c r="AF169" s="33">
        <v>239832</v>
      </c>
      <c r="AG169" s="37">
        <v>1192772</v>
      </c>
      <c r="AI169" s="37">
        <v>33949</v>
      </c>
      <c r="AK169" s="37">
        <v>913441.18</v>
      </c>
      <c r="AL169" s="37">
        <v>285467.08</v>
      </c>
      <c r="AP169" s="241">
        <f t="shared" si="13"/>
        <v>130264.57999999999</v>
      </c>
      <c r="AQ169" s="38">
        <f t="shared" si="14"/>
        <v>35189.339999999997</v>
      </c>
      <c r="AR169" s="53">
        <f t="shared" si="15"/>
        <v>95075.239999999991</v>
      </c>
      <c r="AS169" s="47">
        <f t="shared" si="16"/>
        <v>2006496.01</v>
      </c>
      <c r="AT169" s="39">
        <f t="shared" si="17"/>
        <v>2425629.2600000002</v>
      </c>
      <c r="AU169" s="53">
        <f t="shared" si="18"/>
        <v>-419133.25000000023</v>
      </c>
    </row>
    <row r="170" spans="1:47">
      <c r="A170" s="32" t="s">
        <v>632</v>
      </c>
      <c r="B170" s="32" t="s">
        <v>338</v>
      </c>
      <c r="C170" s="32">
        <v>2313</v>
      </c>
      <c r="D170" s="32" t="s">
        <v>302</v>
      </c>
      <c r="E170" s="32" t="s">
        <v>302</v>
      </c>
      <c r="F170" s="36">
        <v>462335.08</v>
      </c>
      <c r="G170" s="36">
        <v>17227</v>
      </c>
      <c r="H170" s="36">
        <v>100539.62</v>
      </c>
      <c r="K170" s="126">
        <v>1346248.95</v>
      </c>
      <c r="L170" s="126">
        <v>601217.04</v>
      </c>
      <c r="O170" s="59">
        <v>-2075</v>
      </c>
      <c r="P170" s="59">
        <v>45994.74</v>
      </c>
      <c r="S170" s="59">
        <v>1661</v>
      </c>
      <c r="W170" s="126">
        <v>-158076.72</v>
      </c>
      <c r="X170" s="126">
        <v>2754433.99</v>
      </c>
      <c r="Y170" s="33"/>
      <c r="Z170" s="33">
        <v>1247550.53</v>
      </c>
      <c r="AA170" s="33">
        <v>126450</v>
      </c>
      <c r="AB170" s="33">
        <v>1307.18</v>
      </c>
      <c r="AD170" s="33">
        <v>1407658</v>
      </c>
      <c r="AF170" s="33">
        <v>116945.41</v>
      </c>
      <c r="AG170" s="37">
        <v>1921819</v>
      </c>
      <c r="AI170" s="37">
        <v>5222</v>
      </c>
      <c r="AK170" s="37">
        <v>762774.95</v>
      </c>
      <c r="AL170" s="37">
        <v>322765.49</v>
      </c>
      <c r="AO170" s="37">
        <v>1700</v>
      </c>
      <c r="AP170" s="241">
        <f t="shared" si="13"/>
        <v>580101.69999999995</v>
      </c>
      <c r="AQ170" s="38">
        <f t="shared" si="14"/>
        <v>45580.74</v>
      </c>
      <c r="AR170" s="53">
        <f t="shared" si="15"/>
        <v>534520.96</v>
      </c>
      <c r="AS170" s="47">
        <f t="shared" si="16"/>
        <v>2899911.12</v>
      </c>
      <c r="AT170" s="39">
        <f t="shared" si="17"/>
        <v>3014281.4400000004</v>
      </c>
      <c r="AU170" s="53">
        <f t="shared" si="18"/>
        <v>-114370.3200000003</v>
      </c>
    </row>
    <row r="171" spans="1:47">
      <c r="A171" s="32" t="s">
        <v>632</v>
      </c>
      <c r="B171" s="32" t="s">
        <v>338</v>
      </c>
      <c r="C171" s="32">
        <v>5477</v>
      </c>
      <c r="D171" s="32" t="s">
        <v>306</v>
      </c>
      <c r="E171" s="32" t="s">
        <v>306</v>
      </c>
      <c r="F171" s="36">
        <v>446982.6</v>
      </c>
      <c r="G171" s="36">
        <v>76410.179999999993</v>
      </c>
      <c r="H171" s="36">
        <v>89294.81</v>
      </c>
      <c r="K171" s="126">
        <v>528010</v>
      </c>
      <c r="L171" s="126">
        <v>251953.2</v>
      </c>
      <c r="O171" s="59">
        <v>38082</v>
      </c>
      <c r="P171" s="59">
        <v>31972.6</v>
      </c>
      <c r="R171" s="59">
        <v>16900</v>
      </c>
      <c r="S171" s="59">
        <v>0</v>
      </c>
      <c r="W171" s="126">
        <v>-2857135.92</v>
      </c>
      <c r="X171" s="126">
        <v>4164121.7</v>
      </c>
      <c r="Y171" s="33"/>
      <c r="Z171" s="33">
        <v>1439725.01</v>
      </c>
      <c r="AA171" s="33">
        <v>348772</v>
      </c>
      <c r="AB171" s="33">
        <v>807.18</v>
      </c>
      <c r="AD171" s="33">
        <v>1515653.5</v>
      </c>
      <c r="AF171" s="33">
        <v>193498.64</v>
      </c>
      <c r="AG171" s="37">
        <v>2067405.5</v>
      </c>
      <c r="AI171" s="37">
        <v>69585</v>
      </c>
      <c r="AK171" s="37">
        <v>1285246.2</v>
      </c>
      <c r="AL171" s="37">
        <v>77509.22</v>
      </c>
      <c r="AP171" s="241">
        <f t="shared" si="13"/>
        <v>612687.59</v>
      </c>
      <c r="AQ171" s="38">
        <f t="shared" si="14"/>
        <v>86954.6</v>
      </c>
      <c r="AR171" s="53">
        <f t="shared" si="15"/>
        <v>525732.99</v>
      </c>
      <c r="AS171" s="47">
        <f t="shared" si="16"/>
        <v>3498456.33</v>
      </c>
      <c r="AT171" s="39">
        <f t="shared" si="17"/>
        <v>3499745.9200000004</v>
      </c>
      <c r="AU171" s="53">
        <f t="shared" si="18"/>
        <v>-1289.5900000003166</v>
      </c>
    </row>
    <row r="172" spans="1:47">
      <c r="A172" s="32" t="s">
        <v>632</v>
      </c>
      <c r="B172" s="32" t="s">
        <v>338</v>
      </c>
      <c r="C172" s="32">
        <v>2102</v>
      </c>
      <c r="D172" s="32" t="s">
        <v>310</v>
      </c>
      <c r="E172" s="32" t="s">
        <v>310</v>
      </c>
      <c r="F172" s="36">
        <v>361750.79</v>
      </c>
      <c r="G172" s="36">
        <v>68956.91</v>
      </c>
      <c r="H172" s="36">
        <v>120412.75</v>
      </c>
      <c r="K172" s="126">
        <v>1201050.58</v>
      </c>
      <c r="L172" s="126">
        <v>390725.42</v>
      </c>
      <c r="O172" s="59">
        <v>0</v>
      </c>
      <c r="P172" s="59">
        <v>49884.26</v>
      </c>
      <c r="S172" s="59">
        <v>233.62</v>
      </c>
      <c r="W172" s="126">
        <v>-883938.95</v>
      </c>
      <c r="X172" s="126">
        <v>3254719.47</v>
      </c>
      <c r="Y172" s="33"/>
      <c r="Z172" s="33">
        <v>904618.76</v>
      </c>
      <c r="AA172" s="33">
        <v>142500</v>
      </c>
      <c r="AB172" s="33">
        <v>1060.98</v>
      </c>
      <c r="AD172" s="33">
        <v>1041216.59</v>
      </c>
      <c r="AF172" s="33">
        <v>178674.53</v>
      </c>
      <c r="AG172" s="37">
        <v>1375246.59</v>
      </c>
      <c r="AI172" s="37">
        <v>33469</v>
      </c>
      <c r="AK172" s="37">
        <v>867382.44</v>
      </c>
      <c r="AL172" s="37">
        <v>265974.78000000003</v>
      </c>
      <c r="AO172" s="37">
        <v>4000</v>
      </c>
      <c r="AP172" s="241">
        <f t="shared" si="13"/>
        <v>551120.44999999995</v>
      </c>
      <c r="AQ172" s="38">
        <f t="shared" si="14"/>
        <v>50117.880000000005</v>
      </c>
      <c r="AR172" s="53">
        <f t="shared" si="15"/>
        <v>501002.56999999995</v>
      </c>
      <c r="AS172" s="47">
        <f t="shared" si="16"/>
        <v>2268070.86</v>
      </c>
      <c r="AT172" s="39">
        <f t="shared" si="17"/>
        <v>2546072.8100000005</v>
      </c>
      <c r="AU172" s="53">
        <f t="shared" si="18"/>
        <v>-278001.95000000065</v>
      </c>
    </row>
    <row r="173" spans="1:47">
      <c r="A173" s="32" t="s">
        <v>634</v>
      </c>
      <c r="B173" s="32" t="s">
        <v>339</v>
      </c>
      <c r="C173" s="32">
        <v>5128</v>
      </c>
      <c r="D173" s="32" t="s">
        <v>242</v>
      </c>
      <c r="E173" s="32" t="s">
        <v>242</v>
      </c>
      <c r="F173" s="36">
        <v>768852.81</v>
      </c>
      <c r="G173" s="36">
        <v>242090.02</v>
      </c>
      <c r="H173" s="36">
        <v>100304.47</v>
      </c>
      <c r="K173" s="126">
        <v>764573.61</v>
      </c>
      <c r="L173" s="126">
        <v>464859.39</v>
      </c>
      <c r="O173" s="59">
        <v>7000</v>
      </c>
      <c r="P173" s="59">
        <v>74215.53</v>
      </c>
      <c r="R173" s="59">
        <v>0</v>
      </c>
      <c r="S173" s="59">
        <v>693.93</v>
      </c>
      <c r="W173" s="126">
        <v>-2658869.7999999998</v>
      </c>
      <c r="X173" s="126">
        <v>4774273.9400000004</v>
      </c>
      <c r="Y173" s="33"/>
      <c r="Z173" s="33">
        <v>1760127.79</v>
      </c>
      <c r="AA173" s="33">
        <v>186000</v>
      </c>
      <c r="AB173" s="33">
        <v>1058.43</v>
      </c>
      <c r="AD173" s="33">
        <v>1117800</v>
      </c>
      <c r="AG173" s="37">
        <v>1622854</v>
      </c>
      <c r="AJ173" s="37">
        <v>76425</v>
      </c>
      <c r="AK173" s="37">
        <v>898350.5</v>
      </c>
      <c r="AL173" s="37">
        <v>313618.02</v>
      </c>
      <c r="AO173" s="37">
        <v>10372</v>
      </c>
      <c r="AP173" s="241">
        <f t="shared" si="13"/>
        <v>1111247.3</v>
      </c>
      <c r="AQ173" s="38">
        <f t="shared" si="14"/>
        <v>81909.459999999992</v>
      </c>
      <c r="AR173" s="53">
        <f t="shared" si="15"/>
        <v>1029337.8400000001</v>
      </c>
      <c r="AS173" s="47">
        <f t="shared" si="16"/>
        <v>3064986.2199999997</v>
      </c>
      <c r="AT173" s="39">
        <f t="shared" si="17"/>
        <v>2921619.52</v>
      </c>
      <c r="AU173" s="53">
        <f t="shared" si="18"/>
        <v>143366.69999999972</v>
      </c>
    </row>
    <row r="174" spans="1:47">
      <c r="A174" s="32" t="s">
        <v>634</v>
      </c>
      <c r="B174" s="32" t="s">
        <v>339</v>
      </c>
      <c r="C174" s="32">
        <v>2394</v>
      </c>
      <c r="D174" s="32" t="s">
        <v>243</v>
      </c>
      <c r="E174" s="32" t="s">
        <v>243</v>
      </c>
      <c r="F174" s="36">
        <v>467368.75</v>
      </c>
      <c r="G174" s="36">
        <v>11516</v>
      </c>
      <c r="H174" s="36">
        <v>40147.53</v>
      </c>
      <c r="K174" s="126">
        <v>1098667.3799999999</v>
      </c>
      <c r="L174" s="126">
        <v>491092.72</v>
      </c>
      <c r="O174" s="59">
        <v>0</v>
      </c>
      <c r="P174" s="59">
        <v>40150</v>
      </c>
      <c r="S174" s="59">
        <v>212.06</v>
      </c>
      <c r="V174" s="126">
        <v>-14879.69</v>
      </c>
      <c r="W174" s="126">
        <v>-1099309.18</v>
      </c>
      <c r="X174" s="126">
        <v>3320080.98</v>
      </c>
      <c r="Y174" s="33"/>
      <c r="Z174" s="33">
        <v>801370.01</v>
      </c>
      <c r="AA174" s="33">
        <v>78550</v>
      </c>
      <c r="AB174" s="33">
        <v>876.18</v>
      </c>
      <c r="AD174" s="33">
        <v>1397350</v>
      </c>
      <c r="AG174" s="37">
        <v>1636921</v>
      </c>
      <c r="AJ174" s="37">
        <v>32268</v>
      </c>
      <c r="AK174" s="37">
        <v>526080.67000000004</v>
      </c>
      <c r="AL174" s="37">
        <v>218838.31</v>
      </c>
      <c r="AO174" s="37">
        <v>1500</v>
      </c>
      <c r="AP174" s="241">
        <f t="shared" si="13"/>
        <v>519032.28</v>
      </c>
      <c r="AQ174" s="38">
        <f t="shared" si="14"/>
        <v>40362.06</v>
      </c>
      <c r="AR174" s="53">
        <f t="shared" si="15"/>
        <v>478670.22000000003</v>
      </c>
      <c r="AS174" s="47">
        <f t="shared" si="16"/>
        <v>2278146.19</v>
      </c>
      <c r="AT174" s="39">
        <f t="shared" si="17"/>
        <v>2415607.98</v>
      </c>
      <c r="AU174" s="53">
        <f t="shared" si="18"/>
        <v>-137461.79000000004</v>
      </c>
    </row>
    <row r="175" spans="1:47">
      <c r="A175" s="32" t="s">
        <v>634</v>
      </c>
      <c r="B175" s="32" t="s">
        <v>339</v>
      </c>
      <c r="C175" s="32">
        <v>2388</v>
      </c>
      <c r="D175" s="32" t="s">
        <v>244</v>
      </c>
      <c r="E175" s="32" t="s">
        <v>244</v>
      </c>
      <c r="F175" s="36">
        <v>478673.32</v>
      </c>
      <c r="G175" s="36">
        <v>125673.39</v>
      </c>
      <c r="H175" s="36">
        <v>47322.97</v>
      </c>
      <c r="K175" s="126">
        <v>1042410.24</v>
      </c>
      <c r="L175" s="126">
        <v>437959.4</v>
      </c>
      <c r="O175" s="59">
        <v>3000</v>
      </c>
      <c r="P175" s="59">
        <v>39294.32</v>
      </c>
      <c r="S175" s="59">
        <v>614.02</v>
      </c>
      <c r="W175" s="126">
        <v>-358245.19</v>
      </c>
      <c r="X175" s="126">
        <v>2333757.04</v>
      </c>
      <c r="Y175" s="33"/>
      <c r="Z175" s="33">
        <v>1063523.8400000001</v>
      </c>
      <c r="AA175" s="33">
        <v>333950</v>
      </c>
      <c r="AB175" s="33">
        <v>378.68</v>
      </c>
      <c r="AD175" s="33">
        <v>1078330</v>
      </c>
      <c r="AG175" s="37">
        <v>1436825</v>
      </c>
      <c r="AJ175" s="37">
        <v>53446</v>
      </c>
      <c r="AK175" s="37">
        <v>645979.25</v>
      </c>
      <c r="AL175" s="37">
        <v>226313.14</v>
      </c>
      <c r="AP175" s="241">
        <f t="shared" si="13"/>
        <v>651669.67999999993</v>
      </c>
      <c r="AQ175" s="38">
        <f t="shared" si="14"/>
        <v>42908.34</v>
      </c>
      <c r="AR175" s="53">
        <f t="shared" si="15"/>
        <v>608761.34</v>
      </c>
      <c r="AS175" s="47">
        <f t="shared" si="16"/>
        <v>2476182.52</v>
      </c>
      <c r="AT175" s="39">
        <f t="shared" si="17"/>
        <v>2362563.39</v>
      </c>
      <c r="AU175" s="53">
        <f t="shared" si="18"/>
        <v>113619.12999999989</v>
      </c>
    </row>
    <row r="176" spans="1:47">
      <c r="A176" s="32" t="s">
        <v>634</v>
      </c>
      <c r="B176" s="32" t="s">
        <v>339</v>
      </c>
      <c r="C176" s="32">
        <v>6419</v>
      </c>
      <c r="D176" s="32" t="s">
        <v>245</v>
      </c>
      <c r="E176" s="32" t="s">
        <v>245</v>
      </c>
      <c r="F176" s="36">
        <v>1104385.73</v>
      </c>
      <c r="G176" s="36">
        <v>184922.5</v>
      </c>
      <c r="H176" s="36">
        <v>71088.289999999994</v>
      </c>
      <c r="K176" s="126">
        <v>140205.88</v>
      </c>
      <c r="L176" s="126">
        <v>455226.05</v>
      </c>
      <c r="O176" s="59">
        <v>2500</v>
      </c>
      <c r="P176" s="59">
        <v>50346.91</v>
      </c>
      <c r="W176" s="126">
        <v>-849174.5</v>
      </c>
      <c r="X176" s="126">
        <v>2500833.27</v>
      </c>
      <c r="Y176" s="33"/>
      <c r="Z176" s="33">
        <v>2258799.21</v>
      </c>
      <c r="AA176" s="33">
        <v>253955</v>
      </c>
      <c r="AB176" s="33">
        <v>1722.86</v>
      </c>
      <c r="AD176" s="33">
        <v>1057900</v>
      </c>
      <c r="AG176" s="37">
        <v>2128726</v>
      </c>
      <c r="AJ176" s="37">
        <v>136960</v>
      </c>
      <c r="AK176" s="37">
        <v>915152.8</v>
      </c>
      <c r="AL176" s="37">
        <v>135735.5</v>
      </c>
      <c r="AO176" s="37">
        <v>4480</v>
      </c>
      <c r="AP176" s="241">
        <f t="shared" si="13"/>
        <v>1360396.52</v>
      </c>
      <c r="AQ176" s="38">
        <f t="shared" si="14"/>
        <v>52846.91</v>
      </c>
      <c r="AR176" s="53">
        <f t="shared" si="15"/>
        <v>1307549.6100000001</v>
      </c>
      <c r="AS176" s="47">
        <f t="shared" si="16"/>
        <v>3572377.07</v>
      </c>
      <c r="AT176" s="39">
        <f t="shared" si="17"/>
        <v>3321054.3</v>
      </c>
      <c r="AU176" s="53">
        <f t="shared" si="18"/>
        <v>251322.77000000002</v>
      </c>
    </row>
    <row r="177" spans="1:48">
      <c r="A177" s="32" t="s">
        <v>634</v>
      </c>
      <c r="B177" s="32" t="s">
        <v>339</v>
      </c>
      <c r="C177" s="32">
        <v>5934</v>
      </c>
      <c r="D177" s="32" t="s">
        <v>246</v>
      </c>
      <c r="E177" s="32" t="s">
        <v>246</v>
      </c>
      <c r="F177" s="36">
        <v>1606525.26</v>
      </c>
      <c r="G177" s="36">
        <v>248778.14</v>
      </c>
      <c r="H177" s="36">
        <v>93163.48</v>
      </c>
      <c r="K177" s="126">
        <v>728177.61</v>
      </c>
      <c r="L177" s="126">
        <v>999312.83</v>
      </c>
      <c r="O177" s="59">
        <v>1840</v>
      </c>
      <c r="P177" s="59">
        <v>66423.899999999994</v>
      </c>
      <c r="S177" s="59">
        <v>1998.88</v>
      </c>
      <c r="W177" s="126">
        <v>2093133.95</v>
      </c>
      <c r="X177" s="126">
        <v>1757956.06</v>
      </c>
      <c r="Y177" s="33"/>
      <c r="Z177" s="33">
        <v>1967622.33</v>
      </c>
      <c r="AA177" s="33">
        <v>15800</v>
      </c>
      <c r="AB177" s="33">
        <v>3521.31</v>
      </c>
      <c r="AD177" s="33">
        <v>1482960</v>
      </c>
      <c r="AG177" s="37">
        <v>2032758</v>
      </c>
      <c r="AJ177" s="37">
        <v>89905</v>
      </c>
      <c r="AK177" s="37">
        <v>1175792.1399999999</v>
      </c>
      <c r="AL177" s="37">
        <v>380220.97</v>
      </c>
      <c r="AO177" s="37">
        <v>36623</v>
      </c>
      <c r="AP177" s="241">
        <f t="shared" si="13"/>
        <v>1948466.88</v>
      </c>
      <c r="AQ177" s="38">
        <f t="shared" si="14"/>
        <v>70262.78</v>
      </c>
      <c r="AR177" s="53">
        <f t="shared" si="15"/>
        <v>1878204.0999999999</v>
      </c>
      <c r="AS177" s="47">
        <f t="shared" si="16"/>
        <v>3469903.64</v>
      </c>
      <c r="AT177" s="39">
        <f t="shared" si="17"/>
        <v>3715299.1099999994</v>
      </c>
      <c r="AU177" s="53">
        <f t="shared" si="18"/>
        <v>-245395.46999999927</v>
      </c>
    </row>
    <row r="178" spans="1:48">
      <c r="A178" s="32" t="s">
        <v>634</v>
      </c>
      <c r="B178" s="32" t="s">
        <v>339</v>
      </c>
      <c r="C178" s="32">
        <v>3468</v>
      </c>
      <c r="D178" s="32" t="s">
        <v>247</v>
      </c>
      <c r="E178" s="32" t="s">
        <v>247</v>
      </c>
      <c r="F178" s="36">
        <v>558480.37</v>
      </c>
      <c r="G178" s="36">
        <v>220533.95</v>
      </c>
      <c r="H178" s="36">
        <v>54129.09</v>
      </c>
      <c r="K178" s="126">
        <v>1181663.1000000001</v>
      </c>
      <c r="L178" s="126">
        <v>194645.11</v>
      </c>
      <c r="O178" s="59">
        <v>3000</v>
      </c>
      <c r="P178" s="59">
        <v>37651.61</v>
      </c>
      <c r="W178" s="126">
        <v>-439914.63</v>
      </c>
      <c r="X178" s="126">
        <v>2321876.0699999998</v>
      </c>
      <c r="Y178" s="33"/>
      <c r="Z178" s="33">
        <v>1237657.46</v>
      </c>
      <c r="AA178" s="33">
        <v>286000</v>
      </c>
      <c r="AB178" s="33">
        <v>648.65</v>
      </c>
      <c r="AD178" s="33">
        <v>770970</v>
      </c>
      <c r="AG178" s="37">
        <v>1138284</v>
      </c>
      <c r="AJ178" s="37">
        <v>13760</v>
      </c>
      <c r="AK178" s="37">
        <v>599373.36</v>
      </c>
      <c r="AL178" s="37">
        <v>236092.18</v>
      </c>
      <c r="AO178" s="37">
        <v>20928</v>
      </c>
      <c r="AP178" s="241">
        <f t="shared" si="13"/>
        <v>833143.41</v>
      </c>
      <c r="AQ178" s="38">
        <f t="shared" si="14"/>
        <v>40651.61</v>
      </c>
      <c r="AR178" s="53">
        <f t="shared" si="15"/>
        <v>792491.8</v>
      </c>
      <c r="AS178" s="47">
        <f t="shared" si="16"/>
        <v>2295276.11</v>
      </c>
      <c r="AT178" s="39">
        <f t="shared" si="17"/>
        <v>2008437.5399999998</v>
      </c>
      <c r="AU178" s="53">
        <f t="shared" si="18"/>
        <v>286838.57000000007</v>
      </c>
    </row>
    <row r="179" spans="1:48">
      <c r="A179" s="32" t="s">
        <v>634</v>
      </c>
      <c r="B179" s="32" t="s">
        <v>339</v>
      </c>
      <c r="C179" s="32">
        <v>4594</v>
      </c>
      <c r="D179" s="32" t="s">
        <v>248</v>
      </c>
      <c r="E179" s="32" t="s">
        <v>248</v>
      </c>
      <c r="F179" s="36">
        <v>596873.84</v>
      </c>
      <c r="G179" s="36">
        <v>194871.5</v>
      </c>
      <c r="H179" s="36">
        <v>48093.7</v>
      </c>
      <c r="K179" s="126">
        <v>634946.32999999996</v>
      </c>
      <c r="L179" s="126">
        <v>213755.7</v>
      </c>
      <c r="O179" s="59">
        <v>5000</v>
      </c>
      <c r="P179" s="59">
        <v>46801.46</v>
      </c>
      <c r="W179" s="126">
        <v>-917502.78</v>
      </c>
      <c r="X179" s="126">
        <v>2694098.62</v>
      </c>
      <c r="Y179" s="33"/>
      <c r="Z179" s="33">
        <v>1102209.8600000001</v>
      </c>
      <c r="AA179" s="33">
        <v>67220</v>
      </c>
      <c r="AB179" s="33">
        <v>1378.42</v>
      </c>
      <c r="AD179" s="33">
        <v>826610</v>
      </c>
      <c r="AG179" s="37">
        <v>1191742.92</v>
      </c>
      <c r="AJ179" s="37">
        <v>29340</v>
      </c>
      <c r="AK179" s="37">
        <v>716129.97</v>
      </c>
      <c r="AL179" s="37">
        <v>199111.62</v>
      </c>
      <c r="AO179" s="37">
        <v>950</v>
      </c>
      <c r="AP179" s="241">
        <f t="shared" si="13"/>
        <v>839839.03999999992</v>
      </c>
      <c r="AQ179" s="38">
        <f t="shared" si="14"/>
        <v>51801.46</v>
      </c>
      <c r="AR179" s="53">
        <f t="shared" si="15"/>
        <v>788037.58</v>
      </c>
      <c r="AS179" s="47">
        <f t="shared" si="16"/>
        <v>1997418.28</v>
      </c>
      <c r="AT179" s="39">
        <f t="shared" si="17"/>
        <v>2137274.5099999998</v>
      </c>
      <c r="AU179" s="53">
        <f t="shared" si="18"/>
        <v>-139856.22999999975</v>
      </c>
    </row>
    <row r="180" spans="1:48">
      <c r="A180" s="32" t="s">
        <v>634</v>
      </c>
      <c r="B180" s="32" t="s">
        <v>339</v>
      </c>
      <c r="C180" s="32">
        <v>2228</v>
      </c>
      <c r="D180" s="32" t="s">
        <v>299</v>
      </c>
      <c r="E180" s="32" t="s">
        <v>249</v>
      </c>
      <c r="F180" s="36">
        <v>313550.77</v>
      </c>
      <c r="G180" s="36">
        <v>94980</v>
      </c>
      <c r="H180" s="36">
        <v>59321.4</v>
      </c>
      <c r="K180" s="126">
        <v>806444.48</v>
      </c>
      <c r="L180" s="126">
        <v>224027.66</v>
      </c>
      <c r="O180" s="59">
        <v>3500</v>
      </c>
      <c r="P180" s="59">
        <v>36457</v>
      </c>
      <c r="W180" s="126">
        <v>-966624.52</v>
      </c>
      <c r="X180" s="126">
        <v>2583494.75</v>
      </c>
      <c r="Y180" s="33"/>
      <c r="Z180" s="33">
        <v>876112.01</v>
      </c>
      <c r="AA180" s="33">
        <v>110000</v>
      </c>
      <c r="AB180" s="33">
        <v>696.39</v>
      </c>
      <c r="AD180" s="33">
        <v>321510</v>
      </c>
      <c r="AG180" s="37">
        <v>752472</v>
      </c>
      <c r="AJ180" s="37">
        <v>38666</v>
      </c>
      <c r="AK180" s="37">
        <v>532503.42000000004</v>
      </c>
      <c r="AL180" s="37">
        <v>141289.9</v>
      </c>
      <c r="AO180" s="37">
        <v>1890</v>
      </c>
      <c r="AP180" s="241">
        <f t="shared" si="13"/>
        <v>467852.17000000004</v>
      </c>
      <c r="AQ180" s="38">
        <f t="shared" si="14"/>
        <v>39957</v>
      </c>
      <c r="AR180" s="53">
        <f t="shared" si="15"/>
        <v>427895.17000000004</v>
      </c>
      <c r="AS180" s="47">
        <f t="shared" si="16"/>
        <v>1308318.3999999999</v>
      </c>
      <c r="AT180" s="39">
        <f t="shared" si="17"/>
        <v>1466821.3199999998</v>
      </c>
      <c r="AU180" s="53">
        <f t="shared" si="18"/>
        <v>-158502.91999999993</v>
      </c>
    </row>
    <row r="181" spans="1:48">
      <c r="A181" s="32" t="s">
        <v>634</v>
      </c>
      <c r="B181" s="32" t="s">
        <v>339</v>
      </c>
      <c r="C181" s="32">
        <v>1378</v>
      </c>
      <c r="D181" s="32" t="s">
        <v>311</v>
      </c>
      <c r="E181" s="32" t="s">
        <v>311</v>
      </c>
      <c r="F181" s="36">
        <v>272822.5</v>
      </c>
      <c r="G181" s="36">
        <v>9590.84</v>
      </c>
      <c r="H181" s="36">
        <v>47809.599999999999</v>
      </c>
      <c r="K181" s="126">
        <v>1414129.19</v>
      </c>
      <c r="L181" s="126">
        <v>173103.53</v>
      </c>
      <c r="O181" s="59">
        <v>0</v>
      </c>
      <c r="P181" s="59">
        <v>29067.25</v>
      </c>
      <c r="S181" s="59">
        <v>0</v>
      </c>
      <c r="W181" s="126">
        <v>-943523.86</v>
      </c>
      <c r="X181" s="126">
        <v>2913433.4</v>
      </c>
      <c r="Y181" s="33"/>
      <c r="Z181" s="33">
        <v>726376.15</v>
      </c>
      <c r="AA181" s="33">
        <v>132202</v>
      </c>
      <c r="AB181" s="33">
        <v>341.69</v>
      </c>
      <c r="AD181" s="33">
        <v>651490</v>
      </c>
      <c r="AG181" s="37">
        <v>858936</v>
      </c>
      <c r="AJ181" s="37">
        <v>23760</v>
      </c>
      <c r="AK181" s="37">
        <v>470995.71</v>
      </c>
      <c r="AL181" s="37">
        <v>236127.26</v>
      </c>
      <c r="AO181" s="37">
        <v>2112</v>
      </c>
      <c r="AP181" s="241">
        <f t="shared" si="13"/>
        <v>330222.94</v>
      </c>
      <c r="AQ181" s="38">
        <f t="shared" si="14"/>
        <v>29067.25</v>
      </c>
      <c r="AR181" s="53">
        <f t="shared" si="15"/>
        <v>301155.69</v>
      </c>
      <c r="AS181" s="47">
        <f t="shared" si="16"/>
        <v>1510409.8399999999</v>
      </c>
      <c r="AT181" s="39">
        <f t="shared" si="17"/>
        <v>1591930.97</v>
      </c>
      <c r="AU181" s="53">
        <f t="shared" si="18"/>
        <v>-81521.130000000121</v>
      </c>
    </row>
    <row r="182" spans="1:48" ht="18.75">
      <c r="A182" s="32" t="s">
        <v>635</v>
      </c>
      <c r="B182" s="32" t="s">
        <v>340</v>
      </c>
      <c r="C182" s="32">
        <v>8608</v>
      </c>
      <c r="D182" s="32" t="s">
        <v>249</v>
      </c>
      <c r="E182" s="32" t="s">
        <v>299</v>
      </c>
      <c r="F182" s="36">
        <v>1075713.25</v>
      </c>
      <c r="G182" s="36">
        <v>27290</v>
      </c>
      <c r="H182" s="36">
        <v>164096.43</v>
      </c>
      <c r="K182" s="126">
        <v>1229597.47</v>
      </c>
      <c r="L182" s="126">
        <v>595347.49</v>
      </c>
      <c r="O182" s="59">
        <v>1300</v>
      </c>
      <c r="P182" s="59">
        <v>56462.36</v>
      </c>
      <c r="R182" s="59">
        <v>42010</v>
      </c>
      <c r="S182" s="59">
        <v>551.53</v>
      </c>
      <c r="W182" s="126">
        <v>890425.84</v>
      </c>
      <c r="X182" s="126">
        <v>2535471.5499999998</v>
      </c>
      <c r="Y182" s="33"/>
      <c r="Z182" s="33">
        <v>2964026.91</v>
      </c>
      <c r="AA182" s="33"/>
      <c r="AB182" s="33">
        <v>2363.31</v>
      </c>
      <c r="AD182" s="33">
        <v>1595352</v>
      </c>
      <c r="AF182" s="33">
        <v>200612</v>
      </c>
      <c r="AG182" s="37">
        <v>2822050</v>
      </c>
      <c r="AI182" s="37">
        <v>113314</v>
      </c>
      <c r="AK182" s="37">
        <v>1974861.17</v>
      </c>
      <c r="AL182" s="37">
        <v>286305.69</v>
      </c>
      <c r="AP182" s="241">
        <f t="shared" si="13"/>
        <v>1267099.68</v>
      </c>
      <c r="AQ182" s="38">
        <f t="shared" si="14"/>
        <v>100323.89</v>
      </c>
      <c r="AR182" s="53">
        <f t="shared" si="15"/>
        <v>1166775.79</v>
      </c>
      <c r="AS182" s="47">
        <f t="shared" si="16"/>
        <v>4762354.2200000007</v>
      </c>
      <c r="AT182" s="39">
        <f t="shared" si="17"/>
        <v>5196530.8600000003</v>
      </c>
      <c r="AU182" s="53">
        <f t="shared" si="18"/>
        <v>-434176.63999999966</v>
      </c>
      <c r="AV182" s="75" t="s">
        <v>249</v>
      </c>
    </row>
    <row r="183" spans="1:48" ht="18.75">
      <c r="A183" s="32" t="s">
        <v>635</v>
      </c>
      <c r="B183" s="32" t="s">
        <v>340</v>
      </c>
      <c r="C183" s="32">
        <v>3729</v>
      </c>
      <c r="D183" s="32" t="s">
        <v>250</v>
      </c>
      <c r="E183" s="32" t="s">
        <v>250</v>
      </c>
      <c r="F183" s="36">
        <v>276021.19</v>
      </c>
      <c r="G183" s="36">
        <v>69272</v>
      </c>
      <c r="H183" s="36">
        <v>408743.55</v>
      </c>
      <c r="K183" s="126">
        <v>430058.32</v>
      </c>
      <c r="L183" s="126">
        <v>342029.13</v>
      </c>
      <c r="O183" s="59">
        <v>3000</v>
      </c>
      <c r="P183" s="59">
        <v>45106.12</v>
      </c>
      <c r="R183" s="59">
        <v>56400</v>
      </c>
      <c r="S183" s="59">
        <v>0</v>
      </c>
      <c r="W183" s="126">
        <v>-2135389.42</v>
      </c>
      <c r="X183" s="126">
        <v>3491897.05</v>
      </c>
      <c r="Y183" s="33"/>
      <c r="Z183" s="33">
        <v>1648388.51</v>
      </c>
      <c r="AA183" s="33"/>
      <c r="AB183" s="33">
        <v>587.09</v>
      </c>
      <c r="AD183" s="33">
        <v>1260172</v>
      </c>
      <c r="AF183" s="33">
        <v>134474</v>
      </c>
      <c r="AG183" s="37">
        <v>1997667</v>
      </c>
      <c r="AI183" s="37">
        <v>28334</v>
      </c>
      <c r="AK183" s="37">
        <v>799311.28</v>
      </c>
      <c r="AL183" s="37">
        <v>153198.88</v>
      </c>
      <c r="AP183" s="241">
        <f t="shared" si="13"/>
        <v>754036.74</v>
      </c>
      <c r="AQ183" s="38">
        <f t="shared" si="14"/>
        <v>104506.12</v>
      </c>
      <c r="AR183" s="53">
        <f t="shared" si="15"/>
        <v>649530.62</v>
      </c>
      <c r="AS183" s="47">
        <f t="shared" si="16"/>
        <v>3043621.6</v>
      </c>
      <c r="AT183" s="39">
        <f t="shared" si="17"/>
        <v>2978511.16</v>
      </c>
      <c r="AU183" s="53">
        <f t="shared" si="18"/>
        <v>65110.439999999944</v>
      </c>
      <c r="AV183" s="75" t="s">
        <v>250</v>
      </c>
    </row>
    <row r="184" spans="1:48" s="46" customFormat="1" ht="18.75">
      <c r="A184" s="46" t="s">
        <v>635</v>
      </c>
      <c r="B184" s="46" t="s">
        <v>340</v>
      </c>
      <c r="C184" s="46">
        <v>4790</v>
      </c>
      <c r="D184" s="46" t="s">
        <v>251</v>
      </c>
      <c r="E184" s="46" t="s">
        <v>251</v>
      </c>
      <c r="F184" s="36">
        <v>439532.9</v>
      </c>
      <c r="G184" s="36">
        <v>17098.53</v>
      </c>
      <c r="H184" s="36">
        <v>142948.57999999999</v>
      </c>
      <c r="I184" s="36"/>
      <c r="J184" s="126"/>
      <c r="K184" s="126">
        <v>10465773.310000001</v>
      </c>
      <c r="L184" s="126">
        <v>3647263.05</v>
      </c>
      <c r="M184" s="126"/>
      <c r="N184" s="126"/>
      <c r="O184" s="59">
        <v>0</v>
      </c>
      <c r="P184" s="59">
        <v>63015.71</v>
      </c>
      <c r="Q184" s="59"/>
      <c r="R184" s="59"/>
      <c r="S184" s="59">
        <v>81.22</v>
      </c>
      <c r="T184" s="59"/>
      <c r="U184" s="126"/>
      <c r="V184" s="126"/>
      <c r="W184" s="126">
        <v>11009257.470000001</v>
      </c>
      <c r="X184" s="126">
        <v>2917750.69</v>
      </c>
      <c r="Y184" s="33"/>
      <c r="Z184" s="33">
        <v>1486012.05</v>
      </c>
      <c r="AA184" s="33">
        <v>4574627.9400000004</v>
      </c>
      <c r="AB184" s="33">
        <v>1460.28</v>
      </c>
      <c r="AC184" s="33"/>
      <c r="AD184" s="33">
        <v>1749929.6</v>
      </c>
      <c r="AE184" s="33"/>
      <c r="AF184" s="33">
        <v>38598.25</v>
      </c>
      <c r="AG184" s="37">
        <v>3482796.6</v>
      </c>
      <c r="AH184" s="37"/>
      <c r="AI184" s="37">
        <v>88449.46</v>
      </c>
      <c r="AJ184" s="37"/>
      <c r="AK184" s="37">
        <v>1757931.97</v>
      </c>
      <c r="AL184" s="37">
        <v>1798938.81</v>
      </c>
      <c r="AM184" s="37"/>
      <c r="AN184" s="37"/>
      <c r="AO184" s="37"/>
      <c r="AP184" s="241">
        <f t="shared" si="13"/>
        <v>599580.01</v>
      </c>
      <c r="AQ184" s="38">
        <f t="shared" si="14"/>
        <v>63096.93</v>
      </c>
      <c r="AR184" s="53">
        <f t="shared" si="15"/>
        <v>536483.07999999996</v>
      </c>
      <c r="AS184" s="47">
        <f t="shared" si="16"/>
        <v>7850628.120000001</v>
      </c>
      <c r="AT184" s="39">
        <f t="shared" si="17"/>
        <v>7128116.8399999999</v>
      </c>
      <c r="AU184" s="53">
        <f t="shared" si="18"/>
        <v>722511.28000000119</v>
      </c>
      <c r="AV184" s="75"/>
    </row>
    <row r="185" spans="1:48" ht="18.75">
      <c r="A185" s="32" t="s">
        <v>635</v>
      </c>
      <c r="B185" s="32" t="s">
        <v>340</v>
      </c>
      <c r="C185" s="32">
        <v>4417</v>
      </c>
      <c r="D185" s="32" t="s">
        <v>252</v>
      </c>
      <c r="E185" s="32" t="s">
        <v>252</v>
      </c>
      <c r="F185" s="36">
        <v>109894.75</v>
      </c>
      <c r="G185" s="36">
        <v>31523.73</v>
      </c>
      <c r="H185" s="36">
        <v>96523.520000000004</v>
      </c>
      <c r="K185" s="126">
        <v>405256.85</v>
      </c>
      <c r="L185" s="126">
        <v>363594.39</v>
      </c>
      <c r="O185" s="59">
        <v>0</v>
      </c>
      <c r="P185" s="59">
        <v>123168.22</v>
      </c>
      <c r="R185" s="59">
        <v>65000</v>
      </c>
      <c r="S185" s="59">
        <v>73207.72</v>
      </c>
      <c r="U185" s="126">
        <v>215000</v>
      </c>
      <c r="W185" s="126">
        <v>-2293768.31</v>
      </c>
      <c r="X185" s="126">
        <v>3101018.9</v>
      </c>
      <c r="Y185" s="33"/>
      <c r="Z185" s="33">
        <v>1707799.87</v>
      </c>
      <c r="AA185" s="33"/>
      <c r="AB185" s="33">
        <v>449.59</v>
      </c>
      <c r="AD185" s="33">
        <v>678485.5</v>
      </c>
      <c r="AF185" s="33">
        <v>109115</v>
      </c>
      <c r="AG185" s="37">
        <v>1568599.5</v>
      </c>
      <c r="AK185" s="37">
        <v>987172.88</v>
      </c>
      <c r="AL185" s="37">
        <v>216910.87</v>
      </c>
      <c r="AP185" s="241">
        <f t="shared" si="13"/>
        <v>237942</v>
      </c>
      <c r="AQ185" s="38">
        <f t="shared" si="14"/>
        <v>261375.94</v>
      </c>
      <c r="AR185" s="53">
        <f t="shared" si="15"/>
        <v>-23433.940000000002</v>
      </c>
      <c r="AS185" s="47">
        <f t="shared" si="16"/>
        <v>2495849.96</v>
      </c>
      <c r="AT185" s="39">
        <f t="shared" si="17"/>
        <v>2772683.25</v>
      </c>
      <c r="AU185" s="53">
        <f t="shared" si="18"/>
        <v>-276833.29000000004</v>
      </c>
      <c r="AV185" s="102" t="s">
        <v>252</v>
      </c>
    </row>
    <row r="186" spans="1:48" ht="18.75">
      <c r="A186" s="32" t="s">
        <v>635</v>
      </c>
      <c r="B186" s="32" t="s">
        <v>340</v>
      </c>
      <c r="C186" s="32">
        <v>5171</v>
      </c>
      <c r="D186" s="32" t="s">
        <v>253</v>
      </c>
      <c r="E186" s="32" t="s">
        <v>253</v>
      </c>
      <c r="F186" s="36">
        <v>294689.51</v>
      </c>
      <c r="G186" s="36">
        <v>61468.77</v>
      </c>
      <c r="H186" s="36">
        <v>90258.33</v>
      </c>
      <c r="K186" s="126">
        <v>369059</v>
      </c>
      <c r="L186" s="126">
        <v>367431.47</v>
      </c>
      <c r="P186" s="59">
        <v>45926.66</v>
      </c>
      <c r="S186" s="59">
        <v>2122</v>
      </c>
      <c r="W186" s="126">
        <v>1418034.49</v>
      </c>
      <c r="X186" s="126">
        <v>254405.43</v>
      </c>
      <c r="Y186" s="33"/>
      <c r="Z186" s="33">
        <v>1679800.86</v>
      </c>
      <c r="AA186" s="33"/>
      <c r="AB186" s="33">
        <v>724.89</v>
      </c>
      <c r="AD186" s="33">
        <v>1941983</v>
      </c>
      <c r="AF186" s="33">
        <v>145589.5</v>
      </c>
      <c r="AG186" s="37">
        <v>2653778.5</v>
      </c>
      <c r="AI186" s="37">
        <v>9277</v>
      </c>
      <c r="AK186" s="37">
        <v>1308394.25</v>
      </c>
      <c r="AL186" s="37">
        <v>334230</v>
      </c>
      <c r="AP186" s="241">
        <f t="shared" si="13"/>
        <v>446416.61000000004</v>
      </c>
      <c r="AQ186" s="38">
        <f t="shared" si="14"/>
        <v>48048.66</v>
      </c>
      <c r="AR186" s="53">
        <f t="shared" si="15"/>
        <v>398367.95000000007</v>
      </c>
      <c r="AS186" s="47">
        <f t="shared" si="16"/>
        <v>3768098.25</v>
      </c>
      <c r="AT186" s="39">
        <f t="shared" si="17"/>
        <v>4305679.75</v>
      </c>
      <c r="AU186" s="53">
        <f t="shared" si="18"/>
        <v>-537581.5</v>
      </c>
      <c r="AV186" s="75" t="s">
        <v>253</v>
      </c>
    </row>
    <row r="187" spans="1:48" ht="18.75">
      <c r="A187" s="32" t="s">
        <v>635</v>
      </c>
      <c r="B187" s="32" t="s">
        <v>340</v>
      </c>
      <c r="C187" s="32">
        <v>5853</v>
      </c>
      <c r="D187" s="32" t="s">
        <v>254</v>
      </c>
      <c r="E187" s="32" t="s">
        <v>254</v>
      </c>
      <c r="F187" s="36">
        <v>143558.78</v>
      </c>
      <c r="G187" s="36">
        <v>22802</v>
      </c>
      <c r="H187" s="36">
        <v>78703.77</v>
      </c>
      <c r="K187" s="126">
        <v>1035213.11</v>
      </c>
      <c r="L187" s="126">
        <v>347801.23</v>
      </c>
      <c r="O187" s="59">
        <v>150100</v>
      </c>
      <c r="P187" s="59">
        <v>68760.11</v>
      </c>
      <c r="R187" s="59">
        <v>60475</v>
      </c>
      <c r="S187" s="59">
        <v>3649.57</v>
      </c>
      <c r="W187" s="126">
        <v>-2640305.7599999998</v>
      </c>
      <c r="X187" s="126">
        <v>4470863.96</v>
      </c>
      <c r="Y187" s="33"/>
      <c r="Z187" s="33">
        <v>1973397.93</v>
      </c>
      <c r="AA187" s="33"/>
      <c r="AB187" s="33">
        <v>465.13</v>
      </c>
      <c r="AD187" s="33">
        <v>1255362</v>
      </c>
      <c r="AF187" s="33">
        <v>164128</v>
      </c>
      <c r="AG187" s="37">
        <v>2144571</v>
      </c>
      <c r="AI187" s="37">
        <v>5760</v>
      </c>
      <c r="AK187" s="37">
        <v>1483473.99</v>
      </c>
      <c r="AL187" s="37">
        <v>244691.5</v>
      </c>
      <c r="AO187" s="37">
        <v>320.56</v>
      </c>
      <c r="AP187" s="241">
        <f t="shared" si="13"/>
        <v>245064.55</v>
      </c>
      <c r="AQ187" s="38">
        <f t="shared" si="14"/>
        <v>282984.68</v>
      </c>
      <c r="AR187" s="53">
        <f t="shared" si="15"/>
        <v>-37920.130000000005</v>
      </c>
      <c r="AS187" s="47">
        <f t="shared" si="16"/>
        <v>3393353.0599999996</v>
      </c>
      <c r="AT187" s="39">
        <f t="shared" si="17"/>
        <v>3878817.0500000003</v>
      </c>
      <c r="AU187" s="53">
        <f t="shared" si="18"/>
        <v>-485463.99000000069</v>
      </c>
      <c r="AV187" s="75" t="s">
        <v>254</v>
      </c>
    </row>
    <row r="188" spans="1:48" ht="18.75">
      <c r="A188" s="32" t="s">
        <v>635</v>
      </c>
      <c r="B188" s="32" t="s">
        <v>340</v>
      </c>
      <c r="C188" s="32">
        <v>5293</v>
      </c>
      <c r="D188" s="32" t="s">
        <v>255</v>
      </c>
      <c r="E188" s="32" t="s">
        <v>255</v>
      </c>
      <c r="F188" s="36">
        <v>457159.64</v>
      </c>
      <c r="G188" s="36">
        <v>29090.75</v>
      </c>
      <c r="H188" s="36">
        <v>196969.68</v>
      </c>
      <c r="K188" s="126">
        <v>241417.5</v>
      </c>
      <c r="L188" s="126">
        <v>562391.27</v>
      </c>
      <c r="O188" s="59">
        <v>9120</v>
      </c>
      <c r="P188" s="59">
        <v>53765.58</v>
      </c>
      <c r="S188" s="59">
        <v>2997.32</v>
      </c>
      <c r="W188" s="126">
        <v>257864.53</v>
      </c>
      <c r="X188" s="126">
        <v>1315785.06</v>
      </c>
      <c r="Y188" s="33"/>
      <c r="Z188" s="33">
        <v>1618859.32</v>
      </c>
      <c r="AA188" s="33"/>
      <c r="AB188" s="33">
        <v>944.92</v>
      </c>
      <c r="AD188" s="33">
        <v>2261688.1</v>
      </c>
      <c r="AF188" s="33">
        <v>384923</v>
      </c>
      <c r="AG188" s="37">
        <v>3022442.1</v>
      </c>
      <c r="AI188" s="37">
        <v>27244</v>
      </c>
      <c r="AK188" s="37">
        <v>1177343.48</v>
      </c>
      <c r="AL188" s="37">
        <v>191889.41</v>
      </c>
      <c r="AP188" s="241">
        <f t="shared" si="13"/>
        <v>683220.07000000007</v>
      </c>
      <c r="AQ188" s="38">
        <f t="shared" si="14"/>
        <v>65882.900000000009</v>
      </c>
      <c r="AR188" s="53">
        <f t="shared" si="15"/>
        <v>617337.17000000004</v>
      </c>
      <c r="AS188" s="47">
        <f t="shared" si="16"/>
        <v>4266415.34</v>
      </c>
      <c r="AT188" s="39">
        <f t="shared" si="17"/>
        <v>4418918.99</v>
      </c>
      <c r="AU188" s="53">
        <f t="shared" si="18"/>
        <v>-152503.65000000037</v>
      </c>
      <c r="AV188" s="75" t="s">
        <v>255</v>
      </c>
    </row>
    <row r="189" spans="1:48" ht="18.75">
      <c r="A189" s="32" t="s">
        <v>635</v>
      </c>
      <c r="B189" s="32" t="s">
        <v>340</v>
      </c>
      <c r="C189" s="32">
        <v>6642</v>
      </c>
      <c r="D189" s="32" t="s">
        <v>256</v>
      </c>
      <c r="E189" s="32" t="s">
        <v>256</v>
      </c>
      <c r="F189" s="36">
        <v>286642.01</v>
      </c>
      <c r="G189" s="36">
        <v>55493.25</v>
      </c>
      <c r="H189" s="36">
        <v>288789.13</v>
      </c>
      <c r="K189" s="126">
        <v>301425.96999999997</v>
      </c>
      <c r="L189" s="126">
        <v>1229617.76</v>
      </c>
      <c r="O189" s="59">
        <v>0</v>
      </c>
      <c r="P189" s="59">
        <v>47023.09</v>
      </c>
      <c r="R189" s="59">
        <v>29840</v>
      </c>
      <c r="S189" s="59">
        <v>98279.59</v>
      </c>
      <c r="W189" s="126">
        <v>874570.29</v>
      </c>
      <c r="X189" s="126">
        <v>1137972.49</v>
      </c>
      <c r="Y189" s="33"/>
      <c r="Z189" s="33">
        <v>3790698.04</v>
      </c>
      <c r="AA189" s="33">
        <v>237120</v>
      </c>
      <c r="AB189" s="33">
        <v>1311.52</v>
      </c>
      <c r="AD189" s="33">
        <v>1666176.1</v>
      </c>
      <c r="AF189" s="33">
        <v>453838.52</v>
      </c>
      <c r="AG189" s="37">
        <v>2643501.1</v>
      </c>
      <c r="AI189" s="37">
        <v>43892</v>
      </c>
      <c r="AK189" s="37">
        <v>3341763.41</v>
      </c>
      <c r="AL189" s="37">
        <v>145705.01</v>
      </c>
      <c r="AP189" s="241">
        <f t="shared" si="13"/>
        <v>630924.39</v>
      </c>
      <c r="AQ189" s="38">
        <f t="shared" si="14"/>
        <v>175142.68</v>
      </c>
      <c r="AR189" s="53">
        <f t="shared" si="15"/>
        <v>455781.71</v>
      </c>
      <c r="AS189" s="47">
        <f t="shared" si="16"/>
        <v>6149144.1799999997</v>
      </c>
      <c r="AT189" s="39">
        <f t="shared" si="17"/>
        <v>6174861.5199999996</v>
      </c>
      <c r="AU189" s="53">
        <f t="shared" si="18"/>
        <v>-25717.339999999851</v>
      </c>
      <c r="AV189" s="75" t="s">
        <v>256</v>
      </c>
    </row>
    <row r="190" spans="1:48" ht="18.75">
      <c r="A190" s="32" t="s">
        <v>635</v>
      </c>
      <c r="B190" s="32" t="s">
        <v>340</v>
      </c>
      <c r="C190" s="32">
        <v>8336</v>
      </c>
      <c r="D190" s="32" t="s">
        <v>257</v>
      </c>
      <c r="E190" s="32" t="s">
        <v>257</v>
      </c>
      <c r="F190" s="36">
        <v>632119.02</v>
      </c>
      <c r="G190" s="36">
        <v>30042.45</v>
      </c>
      <c r="H190" s="36">
        <v>151127.23000000001</v>
      </c>
      <c r="K190" s="126">
        <v>1040975.07</v>
      </c>
      <c r="L190" s="126">
        <v>402518.08</v>
      </c>
      <c r="O190" s="59">
        <v>7500</v>
      </c>
      <c r="P190" s="59">
        <v>53201.16</v>
      </c>
      <c r="R190" s="59">
        <v>82965</v>
      </c>
      <c r="S190" s="59">
        <v>4949.5</v>
      </c>
      <c r="W190" s="126">
        <v>886694.91</v>
      </c>
      <c r="X190" s="126">
        <v>1899168.01</v>
      </c>
      <c r="Y190" s="33"/>
      <c r="Z190" s="33">
        <v>3704689</v>
      </c>
      <c r="AA190" s="33">
        <v>162480</v>
      </c>
      <c r="AB190" s="33">
        <v>1326.37</v>
      </c>
      <c r="AD190" s="33">
        <v>1171150.5</v>
      </c>
      <c r="AF190" s="33">
        <v>230970</v>
      </c>
      <c r="AG190" s="37">
        <v>2362685.5</v>
      </c>
      <c r="AI190" s="37">
        <v>27950</v>
      </c>
      <c r="AK190" s="37">
        <v>3183447.48</v>
      </c>
      <c r="AL190" s="37">
        <v>374229.62</v>
      </c>
      <c r="AP190" s="241">
        <f t="shared" si="13"/>
        <v>813288.7</v>
      </c>
      <c r="AQ190" s="38">
        <f t="shared" si="14"/>
        <v>148615.66</v>
      </c>
      <c r="AR190" s="53">
        <f t="shared" si="15"/>
        <v>664673.03999999992</v>
      </c>
      <c r="AS190" s="47">
        <f t="shared" si="16"/>
        <v>5270615.87</v>
      </c>
      <c r="AT190" s="39">
        <f t="shared" si="17"/>
        <v>5948312.6000000006</v>
      </c>
      <c r="AU190" s="53">
        <f t="shared" si="18"/>
        <v>-677696.73000000045</v>
      </c>
      <c r="AV190" s="75" t="s">
        <v>257</v>
      </c>
    </row>
    <row r="191" spans="1:48" ht="18.75">
      <c r="A191" s="32" t="s">
        <v>635</v>
      </c>
      <c r="B191" s="32" t="s">
        <v>340</v>
      </c>
      <c r="C191" s="32">
        <v>4698</v>
      </c>
      <c r="D191" s="32" t="s">
        <v>258</v>
      </c>
      <c r="E191" s="32" t="s">
        <v>258</v>
      </c>
      <c r="F191" s="36">
        <v>322402.64</v>
      </c>
      <c r="G191" s="36">
        <v>25852.6</v>
      </c>
      <c r="H191" s="36">
        <v>144040.93</v>
      </c>
      <c r="K191" s="126">
        <v>985025.69</v>
      </c>
      <c r="L191" s="126">
        <v>426995.64</v>
      </c>
      <c r="O191" s="59">
        <v>7700</v>
      </c>
      <c r="P191" s="59">
        <v>49695.17</v>
      </c>
      <c r="R191" s="59">
        <v>70000</v>
      </c>
      <c r="S191" s="59">
        <v>2448</v>
      </c>
      <c r="W191" s="126">
        <v>-2152874.52</v>
      </c>
      <c r="X191" s="126">
        <v>4128965.53</v>
      </c>
      <c r="Y191" s="33"/>
      <c r="Z191" s="33">
        <v>1655353.77</v>
      </c>
      <c r="AA191" s="33">
        <v>50000</v>
      </c>
      <c r="AB191" s="33">
        <v>681.11</v>
      </c>
      <c r="AD191" s="33">
        <v>819821.09</v>
      </c>
      <c r="AF191" s="33">
        <v>185633</v>
      </c>
      <c r="AG191" s="37">
        <v>1528722.09</v>
      </c>
      <c r="AI191" s="37">
        <v>67944</v>
      </c>
      <c r="AK191" s="37">
        <v>1070898.7</v>
      </c>
      <c r="AL191" s="37">
        <v>245540.86</v>
      </c>
      <c r="AP191" s="241">
        <f t="shared" si="13"/>
        <v>492296.17</v>
      </c>
      <c r="AQ191" s="38">
        <f t="shared" si="14"/>
        <v>129843.17</v>
      </c>
      <c r="AR191" s="53">
        <f t="shared" si="15"/>
        <v>362453</v>
      </c>
      <c r="AS191" s="47">
        <f t="shared" si="16"/>
        <v>2711488.97</v>
      </c>
      <c r="AT191" s="39">
        <f t="shared" si="17"/>
        <v>2913105.65</v>
      </c>
      <c r="AU191" s="53">
        <f t="shared" si="18"/>
        <v>-201616.6799999997</v>
      </c>
      <c r="AV191" s="75" t="s">
        <v>258</v>
      </c>
    </row>
    <row r="192" spans="1:48" ht="18.75">
      <c r="A192" s="32" t="s">
        <v>635</v>
      </c>
      <c r="B192" s="32" t="s">
        <v>340</v>
      </c>
      <c r="C192" s="32">
        <v>5658</v>
      </c>
      <c r="D192" s="32" t="s">
        <v>259</v>
      </c>
      <c r="E192" s="32" t="s">
        <v>259</v>
      </c>
      <c r="F192" s="36">
        <v>167139.26999999999</v>
      </c>
      <c r="G192" s="36">
        <v>21018</v>
      </c>
      <c r="H192" s="36">
        <v>227310.19</v>
      </c>
      <c r="K192" s="126">
        <v>387483.69</v>
      </c>
      <c r="L192" s="126">
        <v>253748.31</v>
      </c>
      <c r="O192" s="59">
        <v>21574</v>
      </c>
      <c r="P192" s="59">
        <v>44098.6</v>
      </c>
      <c r="R192" s="59">
        <v>9720</v>
      </c>
      <c r="S192" s="59">
        <v>0</v>
      </c>
      <c r="W192" s="126">
        <v>-580966.91</v>
      </c>
      <c r="X192" s="126">
        <v>1898710.57</v>
      </c>
      <c r="Y192" s="33"/>
      <c r="Z192" s="33">
        <v>1931861.34</v>
      </c>
      <c r="AA192" s="33">
        <v>63000</v>
      </c>
      <c r="AB192" s="33">
        <v>641.15</v>
      </c>
      <c r="AD192" s="33">
        <v>1837237.5</v>
      </c>
      <c r="AF192" s="33">
        <v>160404</v>
      </c>
      <c r="AG192" s="37">
        <v>2579693.5</v>
      </c>
      <c r="AI192" s="37">
        <v>24199</v>
      </c>
      <c r="AK192" s="37">
        <v>1388578.2</v>
      </c>
      <c r="AL192" s="37">
        <v>337110.09</v>
      </c>
      <c r="AP192" s="241">
        <f t="shared" si="13"/>
        <v>415467.45999999996</v>
      </c>
      <c r="AQ192" s="38">
        <f t="shared" si="14"/>
        <v>75392.600000000006</v>
      </c>
      <c r="AR192" s="53">
        <f t="shared" si="15"/>
        <v>340074.86</v>
      </c>
      <c r="AS192" s="47">
        <f t="shared" si="16"/>
        <v>3993143.99</v>
      </c>
      <c r="AT192" s="39">
        <f t="shared" si="17"/>
        <v>4329580.79</v>
      </c>
      <c r="AU192" s="53">
        <f t="shared" si="18"/>
        <v>-336436.79999999981</v>
      </c>
      <c r="AV192" s="75" t="s">
        <v>259</v>
      </c>
    </row>
    <row r="193" spans="1:48" ht="18.75">
      <c r="A193" s="32" t="s">
        <v>635</v>
      </c>
      <c r="B193" s="32" t="s">
        <v>340</v>
      </c>
      <c r="C193" s="32">
        <v>4763</v>
      </c>
      <c r="D193" s="32" t="s">
        <v>260</v>
      </c>
      <c r="E193" s="32" t="s">
        <v>260</v>
      </c>
      <c r="F193" s="36">
        <v>185836.13</v>
      </c>
      <c r="G193" s="36">
        <v>44253.25</v>
      </c>
      <c r="H193" s="36">
        <v>22179.78</v>
      </c>
      <c r="I193" s="261">
        <v>0</v>
      </c>
      <c r="J193" s="262">
        <v>0</v>
      </c>
      <c r="K193" s="262">
        <v>350466.35</v>
      </c>
      <c r="L193" s="262">
        <v>723957.32</v>
      </c>
      <c r="M193" s="262">
        <v>0</v>
      </c>
      <c r="N193" s="262">
        <v>0</v>
      </c>
      <c r="O193" s="264">
        <v>8500</v>
      </c>
      <c r="P193" s="264">
        <v>40049.300000000003</v>
      </c>
      <c r="Q193" s="264"/>
      <c r="R193" s="264">
        <v>57350</v>
      </c>
      <c r="S193" s="264">
        <v>2502</v>
      </c>
      <c r="T193" s="264"/>
      <c r="U193" s="262">
        <v>0</v>
      </c>
      <c r="V193" s="262">
        <v>0</v>
      </c>
      <c r="W193" s="262">
        <v>-738082.45</v>
      </c>
      <c r="X193" s="262">
        <v>2242933.0699999998</v>
      </c>
      <c r="Y193" s="266"/>
      <c r="Z193" s="266">
        <v>1395534.64</v>
      </c>
      <c r="AA193" s="266"/>
      <c r="AB193" s="266">
        <v>448.32</v>
      </c>
      <c r="AC193" s="266"/>
      <c r="AD193" s="266">
        <v>1775368</v>
      </c>
      <c r="AE193" s="266"/>
      <c r="AF193" s="266">
        <v>168659</v>
      </c>
      <c r="AG193" s="263">
        <v>2539476</v>
      </c>
      <c r="AH193" s="263"/>
      <c r="AI193" s="263">
        <v>22464</v>
      </c>
      <c r="AJ193" s="263"/>
      <c r="AK193" s="263">
        <v>850162.84</v>
      </c>
      <c r="AL193" s="263">
        <v>214466.21</v>
      </c>
      <c r="AM193" s="263"/>
      <c r="AN193" s="263"/>
      <c r="AO193" s="263"/>
      <c r="AP193" s="241">
        <f t="shared" si="13"/>
        <v>252269.16</v>
      </c>
      <c r="AQ193" s="38">
        <f t="shared" si="14"/>
        <v>108401.3</v>
      </c>
      <c r="AR193" s="53">
        <f t="shared" si="15"/>
        <v>143867.85999999999</v>
      </c>
      <c r="AS193" s="47">
        <f t="shared" si="16"/>
        <v>3340009.96</v>
      </c>
      <c r="AT193" s="39">
        <f t="shared" si="17"/>
        <v>3626569.05</v>
      </c>
      <c r="AU193" s="53">
        <f t="shared" si="18"/>
        <v>-286559.08999999985</v>
      </c>
      <c r="AV193" s="75" t="s">
        <v>260</v>
      </c>
    </row>
    <row r="194" spans="1:48" ht="18.75">
      <c r="A194" s="32" t="s">
        <v>635</v>
      </c>
      <c r="B194" s="32" t="s">
        <v>340</v>
      </c>
      <c r="C194" s="32">
        <v>3299</v>
      </c>
      <c r="D194" s="32" t="s">
        <v>303</v>
      </c>
      <c r="E194" s="32" t="s">
        <v>303</v>
      </c>
      <c r="F194" s="261">
        <v>343111.32</v>
      </c>
      <c r="G194" s="261">
        <v>18992</v>
      </c>
      <c r="H194" s="261">
        <v>113342.95</v>
      </c>
      <c r="K194" s="126">
        <v>859352.98</v>
      </c>
      <c r="L194" s="126">
        <v>587493.76</v>
      </c>
      <c r="O194" s="59">
        <v>4980</v>
      </c>
      <c r="P194" s="59">
        <v>41538.089999999997</v>
      </c>
      <c r="S194" s="59">
        <v>3084.56</v>
      </c>
      <c r="W194" s="126">
        <v>-1577895.46</v>
      </c>
      <c r="X194" s="126">
        <v>3605471.06</v>
      </c>
      <c r="Y194" s="33"/>
      <c r="Z194" s="33">
        <v>1565805.64</v>
      </c>
      <c r="AA194" s="33"/>
      <c r="AB194" s="33">
        <v>1123.01</v>
      </c>
      <c r="AD194" s="33">
        <v>1028750</v>
      </c>
      <c r="AF194" s="33">
        <v>97680</v>
      </c>
      <c r="AG194" s="37">
        <v>1772590</v>
      </c>
      <c r="AI194" s="37">
        <v>13944</v>
      </c>
      <c r="AK194" s="37">
        <v>745865.5</v>
      </c>
      <c r="AL194" s="37">
        <v>315844.39</v>
      </c>
      <c r="AP194" s="241">
        <f t="shared" si="13"/>
        <v>475446.27</v>
      </c>
      <c r="AQ194" s="38">
        <f t="shared" si="14"/>
        <v>49602.649999999994</v>
      </c>
      <c r="AR194" s="53">
        <f t="shared" si="15"/>
        <v>425843.62</v>
      </c>
      <c r="AS194" s="47">
        <f t="shared" si="16"/>
        <v>2693358.65</v>
      </c>
      <c r="AT194" s="39">
        <f t="shared" si="17"/>
        <v>2848243.89</v>
      </c>
      <c r="AU194" s="53">
        <f t="shared" si="18"/>
        <v>-154885.24000000022</v>
      </c>
      <c r="AV194" s="75" t="s">
        <v>312</v>
      </c>
    </row>
    <row r="195" spans="1:48" s="39" customFormat="1">
      <c r="A195" s="39" t="s">
        <v>635</v>
      </c>
      <c r="B195" s="39" t="s">
        <v>340</v>
      </c>
      <c r="C195" s="39">
        <v>6443</v>
      </c>
      <c r="D195" s="39" t="s">
        <v>312</v>
      </c>
      <c r="E195" s="39" t="s">
        <v>312</v>
      </c>
      <c r="F195" s="36">
        <v>217102.88</v>
      </c>
      <c r="G195" s="36">
        <v>257723.26</v>
      </c>
      <c r="H195" s="36">
        <v>254297.16</v>
      </c>
      <c r="I195" s="36"/>
      <c r="J195" s="126"/>
      <c r="K195" s="126">
        <v>2504634.85</v>
      </c>
      <c r="L195" s="126">
        <v>382262.88</v>
      </c>
      <c r="M195" s="126"/>
      <c r="N195" s="126"/>
      <c r="O195" s="59">
        <v>1500</v>
      </c>
      <c r="P195" s="59">
        <v>26827.73</v>
      </c>
      <c r="Q195" s="59"/>
      <c r="R195" s="59"/>
      <c r="S195" s="59">
        <v>48727.21</v>
      </c>
      <c r="T195" s="59"/>
      <c r="U195" s="126"/>
      <c r="V195" s="126"/>
      <c r="W195" s="126">
        <v>593197.43999999994</v>
      </c>
      <c r="X195" s="126">
        <v>3600900</v>
      </c>
      <c r="Y195" s="33"/>
      <c r="Z195" s="33">
        <v>1467219.05</v>
      </c>
      <c r="AA195" s="33"/>
      <c r="AB195" s="33">
        <v>900.92</v>
      </c>
      <c r="AC195" s="33"/>
      <c r="AD195" s="33">
        <v>1289354.5</v>
      </c>
      <c r="AE195" s="33"/>
      <c r="AF195" s="33">
        <v>129336</v>
      </c>
      <c r="AG195" s="37">
        <v>2047672.5</v>
      </c>
      <c r="AH195" s="37"/>
      <c r="AI195" s="37">
        <v>27454</v>
      </c>
      <c r="AJ195" s="37"/>
      <c r="AK195" s="37">
        <v>1011592.83</v>
      </c>
      <c r="AL195" s="37">
        <v>455222.49</v>
      </c>
      <c r="AM195" s="37"/>
      <c r="AN195" s="37"/>
      <c r="AO195" s="37"/>
      <c r="AP195" s="241">
        <f t="shared" si="13"/>
        <v>729123.3</v>
      </c>
      <c r="AQ195" s="38">
        <f t="shared" si="14"/>
        <v>77054.94</v>
      </c>
      <c r="AR195" s="53">
        <f t="shared" si="15"/>
        <v>652068.3600000001</v>
      </c>
      <c r="AS195" s="47">
        <f t="shared" si="16"/>
        <v>2886810.4699999997</v>
      </c>
      <c r="AT195" s="39">
        <f t="shared" si="17"/>
        <v>3541941.8200000003</v>
      </c>
      <c r="AU195" s="53">
        <f t="shared" si="18"/>
        <v>-655131.35000000056</v>
      </c>
      <c r="AV195" s="32"/>
    </row>
    <row r="196" spans="1:48">
      <c r="A196" s="32" t="s">
        <v>636</v>
      </c>
      <c r="B196" s="32" t="s">
        <v>341</v>
      </c>
      <c r="C196" s="32">
        <v>2592</v>
      </c>
      <c r="D196" s="32" t="s">
        <v>261</v>
      </c>
      <c r="E196" s="32" t="s">
        <v>261</v>
      </c>
      <c r="F196" s="36">
        <v>137954.32999999999</v>
      </c>
      <c r="G196" s="36">
        <v>59560</v>
      </c>
      <c r="H196" s="36">
        <v>121765.41</v>
      </c>
      <c r="K196" s="126">
        <v>1052931.83</v>
      </c>
      <c r="L196" s="126">
        <v>63606.41</v>
      </c>
      <c r="O196" s="59">
        <v>0</v>
      </c>
      <c r="P196" s="59">
        <v>42570.21</v>
      </c>
      <c r="R196" s="59">
        <v>5000</v>
      </c>
      <c r="S196" s="59">
        <v>69.16</v>
      </c>
      <c r="W196" s="126">
        <v>-1241993.56</v>
      </c>
      <c r="X196" s="126">
        <v>2938659.03</v>
      </c>
      <c r="Y196" s="33"/>
      <c r="Z196" s="33">
        <v>1287094.3700000001</v>
      </c>
      <c r="AA196" s="33">
        <v>419990</v>
      </c>
      <c r="AB196" s="33">
        <v>655.25</v>
      </c>
      <c r="AD196" s="33">
        <v>1331451.6200000001</v>
      </c>
      <c r="AF196" s="33">
        <v>32800</v>
      </c>
      <c r="AG196" s="37">
        <v>1878886.62</v>
      </c>
      <c r="AI196" s="37">
        <v>25140</v>
      </c>
      <c r="AK196" s="37">
        <v>1133134.29</v>
      </c>
      <c r="AL196" s="37">
        <v>340917.19</v>
      </c>
      <c r="AO196" s="37">
        <v>2400</v>
      </c>
      <c r="AP196" s="241">
        <f t="shared" si="13"/>
        <v>319279.74</v>
      </c>
      <c r="AQ196" s="38">
        <f t="shared" si="14"/>
        <v>47639.37</v>
      </c>
      <c r="AR196" s="53">
        <f t="shared" si="15"/>
        <v>271640.37</v>
      </c>
      <c r="AS196" s="47">
        <f t="shared" si="16"/>
        <v>3071991.24</v>
      </c>
      <c r="AT196" s="39">
        <f t="shared" si="17"/>
        <v>3380478.1</v>
      </c>
      <c r="AU196" s="53">
        <f t="shared" si="18"/>
        <v>-308486.85999999987</v>
      </c>
      <c r="AV196" s="39"/>
    </row>
    <row r="197" spans="1:48">
      <c r="A197" s="32" t="s">
        <v>636</v>
      </c>
      <c r="B197" s="32" t="s">
        <v>341</v>
      </c>
      <c r="C197" s="32">
        <v>3070</v>
      </c>
      <c r="D197" s="32" t="s">
        <v>262</v>
      </c>
      <c r="E197" s="32" t="s">
        <v>262</v>
      </c>
      <c r="F197" s="36">
        <v>203604.89</v>
      </c>
      <c r="G197" s="36">
        <v>26716</v>
      </c>
      <c r="H197" s="36">
        <v>145594.81</v>
      </c>
      <c r="K197" s="126">
        <v>1820211.27</v>
      </c>
      <c r="L197" s="126">
        <v>565127.43999999994</v>
      </c>
      <c r="O197" s="59">
        <v>0</v>
      </c>
      <c r="P197" s="59">
        <v>45346.400000000001</v>
      </c>
      <c r="S197" s="59">
        <v>861.5</v>
      </c>
      <c r="W197" s="126">
        <v>2203771.14</v>
      </c>
      <c r="X197" s="126">
        <v>309271.51</v>
      </c>
      <c r="Y197" s="33"/>
      <c r="Z197" s="33">
        <v>1332858.3700000001</v>
      </c>
      <c r="AA197" s="33"/>
      <c r="AB197" s="33">
        <v>644.30999999999995</v>
      </c>
      <c r="AD197" s="33">
        <v>1548414</v>
      </c>
      <c r="AF197" s="33">
        <v>17650</v>
      </c>
      <c r="AG197" s="37">
        <v>2006822</v>
      </c>
      <c r="AJ197" s="37">
        <v>9094</v>
      </c>
      <c r="AK197" s="37">
        <v>639932.76</v>
      </c>
      <c r="AL197" s="37">
        <v>41714.06</v>
      </c>
      <c r="AP197" s="241">
        <f t="shared" ref="AP197:AP228" si="19">SUM(F197:I197)</f>
        <v>375915.7</v>
      </c>
      <c r="AQ197" s="38">
        <f t="shared" ref="AQ197:AQ228" si="20">SUM(O197:T197)</f>
        <v>46207.9</v>
      </c>
      <c r="AR197" s="53">
        <f t="shared" ref="AR197:AR228" si="21">AP197-AQ197</f>
        <v>329707.8</v>
      </c>
      <c r="AS197" s="47">
        <f t="shared" ref="AS197:AS228" si="22">SUM(Y197:AF197)</f>
        <v>2899566.68</v>
      </c>
      <c r="AT197" s="39">
        <f t="shared" ref="AT197:AT228" si="23">SUM(AG197:AO197)</f>
        <v>2697562.82</v>
      </c>
      <c r="AU197" s="53">
        <f t="shared" ref="AU197:AU228" si="24">AS197-AT197</f>
        <v>202003.86000000034</v>
      </c>
    </row>
    <row r="198" spans="1:48">
      <c r="A198" s="32" t="s">
        <v>636</v>
      </c>
      <c r="B198" s="32" t="s">
        <v>341</v>
      </c>
      <c r="C198" s="32">
        <v>5551</v>
      </c>
      <c r="D198" s="32" t="s">
        <v>263</v>
      </c>
      <c r="E198" s="32" t="s">
        <v>263</v>
      </c>
      <c r="F198" s="36">
        <v>450904.92</v>
      </c>
      <c r="G198" s="36">
        <v>47943</v>
      </c>
      <c r="H198" s="36">
        <v>125077.31</v>
      </c>
      <c r="K198" s="126">
        <v>3062992.38</v>
      </c>
      <c r="L198" s="126">
        <v>501632.22</v>
      </c>
      <c r="O198" s="59">
        <v>0</v>
      </c>
      <c r="P198" s="59">
        <v>75427</v>
      </c>
      <c r="S198" s="59">
        <v>134.35</v>
      </c>
      <c r="W198" s="126">
        <v>1329986.49</v>
      </c>
      <c r="X198" s="126">
        <v>2920045.89</v>
      </c>
      <c r="Y198" s="33"/>
      <c r="Z198" s="33">
        <v>1751690.86</v>
      </c>
      <c r="AA198" s="33">
        <v>440200</v>
      </c>
      <c r="AB198" s="33">
        <v>657</v>
      </c>
      <c r="AD198" s="33">
        <v>1825681.75</v>
      </c>
      <c r="AF198" s="33">
        <v>77940</v>
      </c>
      <c r="AG198" s="37">
        <v>2664557.75</v>
      </c>
      <c r="AJ198" s="37">
        <v>20558</v>
      </c>
      <c r="AK198" s="37">
        <v>1106419.3</v>
      </c>
      <c r="AL198" s="37">
        <v>439278.46</v>
      </c>
      <c r="AO198" s="37">
        <v>2400</v>
      </c>
      <c r="AP198" s="241">
        <f t="shared" si="19"/>
        <v>623925.23</v>
      </c>
      <c r="AQ198" s="38">
        <f t="shared" si="20"/>
        <v>75561.350000000006</v>
      </c>
      <c r="AR198" s="53">
        <f t="shared" si="21"/>
        <v>548363.88</v>
      </c>
      <c r="AS198" s="47">
        <f t="shared" si="22"/>
        <v>4096169.6100000003</v>
      </c>
      <c r="AT198" s="39">
        <f t="shared" si="23"/>
        <v>4233213.51</v>
      </c>
      <c r="AU198" s="53">
        <f t="shared" si="24"/>
        <v>-137043.89999999944</v>
      </c>
    </row>
    <row r="199" spans="1:48">
      <c r="A199" s="32" t="s">
        <v>636</v>
      </c>
      <c r="B199" s="32" t="s">
        <v>341</v>
      </c>
      <c r="C199" s="32">
        <v>1856</v>
      </c>
      <c r="D199" s="32" t="s">
        <v>264</v>
      </c>
      <c r="E199" s="32" t="s">
        <v>264</v>
      </c>
      <c r="F199" s="36">
        <v>273688.5</v>
      </c>
      <c r="G199" s="36">
        <v>92151</v>
      </c>
      <c r="H199" s="36">
        <v>89694.14</v>
      </c>
      <c r="K199" s="126">
        <v>615884.36</v>
      </c>
      <c r="L199" s="126">
        <v>376599.05</v>
      </c>
      <c r="O199" s="59">
        <v>10290</v>
      </c>
      <c r="P199" s="59">
        <v>147879.85999999999</v>
      </c>
      <c r="R199" s="59">
        <v>2181.13</v>
      </c>
      <c r="S199" s="59">
        <v>5325.12</v>
      </c>
      <c r="W199" s="126">
        <v>-1137352.55</v>
      </c>
      <c r="X199" s="126">
        <v>2662416.9900000002</v>
      </c>
      <c r="Y199" s="33"/>
      <c r="Z199" s="33">
        <v>1063778.49</v>
      </c>
      <c r="AA199" s="33"/>
      <c r="AB199" s="33">
        <v>876.21</v>
      </c>
      <c r="AD199" s="33">
        <v>768067.5</v>
      </c>
      <c r="AF199" s="33">
        <v>237800</v>
      </c>
      <c r="AG199" s="37">
        <v>1196225.5</v>
      </c>
      <c r="AI199" s="37">
        <v>6140</v>
      </c>
      <c r="AJ199" s="37">
        <v>26036</v>
      </c>
      <c r="AK199" s="37">
        <v>936145.65</v>
      </c>
      <c r="AL199" s="37">
        <v>146298.54999999999</v>
      </c>
      <c r="AO199" s="37">
        <v>2400</v>
      </c>
      <c r="AP199" s="241">
        <f t="shared" si="19"/>
        <v>455533.64</v>
      </c>
      <c r="AQ199" s="38">
        <f t="shared" si="20"/>
        <v>165676.10999999999</v>
      </c>
      <c r="AR199" s="53">
        <f t="shared" si="21"/>
        <v>289857.53000000003</v>
      </c>
      <c r="AS199" s="47">
        <f t="shared" si="22"/>
        <v>2070522.2</v>
      </c>
      <c r="AT199" s="39">
        <f t="shared" si="23"/>
        <v>2313245.6999999997</v>
      </c>
      <c r="AU199" s="53">
        <f t="shared" si="24"/>
        <v>-242723.49999999977</v>
      </c>
    </row>
    <row r="200" spans="1:48">
      <c r="A200" s="32" t="s">
        <v>636</v>
      </c>
      <c r="B200" s="32" t="s">
        <v>341</v>
      </c>
      <c r="C200" s="32">
        <v>3255</v>
      </c>
      <c r="D200" s="32" t="s">
        <v>265</v>
      </c>
      <c r="E200" s="32" t="s">
        <v>265</v>
      </c>
      <c r="F200" s="36">
        <v>628619.97</v>
      </c>
      <c r="G200" s="36">
        <v>34987</v>
      </c>
      <c r="H200" s="36">
        <v>70357.710000000006</v>
      </c>
      <c r="K200" s="126">
        <v>500555.52000000002</v>
      </c>
      <c r="L200" s="126">
        <v>193803.79</v>
      </c>
      <c r="O200" s="59">
        <v>0</v>
      </c>
      <c r="P200" s="59">
        <v>123604.3</v>
      </c>
      <c r="R200" s="59">
        <v>13318</v>
      </c>
      <c r="S200" s="59">
        <v>1266.5</v>
      </c>
      <c r="W200" s="126">
        <v>-1051796.29</v>
      </c>
      <c r="X200" s="126">
        <v>2577037.9500000002</v>
      </c>
      <c r="Y200" s="33"/>
      <c r="Z200" s="33">
        <v>1263754.1000000001</v>
      </c>
      <c r="AA200" s="33"/>
      <c r="AB200" s="33">
        <v>2926.46</v>
      </c>
      <c r="AD200" s="33">
        <v>921791.2</v>
      </c>
      <c r="AF200" s="33">
        <v>34200</v>
      </c>
      <c r="AG200" s="37">
        <v>1483144.2</v>
      </c>
      <c r="AJ200" s="37">
        <v>8756</v>
      </c>
      <c r="AK200" s="37">
        <v>796185.59</v>
      </c>
      <c r="AL200" s="37">
        <v>166092.44</v>
      </c>
      <c r="AO200" s="37">
        <v>3600</v>
      </c>
      <c r="AP200" s="241">
        <f t="shared" si="19"/>
        <v>733964.67999999993</v>
      </c>
      <c r="AQ200" s="38">
        <f t="shared" si="20"/>
        <v>138188.79999999999</v>
      </c>
      <c r="AR200" s="53">
        <f t="shared" si="21"/>
        <v>595775.87999999989</v>
      </c>
      <c r="AS200" s="47">
        <f t="shared" si="22"/>
        <v>2222671.7599999998</v>
      </c>
      <c r="AT200" s="39">
        <f t="shared" si="23"/>
        <v>2457778.23</v>
      </c>
      <c r="AU200" s="53">
        <f t="shared" si="24"/>
        <v>-235106.4700000002</v>
      </c>
    </row>
    <row r="201" spans="1:48">
      <c r="A201" s="32" t="s">
        <v>644</v>
      </c>
      <c r="B201" s="32" t="s">
        <v>342</v>
      </c>
      <c r="C201" s="32">
        <v>3370</v>
      </c>
      <c r="D201" s="32" t="s">
        <v>266</v>
      </c>
      <c r="E201" s="32" t="s">
        <v>266</v>
      </c>
      <c r="F201" s="36">
        <v>817135.94</v>
      </c>
      <c r="G201" s="36">
        <v>122867</v>
      </c>
      <c r="H201" s="36">
        <v>67385.320000000007</v>
      </c>
      <c r="K201" s="126">
        <v>1037879.94</v>
      </c>
      <c r="L201" s="126">
        <v>863621.65</v>
      </c>
      <c r="P201" s="59">
        <v>31025</v>
      </c>
      <c r="S201" s="59">
        <v>38142.25</v>
      </c>
      <c r="W201" s="126">
        <v>-82463.75</v>
      </c>
      <c r="X201" s="126">
        <v>2987149.95</v>
      </c>
      <c r="Y201" s="33"/>
      <c r="Z201" s="33">
        <v>1571810.25</v>
      </c>
      <c r="AA201" s="33">
        <v>180043.1</v>
      </c>
      <c r="AB201" s="33">
        <v>2026.45</v>
      </c>
      <c r="AD201" s="33">
        <v>1538077</v>
      </c>
      <c r="AG201" s="37">
        <v>2040909</v>
      </c>
      <c r="AI201" s="37">
        <v>30540</v>
      </c>
      <c r="AJ201" s="37">
        <v>784</v>
      </c>
      <c r="AK201" s="37">
        <v>949421.83</v>
      </c>
      <c r="AL201" s="37">
        <v>335265.57</v>
      </c>
      <c r="AP201" s="241">
        <f t="shared" si="19"/>
        <v>1007388.26</v>
      </c>
      <c r="AQ201" s="38">
        <f t="shared" si="20"/>
        <v>69167.25</v>
      </c>
      <c r="AR201" s="53">
        <f t="shared" si="21"/>
        <v>938221.01</v>
      </c>
      <c r="AS201" s="47">
        <f t="shared" si="22"/>
        <v>3291956.8</v>
      </c>
      <c r="AT201" s="39">
        <f t="shared" si="23"/>
        <v>3356920.4</v>
      </c>
      <c r="AU201" s="53">
        <f t="shared" si="24"/>
        <v>-64963.600000000093</v>
      </c>
    </row>
    <row r="202" spans="1:48">
      <c r="A202" s="32" t="s">
        <v>644</v>
      </c>
      <c r="B202" s="32" t="s">
        <v>342</v>
      </c>
      <c r="C202" s="32">
        <v>2669</v>
      </c>
      <c r="D202" s="32" t="s">
        <v>267</v>
      </c>
      <c r="E202" s="32" t="s">
        <v>267</v>
      </c>
      <c r="F202" s="36">
        <v>673967.42</v>
      </c>
      <c r="G202" s="36">
        <v>123863.03999999999</v>
      </c>
      <c r="H202" s="36">
        <v>141493.37</v>
      </c>
      <c r="K202" s="126">
        <v>3322489.43</v>
      </c>
      <c r="L202" s="126">
        <v>259790.53</v>
      </c>
      <c r="O202" s="59">
        <v>0</v>
      </c>
      <c r="P202" s="59">
        <v>900</v>
      </c>
      <c r="W202" s="126">
        <v>1375112.46</v>
      </c>
      <c r="X202" s="126">
        <v>2987149.95</v>
      </c>
      <c r="Y202" s="33"/>
      <c r="Z202" s="33">
        <v>1002910.15</v>
      </c>
      <c r="AA202" s="33"/>
      <c r="AB202" s="33">
        <v>1358.12</v>
      </c>
      <c r="AD202" s="33">
        <v>1398650</v>
      </c>
      <c r="AG202" s="37">
        <v>1616990</v>
      </c>
      <c r="AI202" s="37">
        <v>15950</v>
      </c>
      <c r="AK202" s="37">
        <v>604798.30000000005</v>
      </c>
      <c r="AL202" s="37">
        <v>6738.59</v>
      </c>
      <c r="AP202" s="241">
        <f t="shared" si="19"/>
        <v>939323.83000000007</v>
      </c>
      <c r="AQ202" s="38">
        <f t="shared" si="20"/>
        <v>900</v>
      </c>
      <c r="AR202" s="53">
        <f t="shared" si="21"/>
        <v>938423.83000000007</v>
      </c>
      <c r="AS202" s="47">
        <f t="shared" si="22"/>
        <v>2402918.27</v>
      </c>
      <c r="AT202" s="39">
        <f t="shared" si="23"/>
        <v>2244476.8899999997</v>
      </c>
      <c r="AU202" s="53">
        <f t="shared" si="24"/>
        <v>158441.38000000035</v>
      </c>
    </row>
    <row r="203" spans="1:48">
      <c r="A203" s="32" t="s">
        <v>644</v>
      </c>
      <c r="B203" s="32" t="s">
        <v>342</v>
      </c>
      <c r="C203" s="32">
        <v>3178</v>
      </c>
      <c r="D203" s="32" t="s">
        <v>268</v>
      </c>
      <c r="E203" s="32" t="s">
        <v>268</v>
      </c>
      <c r="F203" s="36">
        <v>601702.88</v>
      </c>
      <c r="G203" s="36">
        <v>565598.06000000006</v>
      </c>
      <c r="H203" s="36">
        <v>53225.52</v>
      </c>
      <c r="K203" s="126">
        <v>890277.92</v>
      </c>
      <c r="L203" s="126">
        <v>339925.68</v>
      </c>
      <c r="O203" s="59">
        <v>0</v>
      </c>
      <c r="P203" s="59">
        <v>38963</v>
      </c>
      <c r="S203" s="59">
        <v>0</v>
      </c>
      <c r="W203" s="126">
        <v>170735.83</v>
      </c>
      <c r="X203" s="126">
        <v>2090614.96</v>
      </c>
      <c r="Y203" s="33"/>
      <c r="Z203" s="33">
        <v>1390720.18</v>
      </c>
      <c r="AA203" s="33">
        <v>55000</v>
      </c>
      <c r="AB203" s="33">
        <v>1365.33</v>
      </c>
      <c r="AD203" s="33">
        <v>1921965.2</v>
      </c>
      <c r="AF203" s="33">
        <v>110150</v>
      </c>
      <c r="AG203" s="37">
        <v>2356485.2000000002</v>
      </c>
      <c r="AI203" s="37">
        <v>34510</v>
      </c>
      <c r="AJ203" s="37">
        <v>3000</v>
      </c>
      <c r="AK203" s="37">
        <v>711910.46</v>
      </c>
      <c r="AL203" s="37">
        <v>222041.78</v>
      </c>
      <c r="AM203" s="37">
        <v>837</v>
      </c>
      <c r="AP203" s="241">
        <f t="shared" si="19"/>
        <v>1220526.46</v>
      </c>
      <c r="AQ203" s="38">
        <f t="shared" si="20"/>
        <v>38963</v>
      </c>
      <c r="AR203" s="53">
        <f t="shared" si="21"/>
        <v>1181563.46</v>
      </c>
      <c r="AS203" s="47">
        <f t="shared" si="22"/>
        <v>3479200.71</v>
      </c>
      <c r="AT203" s="39">
        <f t="shared" si="23"/>
        <v>3328784.44</v>
      </c>
      <c r="AU203" s="53">
        <f t="shared" si="24"/>
        <v>150416.27000000002</v>
      </c>
    </row>
    <row r="204" spans="1:48">
      <c r="A204" s="32" t="s">
        <v>644</v>
      </c>
      <c r="B204" s="32" t="s">
        <v>342</v>
      </c>
      <c r="C204" s="32">
        <v>4910</v>
      </c>
      <c r="D204" s="32" t="s">
        <v>269</v>
      </c>
      <c r="E204" s="32" t="s">
        <v>269</v>
      </c>
      <c r="F204" s="36">
        <v>658153.61</v>
      </c>
      <c r="G204" s="36">
        <v>275729.83</v>
      </c>
      <c r="H204" s="36">
        <v>92056.89</v>
      </c>
      <c r="K204" s="126">
        <v>661716.49</v>
      </c>
      <c r="L204" s="126">
        <v>597203.6</v>
      </c>
      <c r="P204" s="59">
        <v>17715</v>
      </c>
      <c r="S204" s="59">
        <v>248.95</v>
      </c>
      <c r="W204" s="126">
        <v>1603192.84</v>
      </c>
      <c r="X204" s="126">
        <v>433496.95</v>
      </c>
      <c r="Y204" s="33"/>
      <c r="Z204" s="33">
        <v>2010722.97</v>
      </c>
      <c r="AA204" s="33">
        <v>91364</v>
      </c>
      <c r="AB204" s="33">
        <v>1706.49</v>
      </c>
      <c r="AD204" s="33">
        <v>1410220</v>
      </c>
      <c r="AG204" s="37">
        <v>1824644</v>
      </c>
      <c r="AI204" s="37">
        <v>18800</v>
      </c>
      <c r="AJ204" s="37">
        <v>15069</v>
      </c>
      <c r="AK204" s="37">
        <v>1324696.8400000001</v>
      </c>
      <c r="AL204" s="37">
        <v>100596.94</v>
      </c>
      <c r="AP204" s="241">
        <f t="shared" si="19"/>
        <v>1025940.33</v>
      </c>
      <c r="AQ204" s="38">
        <f t="shared" si="20"/>
        <v>17963.95</v>
      </c>
      <c r="AR204" s="53">
        <f t="shared" si="21"/>
        <v>1007976.38</v>
      </c>
      <c r="AS204" s="47">
        <f t="shared" si="22"/>
        <v>3514013.46</v>
      </c>
      <c r="AT204" s="39">
        <f t="shared" si="23"/>
        <v>3283806.78</v>
      </c>
      <c r="AU204" s="53">
        <f t="shared" si="24"/>
        <v>230206.68000000017</v>
      </c>
    </row>
    <row r="205" spans="1:48">
      <c r="A205" s="32" t="s">
        <v>647</v>
      </c>
      <c r="B205" s="32" t="s">
        <v>343</v>
      </c>
      <c r="C205" s="32">
        <v>3364</v>
      </c>
      <c r="D205" s="32" t="s">
        <v>270</v>
      </c>
      <c r="E205" s="32" t="s">
        <v>270</v>
      </c>
      <c r="F205" s="36">
        <v>536133.1</v>
      </c>
      <c r="G205" s="36">
        <v>25347.45</v>
      </c>
      <c r="H205" s="36">
        <v>84246.27</v>
      </c>
      <c r="I205" s="36">
        <v>2369</v>
      </c>
      <c r="K205" s="126">
        <v>1021518.73</v>
      </c>
      <c r="L205" s="126">
        <v>432356.39</v>
      </c>
      <c r="O205" s="59">
        <v>3500</v>
      </c>
      <c r="P205" s="59">
        <v>-178328.34</v>
      </c>
      <c r="R205" s="59">
        <v>7640</v>
      </c>
      <c r="S205" s="59">
        <v>-3775</v>
      </c>
      <c r="W205" s="126">
        <v>-1705109.49</v>
      </c>
      <c r="X205" s="126">
        <v>4047651.72</v>
      </c>
      <c r="Y205" s="33"/>
      <c r="Z205" s="33">
        <v>759745.33</v>
      </c>
      <c r="AA205" s="33">
        <v>212710</v>
      </c>
      <c r="AB205" s="33">
        <v>1036.3800000000001</v>
      </c>
      <c r="AG205" s="37">
        <v>316484</v>
      </c>
      <c r="AI205" s="37">
        <v>11944</v>
      </c>
      <c r="AJ205" s="37">
        <v>9228</v>
      </c>
      <c r="AK205" s="37">
        <v>650370.62</v>
      </c>
      <c r="AL205" s="37">
        <v>55073.04</v>
      </c>
      <c r="AP205" s="241">
        <f t="shared" si="19"/>
        <v>648095.81999999995</v>
      </c>
      <c r="AQ205" s="38">
        <f t="shared" si="20"/>
        <v>-170963.34</v>
      </c>
      <c r="AR205" s="53">
        <f t="shared" si="21"/>
        <v>819059.15999999992</v>
      </c>
      <c r="AS205" s="47">
        <f t="shared" si="22"/>
        <v>973491.71</v>
      </c>
      <c r="AT205" s="39">
        <f t="shared" si="23"/>
        <v>1043099.66</v>
      </c>
      <c r="AU205" s="53">
        <f t="shared" si="24"/>
        <v>-69607.95000000007</v>
      </c>
    </row>
    <row r="206" spans="1:48">
      <c r="A206" s="32" t="s">
        <v>647</v>
      </c>
      <c r="B206" s="32" t="s">
        <v>343</v>
      </c>
      <c r="C206" s="32">
        <v>2488</v>
      </c>
      <c r="D206" s="32" t="s">
        <v>271</v>
      </c>
      <c r="E206" s="32" t="s">
        <v>271</v>
      </c>
      <c r="F206" s="36">
        <v>451741.16</v>
      </c>
      <c r="G206" s="36">
        <v>15553.94</v>
      </c>
      <c r="H206" s="36">
        <v>61693.7</v>
      </c>
      <c r="I206" s="36">
        <v>0</v>
      </c>
      <c r="K206" s="126">
        <v>984877.98</v>
      </c>
      <c r="L206" s="126">
        <v>290210.32</v>
      </c>
      <c r="P206" s="59">
        <v>14500.73</v>
      </c>
      <c r="S206" s="59">
        <v>0</v>
      </c>
      <c r="W206" s="126">
        <v>901527.25</v>
      </c>
      <c r="X206" s="126">
        <v>769808.6</v>
      </c>
      <c r="Y206" s="33"/>
      <c r="Z206" s="33">
        <v>1145576.8999999999</v>
      </c>
      <c r="AA206" s="33">
        <v>30350</v>
      </c>
      <c r="AB206" s="33">
        <v>657.58</v>
      </c>
      <c r="AD206" s="33">
        <v>944317.5</v>
      </c>
      <c r="AF206" s="33">
        <v>73343</v>
      </c>
      <c r="AG206" s="37">
        <v>1166459.5</v>
      </c>
      <c r="AI206" s="37">
        <v>33397</v>
      </c>
      <c r="AK206" s="37">
        <v>701450.5</v>
      </c>
      <c r="AL206" s="37">
        <v>172807.46</v>
      </c>
      <c r="AO206" s="37">
        <v>1890</v>
      </c>
      <c r="AP206" s="241">
        <f t="shared" si="19"/>
        <v>528988.79999999993</v>
      </c>
      <c r="AQ206" s="38">
        <f t="shared" si="20"/>
        <v>14500.73</v>
      </c>
      <c r="AR206" s="53">
        <f t="shared" si="21"/>
        <v>514488.06999999995</v>
      </c>
      <c r="AS206" s="47">
        <f t="shared" si="22"/>
        <v>2194244.98</v>
      </c>
      <c r="AT206" s="39">
        <f t="shared" si="23"/>
        <v>2076004.46</v>
      </c>
      <c r="AU206" s="53">
        <f t="shared" si="24"/>
        <v>118240.52000000002</v>
      </c>
    </row>
    <row r="207" spans="1:48">
      <c r="A207" s="32" t="s">
        <v>647</v>
      </c>
      <c r="B207" s="32" t="s">
        <v>343</v>
      </c>
      <c r="C207" s="32">
        <v>3183</v>
      </c>
      <c r="D207" s="32" t="s">
        <v>272</v>
      </c>
      <c r="E207" s="32" t="s">
        <v>272</v>
      </c>
      <c r="F207" s="36">
        <v>307519.21000000002</v>
      </c>
      <c r="G207" s="36">
        <v>122541.68</v>
      </c>
      <c r="H207" s="36">
        <v>73128.100000000006</v>
      </c>
      <c r="I207" s="36">
        <v>-11900</v>
      </c>
      <c r="K207" s="126">
        <v>1167141.1000000001</v>
      </c>
      <c r="L207" s="126">
        <v>243931.4</v>
      </c>
      <c r="O207" s="59">
        <v>4500</v>
      </c>
      <c r="P207" s="59">
        <v>69744.429999999993</v>
      </c>
      <c r="R207" s="59">
        <v>57679</v>
      </c>
      <c r="S207" s="59">
        <v>2696</v>
      </c>
      <c r="W207" s="126">
        <v>1844710.63</v>
      </c>
      <c r="Y207" s="33"/>
      <c r="Z207" s="33">
        <v>1054382.81</v>
      </c>
      <c r="AA207" s="33">
        <v>169100</v>
      </c>
      <c r="AB207" s="33">
        <v>609.82000000000005</v>
      </c>
      <c r="AD207" s="33">
        <v>1125124</v>
      </c>
      <c r="AF207" s="33">
        <v>8500</v>
      </c>
      <c r="AG207" s="37">
        <v>1284193</v>
      </c>
      <c r="AI207" s="37">
        <v>26960</v>
      </c>
      <c r="AK207" s="37">
        <v>974610.76</v>
      </c>
      <c r="AL207" s="37">
        <v>148921.44</v>
      </c>
      <c r="AP207" s="241">
        <f t="shared" si="19"/>
        <v>491288.99</v>
      </c>
      <c r="AQ207" s="38">
        <f t="shared" si="20"/>
        <v>134619.43</v>
      </c>
      <c r="AR207" s="53">
        <f t="shared" si="21"/>
        <v>356669.56</v>
      </c>
      <c r="AS207" s="47">
        <f t="shared" si="22"/>
        <v>2357716.63</v>
      </c>
      <c r="AT207" s="39">
        <f t="shared" si="23"/>
        <v>2434685.1999999997</v>
      </c>
      <c r="AU207" s="53">
        <f t="shared" si="24"/>
        <v>-76968.569999999832</v>
      </c>
    </row>
    <row r="208" spans="1:48">
      <c r="A208" s="32" t="s">
        <v>647</v>
      </c>
      <c r="B208" s="32" t="s">
        <v>343</v>
      </c>
      <c r="C208" s="32">
        <v>1336</v>
      </c>
      <c r="D208" s="32" t="s">
        <v>273</v>
      </c>
      <c r="E208" s="32" t="s">
        <v>273</v>
      </c>
      <c r="F208" s="36">
        <v>235984.77</v>
      </c>
      <c r="G208" s="36">
        <v>34385.03</v>
      </c>
      <c r="H208" s="36">
        <v>31033.75</v>
      </c>
      <c r="I208" s="36">
        <v>0</v>
      </c>
      <c r="K208" s="126">
        <v>959175.25</v>
      </c>
      <c r="L208" s="126">
        <v>617771.80000000005</v>
      </c>
      <c r="O208" s="59">
        <v>4500</v>
      </c>
      <c r="P208" s="59">
        <v>27575.58</v>
      </c>
      <c r="S208" s="59">
        <v>0</v>
      </c>
      <c r="W208" s="126">
        <v>-402342.97</v>
      </c>
      <c r="X208" s="126">
        <v>2464354.4300000002</v>
      </c>
      <c r="Y208" s="33"/>
      <c r="Z208" s="33">
        <v>866669.07</v>
      </c>
      <c r="AA208" s="33">
        <v>71230</v>
      </c>
      <c r="AB208" s="33">
        <v>250.86</v>
      </c>
      <c r="AD208" s="33">
        <v>790363</v>
      </c>
      <c r="AF208" s="33">
        <v>99000</v>
      </c>
      <c r="AG208" s="37">
        <v>1284492</v>
      </c>
      <c r="AI208" s="37">
        <v>640</v>
      </c>
      <c r="AJ208" s="37">
        <v>34592</v>
      </c>
      <c r="AK208" s="37">
        <v>410042.42</v>
      </c>
      <c r="AL208" s="37">
        <v>313482.95</v>
      </c>
      <c r="AP208" s="241">
        <f t="shared" si="19"/>
        <v>301403.55</v>
      </c>
      <c r="AQ208" s="38">
        <f t="shared" si="20"/>
        <v>32075.58</v>
      </c>
      <c r="AR208" s="53">
        <f t="shared" si="21"/>
        <v>269327.96999999997</v>
      </c>
      <c r="AS208" s="47">
        <f t="shared" si="22"/>
        <v>1827512.93</v>
      </c>
      <c r="AT208" s="39">
        <f t="shared" si="23"/>
        <v>2043249.3699999999</v>
      </c>
      <c r="AU208" s="53">
        <f t="shared" si="24"/>
        <v>-215736.43999999994</v>
      </c>
    </row>
    <row r="209" spans="1:47">
      <c r="A209" s="32" t="s">
        <v>647</v>
      </c>
      <c r="B209" s="32" t="s">
        <v>343</v>
      </c>
      <c r="C209" s="32">
        <v>1938</v>
      </c>
      <c r="D209" s="32" t="s">
        <v>274</v>
      </c>
      <c r="E209" s="32" t="s">
        <v>274</v>
      </c>
      <c r="F209" s="36">
        <v>333990.24</v>
      </c>
      <c r="G209" s="36">
        <v>13887.5</v>
      </c>
      <c r="H209" s="36">
        <v>119913.27</v>
      </c>
      <c r="K209" s="126">
        <v>1543513.32</v>
      </c>
      <c r="L209" s="126">
        <v>566283.12</v>
      </c>
      <c r="O209" s="59">
        <v>8150</v>
      </c>
      <c r="P209" s="59">
        <v>20258</v>
      </c>
      <c r="S209" s="59">
        <v>0</v>
      </c>
      <c r="W209" s="126">
        <v>1352477.09</v>
      </c>
      <c r="X209" s="126">
        <v>1488605.78</v>
      </c>
      <c r="Y209" s="33"/>
      <c r="Z209" s="33">
        <v>857888.21</v>
      </c>
      <c r="AA209" s="33"/>
      <c r="AB209" s="33">
        <v>620.46</v>
      </c>
      <c r="AD209" s="33">
        <v>1319131</v>
      </c>
      <c r="AF209" s="33">
        <v>10000</v>
      </c>
      <c r="AG209" s="37">
        <v>1612306</v>
      </c>
      <c r="AI209" s="37">
        <v>24370</v>
      </c>
      <c r="AK209" s="37">
        <v>497852.48</v>
      </c>
      <c r="AL209" s="37">
        <v>345014.61</v>
      </c>
      <c r="AP209" s="241">
        <f t="shared" si="19"/>
        <v>467791.01</v>
      </c>
      <c r="AQ209" s="38">
        <f t="shared" si="20"/>
        <v>28408</v>
      </c>
      <c r="AR209" s="53">
        <f t="shared" si="21"/>
        <v>439383.01</v>
      </c>
      <c r="AS209" s="47">
        <f t="shared" si="22"/>
        <v>2187639.67</v>
      </c>
      <c r="AT209" s="39">
        <f t="shared" si="23"/>
        <v>2479543.09</v>
      </c>
      <c r="AU209" s="53">
        <f t="shared" si="24"/>
        <v>-291903.41999999993</v>
      </c>
    </row>
    <row r="210" spans="1:47">
      <c r="A210" s="32" t="s">
        <v>647</v>
      </c>
      <c r="B210" s="32" t="s">
        <v>343</v>
      </c>
      <c r="C210" s="32">
        <v>1099</v>
      </c>
      <c r="D210" s="32" t="s">
        <v>275</v>
      </c>
      <c r="E210" s="32" t="s">
        <v>275</v>
      </c>
      <c r="F210" s="36">
        <v>179629.63</v>
      </c>
      <c r="G210" s="36">
        <v>6980.53</v>
      </c>
      <c r="H210" s="36">
        <v>35841.800000000003</v>
      </c>
      <c r="K210" s="126">
        <v>389738.17</v>
      </c>
      <c r="L210" s="126">
        <v>223406.5</v>
      </c>
      <c r="O210" s="59">
        <v>44125</v>
      </c>
      <c r="P210" s="59">
        <v>-20834</v>
      </c>
      <c r="S210" s="59">
        <v>698</v>
      </c>
      <c r="W210" s="126">
        <v>-1394976.45</v>
      </c>
      <c r="X210" s="126">
        <v>2328715.77</v>
      </c>
      <c r="Y210" s="33"/>
      <c r="Z210" s="33">
        <v>629152.26</v>
      </c>
      <c r="AA210" s="33"/>
      <c r="AB210" s="33">
        <v>221.57</v>
      </c>
      <c r="AD210" s="33">
        <v>1040308.5</v>
      </c>
      <c r="AG210" s="37">
        <v>1124623.5</v>
      </c>
      <c r="AI210" s="37">
        <v>49922</v>
      </c>
      <c r="AK210" s="37">
        <v>426680.45</v>
      </c>
      <c r="AL210" s="37">
        <v>190588.07</v>
      </c>
      <c r="AP210" s="241">
        <f t="shared" si="19"/>
        <v>222451.96000000002</v>
      </c>
      <c r="AQ210" s="38">
        <f t="shared" si="20"/>
        <v>23989</v>
      </c>
      <c r="AR210" s="53">
        <f t="shared" si="21"/>
        <v>198462.96000000002</v>
      </c>
      <c r="AS210" s="47">
        <f t="shared" si="22"/>
        <v>1669682.33</v>
      </c>
      <c r="AT210" s="39">
        <f t="shared" si="23"/>
        <v>1791814.02</v>
      </c>
      <c r="AU210" s="53">
        <f t="shared" si="24"/>
        <v>-122131.68999999994</v>
      </c>
    </row>
    <row r="211" spans="1:47">
      <c r="A211" s="32" t="s">
        <v>647</v>
      </c>
      <c r="B211" s="32" t="s">
        <v>343</v>
      </c>
      <c r="C211" s="32">
        <v>3571</v>
      </c>
      <c r="D211" s="32" t="s">
        <v>276</v>
      </c>
      <c r="E211" s="32" t="s">
        <v>276</v>
      </c>
      <c r="F211" s="36">
        <v>757508.5</v>
      </c>
      <c r="G211" s="36">
        <v>33468.76</v>
      </c>
      <c r="H211" s="36">
        <v>205695.58</v>
      </c>
      <c r="I211" s="36">
        <v>0</v>
      </c>
      <c r="K211" s="126">
        <v>2321445.11</v>
      </c>
      <c r="L211" s="126">
        <v>585161.56000000006</v>
      </c>
      <c r="P211" s="59">
        <v>325670</v>
      </c>
      <c r="S211" s="59">
        <v>0</v>
      </c>
      <c r="W211" s="126">
        <v>-671123.1</v>
      </c>
      <c r="X211" s="126">
        <v>4119895.74</v>
      </c>
      <c r="Y211" s="33"/>
      <c r="Z211" s="33">
        <v>1829003.65</v>
      </c>
      <c r="AA211" s="33">
        <v>1162.2</v>
      </c>
      <c r="AB211" s="33"/>
      <c r="AC211" s="33">
        <v>1369500</v>
      </c>
      <c r="AD211" s="33">
        <v>72024</v>
      </c>
      <c r="AF211" s="33">
        <v>-1354500</v>
      </c>
      <c r="AG211" s="37">
        <v>766593</v>
      </c>
      <c r="AJ211" s="37">
        <v>13965</v>
      </c>
      <c r="AK211" s="37">
        <v>786041.8</v>
      </c>
      <c r="AL211" s="37">
        <v>181428.18</v>
      </c>
      <c r="AO211" s="37">
        <v>40325</v>
      </c>
      <c r="AP211" s="241">
        <f t="shared" si="19"/>
        <v>996672.84</v>
      </c>
      <c r="AQ211" s="38">
        <f t="shared" si="20"/>
        <v>325670</v>
      </c>
      <c r="AR211" s="53">
        <f t="shared" si="21"/>
        <v>671002.84</v>
      </c>
      <c r="AS211" s="47">
        <f t="shared" si="22"/>
        <v>1917189.8499999996</v>
      </c>
      <c r="AT211" s="39">
        <f t="shared" si="23"/>
        <v>1788352.98</v>
      </c>
      <c r="AU211" s="53">
        <f t="shared" si="24"/>
        <v>128836.86999999965</v>
      </c>
    </row>
    <row r="212" spans="1:47">
      <c r="A212" s="32" t="s">
        <v>647</v>
      </c>
      <c r="B212" s="32" t="s">
        <v>343</v>
      </c>
      <c r="C212" s="32">
        <v>2682</v>
      </c>
      <c r="D212" s="32" t="s">
        <v>300</v>
      </c>
      <c r="E212" s="32" t="s">
        <v>300</v>
      </c>
      <c r="F212" s="36">
        <v>564492.43999999994</v>
      </c>
      <c r="G212" s="36">
        <v>16744</v>
      </c>
      <c r="H212" s="36">
        <v>32953.43</v>
      </c>
      <c r="K212" s="126">
        <v>908711.46</v>
      </c>
      <c r="L212" s="126">
        <v>186212.64</v>
      </c>
      <c r="O212" s="59">
        <v>9100</v>
      </c>
      <c r="P212" s="59">
        <v>28022.25</v>
      </c>
      <c r="S212" s="59">
        <v>16828</v>
      </c>
      <c r="W212" s="126">
        <v>-1115523.68</v>
      </c>
      <c r="X212" s="126">
        <v>2992215.82</v>
      </c>
      <c r="Y212" s="33"/>
      <c r="Z212" s="33">
        <v>967249.11</v>
      </c>
      <c r="AA212" s="33">
        <v>234510</v>
      </c>
      <c r="AB212" s="33">
        <v>823.16</v>
      </c>
      <c r="AD212" s="33">
        <v>1086175</v>
      </c>
      <c r="AG212" s="37">
        <v>1469042</v>
      </c>
      <c r="AI212" s="37">
        <v>23771</v>
      </c>
      <c r="AK212" s="37">
        <v>770928.32</v>
      </c>
      <c r="AL212" s="37">
        <v>246544.37</v>
      </c>
      <c r="AP212" s="241">
        <f t="shared" si="19"/>
        <v>614189.87</v>
      </c>
      <c r="AQ212" s="38">
        <f t="shared" si="20"/>
        <v>53950.25</v>
      </c>
      <c r="AR212" s="53">
        <f t="shared" si="21"/>
        <v>560239.62</v>
      </c>
      <c r="AS212" s="47">
        <f t="shared" si="22"/>
        <v>2288757.2699999996</v>
      </c>
      <c r="AT212" s="39">
        <f t="shared" si="23"/>
        <v>2510285.69</v>
      </c>
      <c r="AU212" s="53">
        <f t="shared" si="24"/>
        <v>-221528.42000000039</v>
      </c>
    </row>
    <row r="213" spans="1:47" s="248" customFormat="1">
      <c r="A213" s="248" t="s">
        <v>647</v>
      </c>
      <c r="B213" s="248" t="s">
        <v>343</v>
      </c>
      <c r="C213" s="248">
        <v>961</v>
      </c>
      <c r="D213" s="248" t="s">
        <v>313</v>
      </c>
      <c r="E213" s="248" t="s">
        <v>313</v>
      </c>
      <c r="F213" s="36">
        <v>167259.13</v>
      </c>
      <c r="G213" s="36">
        <v>12672</v>
      </c>
      <c r="H213" s="36">
        <v>62023.91</v>
      </c>
      <c r="I213" s="36"/>
      <c r="J213" s="126"/>
      <c r="K213" s="126">
        <v>1433125.16</v>
      </c>
      <c r="L213" s="126">
        <v>227892.89</v>
      </c>
      <c r="M213" s="126"/>
      <c r="N213" s="126"/>
      <c r="O213" s="59">
        <v>0</v>
      </c>
      <c r="P213" s="59">
        <v>840</v>
      </c>
      <c r="Q213" s="59"/>
      <c r="R213" s="59"/>
      <c r="S213" s="59">
        <v>-328</v>
      </c>
      <c r="T213" s="59"/>
      <c r="U213" s="126"/>
      <c r="V213" s="126"/>
      <c r="W213" s="126">
        <v>1035212.57</v>
      </c>
      <c r="X213" s="126">
        <v>889745.48</v>
      </c>
      <c r="Y213" s="33"/>
      <c r="Z213" s="33">
        <v>706344.01</v>
      </c>
      <c r="AA213" s="33"/>
      <c r="AB213" s="33">
        <v>269.88</v>
      </c>
      <c r="AC213" s="33"/>
      <c r="AD213" s="33">
        <v>762920</v>
      </c>
      <c r="AE213" s="33"/>
      <c r="AF213" s="33">
        <v>18731.37</v>
      </c>
      <c r="AG213" s="37">
        <v>915364</v>
      </c>
      <c r="AH213" s="37"/>
      <c r="AI213" s="37"/>
      <c r="AJ213" s="37">
        <v>13032</v>
      </c>
      <c r="AK213" s="37">
        <v>432946.95</v>
      </c>
      <c r="AL213" s="37">
        <v>149419.26999999999</v>
      </c>
      <c r="AM213" s="37"/>
      <c r="AN213" s="37"/>
      <c r="AO213" s="37"/>
      <c r="AP213" s="241">
        <f t="shared" si="19"/>
        <v>241955.04</v>
      </c>
      <c r="AQ213" s="38">
        <f t="shared" si="20"/>
        <v>512</v>
      </c>
      <c r="AR213" s="53">
        <f t="shared" si="21"/>
        <v>241443.04</v>
      </c>
      <c r="AS213" s="47">
        <f t="shared" si="22"/>
        <v>1488265.2600000002</v>
      </c>
      <c r="AT213" s="39">
        <f t="shared" si="23"/>
        <v>1510762.22</v>
      </c>
      <c r="AU213" s="53">
        <f t="shared" si="24"/>
        <v>-22496.95999999973</v>
      </c>
    </row>
    <row r="214" spans="1:47">
      <c r="A214" s="32" t="s">
        <v>327</v>
      </c>
      <c r="B214" s="32" t="s">
        <v>328</v>
      </c>
      <c r="C214" s="32">
        <v>3472</v>
      </c>
      <c r="D214" s="32" t="s">
        <v>277</v>
      </c>
      <c r="E214" s="32" t="s">
        <v>277</v>
      </c>
      <c r="F214" s="36">
        <v>599164.91</v>
      </c>
      <c r="G214" s="36">
        <v>2410</v>
      </c>
      <c r="H214" s="36">
        <v>43110.03</v>
      </c>
      <c r="K214" s="126">
        <v>2023764.63</v>
      </c>
      <c r="L214" s="126">
        <v>545326.74</v>
      </c>
      <c r="O214" s="59">
        <v>0</v>
      </c>
      <c r="P214" s="59">
        <v>51596.94</v>
      </c>
      <c r="R214" s="59">
        <v>108596.19</v>
      </c>
      <c r="S214" s="59">
        <v>1060</v>
      </c>
      <c r="W214" s="126">
        <v>2799740.23</v>
      </c>
      <c r="X214" s="126">
        <v>574807.30000000005</v>
      </c>
      <c r="Y214" s="33"/>
      <c r="Z214" s="33">
        <v>1067211.22</v>
      </c>
      <c r="AA214" s="33">
        <v>0</v>
      </c>
      <c r="AB214" s="33">
        <v>1305.21</v>
      </c>
      <c r="AD214" s="33">
        <v>1961520</v>
      </c>
      <c r="AG214" s="37">
        <v>2234370</v>
      </c>
      <c r="AI214" s="37">
        <v>21408</v>
      </c>
      <c r="AJ214" s="37">
        <v>14080</v>
      </c>
      <c r="AK214" s="37">
        <v>783999.88</v>
      </c>
      <c r="AL214" s="37">
        <v>298202.90000000002</v>
      </c>
      <c r="AP214" s="241">
        <f t="shared" si="19"/>
        <v>644684.94000000006</v>
      </c>
      <c r="AQ214" s="38">
        <f t="shared" si="20"/>
        <v>161253.13</v>
      </c>
      <c r="AR214" s="53">
        <f t="shared" si="21"/>
        <v>483431.81000000006</v>
      </c>
      <c r="AS214" s="47">
        <f t="shared" si="22"/>
        <v>3030036.4299999997</v>
      </c>
      <c r="AT214" s="39">
        <f t="shared" si="23"/>
        <v>3352060.78</v>
      </c>
      <c r="AU214" s="53">
        <f t="shared" si="24"/>
        <v>-322024.35000000009</v>
      </c>
    </row>
    <row r="215" spans="1:47">
      <c r="A215" s="32" t="s">
        <v>327</v>
      </c>
      <c r="B215" s="32" t="s">
        <v>328</v>
      </c>
      <c r="C215" s="32">
        <v>3053</v>
      </c>
      <c r="D215" s="32" t="s">
        <v>278</v>
      </c>
      <c r="E215" s="32" t="s">
        <v>278</v>
      </c>
      <c r="F215" s="36">
        <v>100809.45</v>
      </c>
      <c r="G215" s="36">
        <v>290226</v>
      </c>
      <c r="H215" s="36">
        <v>211888.92</v>
      </c>
      <c r="K215" s="126">
        <v>1352588.9</v>
      </c>
      <c r="L215" s="126">
        <v>-25941.51</v>
      </c>
      <c r="O215" s="59">
        <v>60978</v>
      </c>
      <c r="P215" s="59">
        <v>99175.49</v>
      </c>
      <c r="R215" s="59">
        <v>101280</v>
      </c>
      <c r="S215" s="59">
        <v>0</v>
      </c>
      <c r="W215" s="126">
        <v>-220855.82</v>
      </c>
      <c r="X215" s="126">
        <v>2085517.75</v>
      </c>
      <c r="Y215" s="33"/>
      <c r="Z215" s="33">
        <v>1208147.21</v>
      </c>
      <c r="AA215" s="33"/>
      <c r="AB215" s="33">
        <v>278.44</v>
      </c>
      <c r="AG215" s="37">
        <v>562665</v>
      </c>
      <c r="AI215" s="37">
        <v>73488</v>
      </c>
      <c r="AK215" s="37">
        <v>571616.39</v>
      </c>
      <c r="AL215" s="37">
        <v>197179.92</v>
      </c>
      <c r="AP215" s="241">
        <f t="shared" si="19"/>
        <v>602924.37</v>
      </c>
      <c r="AQ215" s="38">
        <f t="shared" si="20"/>
        <v>261433.49</v>
      </c>
      <c r="AR215" s="53">
        <f t="shared" si="21"/>
        <v>341490.88</v>
      </c>
      <c r="AS215" s="47">
        <f t="shared" si="22"/>
        <v>1208425.6499999999</v>
      </c>
      <c r="AT215" s="39">
        <f t="shared" si="23"/>
        <v>1404949.31</v>
      </c>
      <c r="AU215" s="53">
        <f t="shared" si="24"/>
        <v>-196523.66000000015</v>
      </c>
    </row>
    <row r="216" spans="1:47">
      <c r="A216" s="32" t="s">
        <v>327</v>
      </c>
      <c r="B216" s="32" t="s">
        <v>328</v>
      </c>
      <c r="C216" s="32">
        <v>5440</v>
      </c>
      <c r="D216" s="32" t="s">
        <v>279</v>
      </c>
      <c r="E216" s="32" t="s">
        <v>279</v>
      </c>
      <c r="F216" s="36">
        <v>908225.53</v>
      </c>
      <c r="G216" s="36">
        <v>21000</v>
      </c>
      <c r="H216" s="36">
        <v>161968.87</v>
      </c>
      <c r="K216" s="126">
        <v>1008235.88</v>
      </c>
      <c r="L216" s="126">
        <v>712507.33</v>
      </c>
      <c r="O216" s="59">
        <v>2000</v>
      </c>
      <c r="P216" s="59">
        <v>204047.87</v>
      </c>
      <c r="S216" s="59">
        <v>0</v>
      </c>
      <c r="U216" s="126">
        <v>25985</v>
      </c>
      <c r="W216" s="126">
        <v>-290165.94</v>
      </c>
      <c r="X216" s="126">
        <v>2982894.62</v>
      </c>
      <c r="Y216" s="33"/>
      <c r="Z216" s="33">
        <v>1602623.5</v>
      </c>
      <c r="AA216" s="33"/>
      <c r="AB216" s="33">
        <v>1509.87</v>
      </c>
      <c r="AD216" s="33">
        <v>1448603.4</v>
      </c>
      <c r="AF216" s="33">
        <v>16500</v>
      </c>
      <c r="AG216" s="37">
        <v>2174704.4</v>
      </c>
      <c r="AI216" s="37">
        <v>34984</v>
      </c>
      <c r="AK216" s="37">
        <v>766954.5</v>
      </c>
      <c r="AL216" s="37">
        <v>205417.81</v>
      </c>
      <c r="AP216" s="241">
        <f t="shared" si="19"/>
        <v>1091194.3999999999</v>
      </c>
      <c r="AQ216" s="38">
        <f t="shared" si="20"/>
        <v>206047.87</v>
      </c>
      <c r="AR216" s="53">
        <f t="shared" si="21"/>
        <v>885146.52999999991</v>
      </c>
      <c r="AS216" s="47">
        <f t="shared" si="22"/>
        <v>3069236.77</v>
      </c>
      <c r="AT216" s="39">
        <f t="shared" si="23"/>
        <v>3182060.71</v>
      </c>
      <c r="AU216" s="53">
        <f t="shared" si="24"/>
        <v>-112823.93999999994</v>
      </c>
    </row>
    <row r="217" spans="1:47">
      <c r="A217" s="32" t="s">
        <v>327</v>
      </c>
      <c r="B217" s="32" t="s">
        <v>328</v>
      </c>
      <c r="C217" s="32">
        <v>3137</v>
      </c>
      <c r="D217" s="32" t="s">
        <v>304</v>
      </c>
      <c r="E217" s="32" t="s">
        <v>304</v>
      </c>
      <c r="F217" s="36">
        <v>517172.18</v>
      </c>
      <c r="G217" s="36">
        <v>8000</v>
      </c>
      <c r="H217" s="36">
        <v>68971.25</v>
      </c>
      <c r="K217" s="126">
        <v>2253986.0699999998</v>
      </c>
      <c r="L217" s="126">
        <v>345226.29</v>
      </c>
      <c r="O217" s="59">
        <v>0</v>
      </c>
      <c r="P217" s="59">
        <v>130191.3</v>
      </c>
      <c r="R217" s="59">
        <v>149842.38</v>
      </c>
      <c r="S217" s="59">
        <v>1378</v>
      </c>
      <c r="W217" s="126">
        <v>1017417.76</v>
      </c>
      <c r="X217" s="126">
        <v>2454994.11</v>
      </c>
      <c r="Y217" s="33"/>
      <c r="Z217" s="33">
        <v>948565</v>
      </c>
      <c r="AA217" s="33"/>
      <c r="AB217" s="33">
        <v>1133.3800000000001</v>
      </c>
      <c r="AD217" s="33">
        <v>703740</v>
      </c>
      <c r="AG217" s="37">
        <v>1125460</v>
      </c>
      <c r="AI217" s="37">
        <v>18008</v>
      </c>
      <c r="AJ217" s="37">
        <v>1152</v>
      </c>
      <c r="AK217" s="37">
        <v>711214.8</v>
      </c>
      <c r="AL217" s="37">
        <v>358071.34</v>
      </c>
      <c r="AP217" s="241">
        <f t="shared" si="19"/>
        <v>594143.42999999993</v>
      </c>
      <c r="AQ217" s="38">
        <f t="shared" si="20"/>
        <v>281411.68</v>
      </c>
      <c r="AR217" s="53">
        <f t="shared" si="21"/>
        <v>312731.74999999994</v>
      </c>
      <c r="AS217" s="47">
        <f t="shared" si="22"/>
        <v>1653438.38</v>
      </c>
      <c r="AT217" s="39">
        <f t="shared" si="23"/>
        <v>2213906.14</v>
      </c>
      <c r="AU217" s="53">
        <f t="shared" si="24"/>
        <v>-560467.76000000024</v>
      </c>
    </row>
    <row r="218" spans="1:47">
      <c r="A218" s="32" t="s">
        <v>656</v>
      </c>
      <c r="B218" s="32" t="s">
        <v>344</v>
      </c>
      <c r="C218" s="32">
        <v>3937</v>
      </c>
      <c r="D218" s="32" t="s">
        <v>280</v>
      </c>
      <c r="E218" s="32" t="s">
        <v>280</v>
      </c>
      <c r="F218" s="36">
        <v>1276693.56</v>
      </c>
      <c r="G218" s="36">
        <v>118034</v>
      </c>
      <c r="H218" s="36">
        <v>112746.46</v>
      </c>
      <c r="K218" s="126">
        <v>1678722</v>
      </c>
      <c r="L218" s="126">
        <v>420972.32</v>
      </c>
      <c r="O218" s="59">
        <v>5200</v>
      </c>
      <c r="P218" s="59">
        <v>40770.589999999997</v>
      </c>
      <c r="R218" s="59">
        <v>17760</v>
      </c>
      <c r="S218" s="59">
        <v>104211</v>
      </c>
      <c r="W218" s="126">
        <v>1362789.45</v>
      </c>
      <c r="X218" s="126">
        <v>2233992.59</v>
      </c>
      <c r="Y218" s="33"/>
      <c r="Z218" s="33">
        <v>1723617.22</v>
      </c>
      <c r="AA218" s="33">
        <v>73550</v>
      </c>
      <c r="AB218" s="33">
        <v>2569.5700000000002</v>
      </c>
      <c r="AD218" s="33">
        <v>1249750</v>
      </c>
      <c r="AF218" s="33">
        <v>90490</v>
      </c>
      <c r="AG218" s="37">
        <v>1675241</v>
      </c>
      <c r="AI218" s="37">
        <v>33629</v>
      </c>
      <c r="AK218" s="37">
        <v>1362131.53</v>
      </c>
      <c r="AL218" s="37">
        <v>226530.55</v>
      </c>
      <c r="AP218" s="241">
        <f t="shared" si="19"/>
        <v>1507474.02</v>
      </c>
      <c r="AQ218" s="38">
        <f t="shared" si="20"/>
        <v>167941.59</v>
      </c>
      <c r="AR218" s="53">
        <f t="shared" si="21"/>
        <v>1339532.43</v>
      </c>
      <c r="AS218" s="47">
        <f t="shared" si="22"/>
        <v>3139976.79</v>
      </c>
      <c r="AT218" s="39">
        <f t="shared" si="23"/>
        <v>3297532.08</v>
      </c>
      <c r="AU218" s="53">
        <f t="shared" si="24"/>
        <v>-157555.29000000004</v>
      </c>
    </row>
    <row r="219" spans="1:47">
      <c r="A219" s="32" t="s">
        <v>656</v>
      </c>
      <c r="B219" s="32" t="s">
        <v>344</v>
      </c>
      <c r="C219" s="32">
        <v>3379</v>
      </c>
      <c r="D219" s="32" t="s">
        <v>281</v>
      </c>
      <c r="E219" s="32" t="s">
        <v>281</v>
      </c>
      <c r="F219" s="36">
        <v>566116.46</v>
      </c>
      <c r="G219" s="36">
        <v>40306</v>
      </c>
      <c r="H219" s="36">
        <v>189778.7</v>
      </c>
      <c r="K219" s="126">
        <v>823368.04</v>
      </c>
      <c r="L219" s="126">
        <v>360444.27</v>
      </c>
      <c r="P219" s="59">
        <v>65395</v>
      </c>
      <c r="S219" s="59">
        <v>22337</v>
      </c>
      <c r="W219" s="126">
        <v>1981397.68</v>
      </c>
      <c r="Y219" s="33"/>
      <c r="Z219" s="33">
        <v>199905.97</v>
      </c>
      <c r="AA219" s="33"/>
      <c r="AB219" s="33">
        <v>943.64</v>
      </c>
      <c r="AD219" s="33">
        <v>908820</v>
      </c>
      <c r="AF219" s="33">
        <v>1137089.9099999999</v>
      </c>
      <c r="AG219" s="37">
        <v>1387110</v>
      </c>
      <c r="AI219" s="37">
        <v>8600</v>
      </c>
      <c r="AK219" s="37">
        <v>779852.52</v>
      </c>
      <c r="AL219" s="37">
        <v>156613.21</v>
      </c>
      <c r="AO219" s="37">
        <v>3700</v>
      </c>
      <c r="AP219" s="241">
        <f t="shared" si="19"/>
        <v>796201.15999999992</v>
      </c>
      <c r="AQ219" s="38">
        <f t="shared" si="20"/>
        <v>87732</v>
      </c>
      <c r="AR219" s="53">
        <f t="shared" si="21"/>
        <v>708469.15999999992</v>
      </c>
      <c r="AS219" s="47">
        <f t="shared" si="22"/>
        <v>2246759.52</v>
      </c>
      <c r="AT219" s="39">
        <f t="shared" si="23"/>
        <v>2335875.73</v>
      </c>
      <c r="AU219" s="53">
        <f t="shared" si="24"/>
        <v>-89116.209999999963</v>
      </c>
    </row>
    <row r="220" spans="1:47">
      <c r="A220" s="32" t="s">
        <v>656</v>
      </c>
      <c r="B220" s="32" t="s">
        <v>344</v>
      </c>
      <c r="C220" s="32">
        <v>2677</v>
      </c>
      <c r="D220" s="32" t="s">
        <v>282</v>
      </c>
      <c r="E220" s="32" t="s">
        <v>282</v>
      </c>
      <c r="F220" s="36">
        <v>723292.69</v>
      </c>
      <c r="G220" s="36">
        <v>62056</v>
      </c>
      <c r="H220" s="36">
        <v>88786.49</v>
      </c>
      <c r="K220" s="126">
        <v>3606856.27</v>
      </c>
      <c r="L220" s="126">
        <v>82364.38</v>
      </c>
      <c r="O220" s="59">
        <v>3800</v>
      </c>
      <c r="P220" s="59">
        <v>81399</v>
      </c>
      <c r="S220" s="59">
        <v>3168</v>
      </c>
      <c r="W220" s="126">
        <v>-8546</v>
      </c>
      <c r="X220" s="126">
        <v>4545147.6900000004</v>
      </c>
      <c r="Y220" s="33"/>
      <c r="Z220" s="33">
        <v>1103024.1299999999</v>
      </c>
      <c r="AA220" s="33">
        <v>60000</v>
      </c>
      <c r="AB220" s="33">
        <v>1469.63</v>
      </c>
      <c r="AD220" s="33">
        <v>747460</v>
      </c>
      <c r="AF220" s="33">
        <v>43643.47</v>
      </c>
      <c r="AG220" s="37">
        <v>1154299</v>
      </c>
      <c r="AI220" s="37">
        <v>10026</v>
      </c>
      <c r="AJ220" s="37">
        <v>15260</v>
      </c>
      <c r="AK220" s="37">
        <v>662644.37</v>
      </c>
      <c r="AL220" s="37">
        <v>174980.72</v>
      </c>
      <c r="AP220" s="241">
        <f t="shared" si="19"/>
        <v>874135.17999999993</v>
      </c>
      <c r="AQ220" s="38">
        <f t="shared" si="20"/>
        <v>88367</v>
      </c>
      <c r="AR220" s="53">
        <f t="shared" si="21"/>
        <v>785768.17999999993</v>
      </c>
      <c r="AS220" s="47">
        <f t="shared" si="22"/>
        <v>1955597.2299999997</v>
      </c>
      <c r="AT220" s="39">
        <f t="shared" si="23"/>
        <v>2017210.09</v>
      </c>
      <c r="AU220" s="53">
        <f t="shared" si="24"/>
        <v>-61612.860000000335</v>
      </c>
    </row>
    <row r="221" spans="1:47">
      <c r="A221" s="32" t="s">
        <v>656</v>
      </c>
      <c r="B221" s="32" t="s">
        <v>344</v>
      </c>
      <c r="C221" s="32">
        <v>5725</v>
      </c>
      <c r="D221" s="32" t="s">
        <v>283</v>
      </c>
      <c r="E221" s="32" t="s">
        <v>283</v>
      </c>
      <c r="F221" s="36">
        <v>1630108.05</v>
      </c>
      <c r="G221" s="36">
        <v>98945.66</v>
      </c>
      <c r="H221" s="36">
        <v>131875.64000000001</v>
      </c>
      <c r="I221" s="36">
        <v>0</v>
      </c>
      <c r="J221" s="126">
        <v>0</v>
      </c>
      <c r="K221" s="126">
        <v>2049787.09</v>
      </c>
      <c r="L221" s="126">
        <v>1046149.89</v>
      </c>
      <c r="M221" s="126">
        <v>0</v>
      </c>
      <c r="O221" s="59">
        <v>50680</v>
      </c>
      <c r="P221" s="59">
        <v>104658.09</v>
      </c>
      <c r="R221" s="59">
        <v>0</v>
      </c>
      <c r="S221" s="59">
        <v>2687.67</v>
      </c>
      <c r="U221" s="126">
        <v>0</v>
      </c>
      <c r="V221" s="126">
        <v>0</v>
      </c>
      <c r="W221" s="126">
        <v>-269904.43</v>
      </c>
      <c r="X221" s="126">
        <v>5050758.04</v>
      </c>
      <c r="Y221" s="33"/>
      <c r="Z221" s="33">
        <v>2619586.42</v>
      </c>
      <c r="AA221" s="33">
        <v>207440</v>
      </c>
      <c r="AB221" s="33">
        <v>2832.17</v>
      </c>
      <c r="AC221" s="33">
        <v>305</v>
      </c>
      <c r="AD221" s="33">
        <v>1526160</v>
      </c>
      <c r="AF221" s="33">
        <v>390</v>
      </c>
      <c r="AG221" s="37">
        <v>2348082</v>
      </c>
      <c r="AJ221" s="37">
        <v>41140</v>
      </c>
      <c r="AK221" s="37">
        <v>1538496.3</v>
      </c>
      <c r="AL221" s="37">
        <v>392450.33</v>
      </c>
      <c r="AM221" s="37">
        <v>13283</v>
      </c>
      <c r="AO221" s="37">
        <v>5275</v>
      </c>
      <c r="AP221" s="241">
        <f t="shared" si="19"/>
        <v>1860929.35</v>
      </c>
      <c r="AQ221" s="38">
        <f t="shared" si="20"/>
        <v>158025.76</v>
      </c>
      <c r="AR221" s="53">
        <f t="shared" si="21"/>
        <v>1702903.59</v>
      </c>
      <c r="AS221" s="47">
        <f t="shared" si="22"/>
        <v>4356713.59</v>
      </c>
      <c r="AT221" s="39">
        <f t="shared" si="23"/>
        <v>4338726.63</v>
      </c>
      <c r="AU221" s="53">
        <f t="shared" si="24"/>
        <v>17986.959999999963</v>
      </c>
    </row>
    <row r="222" spans="1:47">
      <c r="A222" s="32" t="s">
        <v>656</v>
      </c>
      <c r="B222" s="32" t="s">
        <v>344</v>
      </c>
      <c r="C222" s="32">
        <v>1534</v>
      </c>
      <c r="D222" s="32" t="s">
        <v>305</v>
      </c>
      <c r="E222" s="32" t="s">
        <v>305</v>
      </c>
      <c r="F222" s="36">
        <v>558577.56999999995</v>
      </c>
      <c r="G222" s="36">
        <v>55429</v>
      </c>
      <c r="H222" s="36">
        <v>95978.37</v>
      </c>
      <c r="K222" s="126">
        <v>285265.09999999998</v>
      </c>
      <c r="L222" s="126">
        <v>535539.47</v>
      </c>
      <c r="O222" s="59">
        <v>4000</v>
      </c>
      <c r="P222" s="59">
        <v>38238</v>
      </c>
      <c r="S222" s="59">
        <v>158.88</v>
      </c>
      <c r="V222" s="126">
        <v>5360.35</v>
      </c>
      <c r="W222" s="126">
        <v>-727339.5</v>
      </c>
      <c r="X222" s="126">
        <v>2173373.37</v>
      </c>
      <c r="Y222" s="33"/>
      <c r="Z222" s="33">
        <v>1011029.16</v>
      </c>
      <c r="AA222" s="33"/>
      <c r="AB222" s="33">
        <v>997.36</v>
      </c>
      <c r="AD222" s="33">
        <v>860310</v>
      </c>
      <c r="AF222" s="33">
        <v>196965</v>
      </c>
      <c r="AG222" s="37">
        <v>1237041</v>
      </c>
      <c r="AI222" s="37">
        <v>20238</v>
      </c>
      <c r="AK222" s="37">
        <v>606854.91</v>
      </c>
      <c r="AL222" s="37">
        <v>167689.20000000001</v>
      </c>
      <c r="AO222" s="37">
        <v>480</v>
      </c>
      <c r="AP222" s="241">
        <f t="shared" si="19"/>
        <v>709984.94</v>
      </c>
      <c r="AQ222" s="38">
        <f t="shared" si="20"/>
        <v>42396.88</v>
      </c>
      <c r="AR222" s="53">
        <f t="shared" si="21"/>
        <v>667588.05999999994</v>
      </c>
      <c r="AS222" s="47">
        <f t="shared" si="22"/>
        <v>2069301.52</v>
      </c>
      <c r="AT222" s="39">
        <f t="shared" si="23"/>
        <v>2032303.11</v>
      </c>
      <c r="AU222" s="53">
        <f t="shared" si="24"/>
        <v>36998.409999999916</v>
      </c>
    </row>
    <row r="223" spans="1:47">
      <c r="A223" s="32" t="s">
        <v>659</v>
      </c>
      <c r="B223" s="32" t="s">
        <v>333</v>
      </c>
      <c r="C223" s="32">
        <v>5579</v>
      </c>
      <c r="D223" s="32" t="s">
        <v>149</v>
      </c>
      <c r="E223" s="32" t="s">
        <v>149</v>
      </c>
      <c r="F223" s="36">
        <v>161234.47</v>
      </c>
      <c r="G223" s="36">
        <v>29700</v>
      </c>
      <c r="H223" s="36">
        <v>7277.25</v>
      </c>
      <c r="K223" s="126">
        <v>366913.89</v>
      </c>
      <c r="L223" s="126">
        <v>286413.84000000003</v>
      </c>
      <c r="O223" s="59">
        <v>2535</v>
      </c>
      <c r="P223" s="59">
        <v>0</v>
      </c>
      <c r="R223" s="59">
        <v>62000</v>
      </c>
      <c r="S223" s="59">
        <v>4215.6000000000004</v>
      </c>
      <c r="W223" s="126">
        <v>-2800077.84</v>
      </c>
      <c r="X223" s="126">
        <v>3760347.17</v>
      </c>
      <c r="Y223" s="33"/>
      <c r="Z223" s="33">
        <v>1797929.24</v>
      </c>
      <c r="AA223" s="33">
        <v>369690</v>
      </c>
      <c r="AB223" s="33">
        <v>44.42</v>
      </c>
      <c r="AD223" s="33">
        <v>1606774.4</v>
      </c>
      <c r="AF223" s="33">
        <v>101600</v>
      </c>
      <c r="AG223" s="37">
        <v>2069778.4</v>
      </c>
      <c r="AI223" s="37">
        <v>10480</v>
      </c>
      <c r="AK223" s="37">
        <v>1725569.34</v>
      </c>
      <c r="AL223" s="37">
        <v>247690.8</v>
      </c>
      <c r="AP223" s="241">
        <f t="shared" si="19"/>
        <v>198211.72</v>
      </c>
      <c r="AQ223" s="38">
        <f t="shared" si="20"/>
        <v>68750.600000000006</v>
      </c>
      <c r="AR223" s="53">
        <f t="shared" si="21"/>
        <v>129461.12</v>
      </c>
      <c r="AS223" s="47">
        <f t="shared" si="22"/>
        <v>3876038.06</v>
      </c>
      <c r="AT223" s="39">
        <f t="shared" si="23"/>
        <v>4053518.54</v>
      </c>
      <c r="AU223" s="53">
        <f t="shared" si="24"/>
        <v>-177480.47999999998</v>
      </c>
    </row>
    <row r="224" spans="1:47">
      <c r="A224" s="32" t="s">
        <v>659</v>
      </c>
      <c r="B224" s="32" t="s">
        <v>333</v>
      </c>
      <c r="C224" s="32">
        <v>2312</v>
      </c>
      <c r="D224" s="32" t="s">
        <v>152</v>
      </c>
      <c r="E224" s="32" t="s">
        <v>152</v>
      </c>
      <c r="F224" s="36">
        <v>51414.63</v>
      </c>
      <c r="G224" s="36">
        <v>36360</v>
      </c>
      <c r="H224" s="36">
        <v>122249.23</v>
      </c>
      <c r="K224" s="126">
        <v>235271.6</v>
      </c>
      <c r="L224" s="126">
        <v>138485.37</v>
      </c>
      <c r="O224" s="59">
        <v>9666</v>
      </c>
      <c r="P224" s="59">
        <v>47959.79</v>
      </c>
      <c r="R224" s="59">
        <v>7500</v>
      </c>
      <c r="S224" s="59">
        <v>1851.11</v>
      </c>
      <c r="W224" s="126">
        <v>-1745101.46</v>
      </c>
      <c r="X224" s="126">
        <v>2267172.48</v>
      </c>
      <c r="Y224" s="33"/>
      <c r="Z224" s="33">
        <v>1203314.3500000001</v>
      </c>
      <c r="AA224" s="33">
        <v>116130.68</v>
      </c>
      <c r="AB224" s="33">
        <v>352.82</v>
      </c>
      <c r="AD224" s="33">
        <v>1253548.5</v>
      </c>
      <c r="AF224" s="33">
        <v>33400</v>
      </c>
      <c r="AG224" s="37">
        <v>1674641.7</v>
      </c>
      <c r="AI224" s="37">
        <v>14256</v>
      </c>
      <c r="AK224" s="37">
        <v>784447.98</v>
      </c>
      <c r="AL224" s="37">
        <v>138667.76</v>
      </c>
      <c r="AP224" s="241">
        <f t="shared" si="19"/>
        <v>210023.86</v>
      </c>
      <c r="AQ224" s="38">
        <f t="shared" si="20"/>
        <v>66976.899999999994</v>
      </c>
      <c r="AR224" s="53">
        <f t="shared" si="21"/>
        <v>143046.96</v>
      </c>
      <c r="AS224" s="47">
        <f t="shared" si="22"/>
        <v>2606746.35</v>
      </c>
      <c r="AT224" s="39">
        <f t="shared" si="23"/>
        <v>2612013.4399999995</v>
      </c>
      <c r="AU224" s="53">
        <f t="shared" si="24"/>
        <v>-5267.0899999993853</v>
      </c>
    </row>
    <row r="225" spans="1:47">
      <c r="A225" s="32" t="s">
        <v>659</v>
      </c>
      <c r="B225" s="32" t="s">
        <v>333</v>
      </c>
      <c r="C225" s="32">
        <v>2557</v>
      </c>
      <c r="D225" s="32" t="s">
        <v>153</v>
      </c>
      <c r="E225" s="32" t="s">
        <v>153</v>
      </c>
      <c r="F225" s="36">
        <v>120358.61</v>
      </c>
      <c r="G225" s="36">
        <v>42460.75</v>
      </c>
      <c r="H225" s="36">
        <v>62647.25</v>
      </c>
      <c r="K225" s="126">
        <v>391152.08</v>
      </c>
      <c r="L225" s="126">
        <v>367285.8</v>
      </c>
      <c r="P225" s="59">
        <v>48093.63</v>
      </c>
      <c r="R225" s="59">
        <v>5000</v>
      </c>
      <c r="S225" s="59">
        <v>228.76</v>
      </c>
      <c r="V225" s="126">
        <v>-81450.33</v>
      </c>
      <c r="W225" s="126">
        <v>-861882.03</v>
      </c>
      <c r="X225" s="126">
        <v>1773271.96</v>
      </c>
      <c r="Y225" s="33"/>
      <c r="Z225" s="33">
        <v>1260237.94</v>
      </c>
      <c r="AA225" s="33">
        <v>101790</v>
      </c>
      <c r="AB225" s="33">
        <v>428.55</v>
      </c>
      <c r="AD225" s="33">
        <v>1229664.8</v>
      </c>
      <c r="AF225" s="33">
        <v>69000</v>
      </c>
      <c r="AG225" s="37">
        <v>1490837.2</v>
      </c>
      <c r="AI225" s="37">
        <v>11880</v>
      </c>
      <c r="AK225" s="37">
        <v>900239.58</v>
      </c>
      <c r="AL225" s="37">
        <v>157522.01</v>
      </c>
      <c r="AP225" s="241">
        <f t="shared" si="19"/>
        <v>225466.61</v>
      </c>
      <c r="AQ225" s="38">
        <f t="shared" si="20"/>
        <v>53322.39</v>
      </c>
      <c r="AR225" s="53">
        <f t="shared" si="21"/>
        <v>172144.21999999997</v>
      </c>
      <c r="AS225" s="47">
        <f t="shared" si="22"/>
        <v>2661121.29</v>
      </c>
      <c r="AT225" s="39">
        <f t="shared" si="23"/>
        <v>2560478.79</v>
      </c>
      <c r="AU225" s="53">
        <f t="shared" si="24"/>
        <v>100642.5</v>
      </c>
    </row>
    <row r="226" spans="1:47">
      <c r="A226" s="32" t="s">
        <v>659</v>
      </c>
      <c r="B226" s="32" t="s">
        <v>333</v>
      </c>
      <c r="C226" s="32">
        <v>7098</v>
      </c>
      <c r="D226" s="32" t="s">
        <v>157</v>
      </c>
      <c r="E226" s="32" t="s">
        <v>157</v>
      </c>
      <c r="F226" s="36">
        <v>891241.18</v>
      </c>
      <c r="G226" s="36">
        <v>125637.16</v>
      </c>
      <c r="H226" s="36">
        <v>105012.56</v>
      </c>
      <c r="K226" s="126">
        <v>1008499.96</v>
      </c>
      <c r="L226" s="126">
        <v>421148.95</v>
      </c>
      <c r="O226" s="59">
        <v>3160</v>
      </c>
      <c r="P226" s="59">
        <v>35918.550000000003</v>
      </c>
      <c r="R226" s="59">
        <v>30000</v>
      </c>
      <c r="S226" s="59">
        <v>184698.02</v>
      </c>
      <c r="U226" s="126">
        <v>5200</v>
      </c>
      <c r="W226" s="126">
        <v>-2131917.81</v>
      </c>
      <c r="X226" s="126">
        <v>4524693.96</v>
      </c>
      <c r="Y226" s="33"/>
      <c r="Z226" s="33">
        <v>2913022.94</v>
      </c>
      <c r="AA226" s="33">
        <v>221500</v>
      </c>
      <c r="AB226" s="33">
        <v>1567.8</v>
      </c>
      <c r="AD226" s="33">
        <v>1584086.36</v>
      </c>
      <c r="AF226" s="33">
        <v>212800</v>
      </c>
      <c r="AG226" s="37">
        <v>2621564.67</v>
      </c>
      <c r="AI226" s="37">
        <v>78818</v>
      </c>
      <c r="AK226" s="37">
        <v>1820243.48</v>
      </c>
      <c r="AL226" s="37">
        <v>512563.86</v>
      </c>
      <c r="AP226" s="241">
        <f t="shared" si="19"/>
        <v>1121890.9000000001</v>
      </c>
      <c r="AQ226" s="38">
        <f t="shared" si="20"/>
        <v>253776.57</v>
      </c>
      <c r="AR226" s="53">
        <f t="shared" si="21"/>
        <v>868114.33000000007</v>
      </c>
      <c r="AS226" s="47">
        <f t="shared" si="22"/>
        <v>4932977.0999999996</v>
      </c>
      <c r="AT226" s="39">
        <f t="shared" si="23"/>
        <v>5033190.0100000007</v>
      </c>
      <c r="AU226" s="53">
        <f t="shared" si="24"/>
        <v>-100212.91000000108</v>
      </c>
    </row>
    <row r="227" spans="1:47">
      <c r="D227" s="32" t="s">
        <v>301</v>
      </c>
      <c r="E227" s="32" t="s">
        <v>301</v>
      </c>
      <c r="F227" s="36">
        <v>33162.29</v>
      </c>
      <c r="H227" s="36">
        <v>0</v>
      </c>
      <c r="L227" s="126">
        <v>15024.23</v>
      </c>
      <c r="O227" s="59">
        <v>0</v>
      </c>
      <c r="P227" s="59">
        <v>0</v>
      </c>
      <c r="S227" s="59">
        <v>20400</v>
      </c>
      <c r="W227" s="126">
        <v>-8797.39</v>
      </c>
      <c r="X227" s="126">
        <v>38702.339999999997</v>
      </c>
      <c r="Y227" s="33"/>
      <c r="Z227" s="33">
        <v>83000</v>
      </c>
      <c r="AA227" s="33"/>
      <c r="AB227" s="33">
        <v>239.17</v>
      </c>
      <c r="AD227" s="33">
        <v>1438582.5</v>
      </c>
      <c r="AF227" s="33">
        <v>915274</v>
      </c>
      <c r="AG227" s="37">
        <v>1857597.5</v>
      </c>
      <c r="AI227" s="37">
        <v>7257</v>
      </c>
      <c r="AK227" s="37">
        <v>351431.81</v>
      </c>
      <c r="AL227" s="37">
        <v>10327.790000000001</v>
      </c>
      <c r="AO227" s="37">
        <v>212600</v>
      </c>
      <c r="AP227" s="241">
        <f t="shared" si="19"/>
        <v>33162.29</v>
      </c>
      <c r="AQ227" s="38">
        <f t="shared" si="20"/>
        <v>20400</v>
      </c>
      <c r="AR227" s="53">
        <f t="shared" si="21"/>
        <v>12762.29</v>
      </c>
      <c r="AS227" s="47">
        <f t="shared" si="22"/>
        <v>2437095.67</v>
      </c>
      <c r="AT227" s="39">
        <f t="shared" si="23"/>
        <v>2439214.1</v>
      </c>
      <c r="AU227" s="53">
        <f t="shared" si="24"/>
        <v>-2118.4300000001676</v>
      </c>
    </row>
    <row r="228" spans="1:47">
      <c r="D228" s="32" t="s">
        <v>316</v>
      </c>
      <c r="E228" s="32" t="s">
        <v>316</v>
      </c>
      <c r="F228" s="36">
        <v>49359.73</v>
      </c>
      <c r="G228" s="36">
        <v>36520.71</v>
      </c>
      <c r="I228" s="36">
        <v>44120</v>
      </c>
      <c r="K228" s="126">
        <v>1</v>
      </c>
      <c r="L228" s="126">
        <v>2</v>
      </c>
      <c r="P228" s="59">
        <v>68912.08</v>
      </c>
      <c r="S228" s="59">
        <v>1004.43</v>
      </c>
      <c r="W228" s="126">
        <v>137083.92000000001</v>
      </c>
      <c r="X228" s="126">
        <v>180573.14</v>
      </c>
      <c r="AB228" s="33">
        <v>604.01</v>
      </c>
      <c r="AD228" s="33">
        <v>12606813.58</v>
      </c>
      <c r="AF228" s="33">
        <v>276213.34999999998</v>
      </c>
      <c r="AG228" s="37">
        <v>12696009.58</v>
      </c>
      <c r="AI228" s="37">
        <v>24408</v>
      </c>
      <c r="AK228" s="37">
        <v>420783.49</v>
      </c>
      <c r="AP228" s="241">
        <f t="shared" si="19"/>
        <v>130000.44</v>
      </c>
      <c r="AQ228" s="38">
        <f t="shared" si="20"/>
        <v>69916.509999999995</v>
      </c>
      <c r="AR228" s="53">
        <f t="shared" si="21"/>
        <v>60083.930000000008</v>
      </c>
      <c r="AS228" s="47">
        <f t="shared" si="22"/>
        <v>12883630.939999999</v>
      </c>
      <c r="AT228" s="39">
        <f t="shared" si="23"/>
        <v>13141201.07</v>
      </c>
      <c r="AU228" s="53">
        <f t="shared" si="24"/>
        <v>-257570.13000000082</v>
      </c>
    </row>
    <row r="229" spans="1:47">
      <c r="D229" s="126"/>
    </row>
    <row r="230" spans="1:47">
      <c r="D230" s="126"/>
    </row>
    <row r="243" spans="25:28">
      <c r="Y243" s="33"/>
      <c r="Z243" s="33"/>
      <c r="AA243" s="33"/>
      <c r="AB243" s="33"/>
    </row>
    <row r="244" spans="25:28">
      <c r="Y244" s="33"/>
      <c r="Z244" s="33"/>
      <c r="AA244" s="33"/>
      <c r="AB244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workbookViewId="0">
      <pane ySplit="3" topLeftCell="A4" activePane="bottomLeft" state="frozen"/>
      <selection pane="bottomLeft" activeCell="AG1" sqref="F1:AG1048576"/>
    </sheetView>
  </sheetViews>
  <sheetFormatPr defaultRowHeight="14.25"/>
  <cols>
    <col min="1" max="1" width="9" style="106"/>
    <col min="2" max="2" width="12.625" style="106" customWidth="1"/>
    <col min="3" max="3" width="9.375" style="268" customWidth="1"/>
    <col min="4" max="4" width="26.25" style="132" customWidth="1"/>
    <col min="5" max="5" width="25.75" style="132" customWidth="1"/>
    <col min="6" max="6" width="13.75" style="135" customWidth="1"/>
    <col min="7" max="7" width="17.75" style="268" customWidth="1"/>
    <col min="8" max="8" width="25.125" style="135" customWidth="1"/>
    <col min="9" max="9" width="17.125" style="135" customWidth="1"/>
    <col min="10" max="10" width="21.625" style="132" customWidth="1"/>
    <col min="11" max="11" width="25.125" style="288" customWidth="1"/>
    <col min="12" max="12" width="26.125" style="290" customWidth="1"/>
    <col min="13" max="13" width="23.375" style="291" customWidth="1"/>
    <col min="14" max="14" width="14.625" style="291" bestFit="1" customWidth="1"/>
    <col min="15" max="15" width="15.625" style="291" bestFit="1" customWidth="1"/>
    <col min="16" max="16" width="14.25" style="130" bestFit="1" customWidth="1"/>
    <col min="17" max="18" width="14.875" style="130" bestFit="1" customWidth="1"/>
    <col min="19" max="19" width="15.75" style="130" bestFit="1" customWidth="1"/>
    <col min="20" max="20" width="15.125" style="129" bestFit="1" customWidth="1"/>
    <col min="21" max="21" width="13.75" style="129" bestFit="1" customWidth="1"/>
    <col min="22" max="22" width="14.75" style="129" bestFit="1" customWidth="1"/>
    <col min="23" max="23" width="14.5" style="129" bestFit="1" customWidth="1"/>
    <col min="24" max="24" width="15.125" style="129" bestFit="1" customWidth="1"/>
    <col min="25" max="25" width="14.25" style="129" bestFit="1" customWidth="1"/>
    <col min="26" max="27" width="15.25" style="230" bestFit="1" customWidth="1"/>
    <col min="28" max="28" width="13.375" style="230" bestFit="1" customWidth="1"/>
    <col min="29" max="29" width="14.375" style="230" bestFit="1" customWidth="1"/>
    <col min="30" max="31" width="15.375" style="230" bestFit="1" customWidth="1"/>
    <col min="32" max="32" width="14.25" style="230" bestFit="1" customWidth="1"/>
    <col min="33" max="33" width="15.25" style="230" bestFit="1" customWidth="1"/>
    <col min="34" max="34" width="13.125" style="130" bestFit="1" customWidth="1"/>
    <col min="35" max="35" width="15.25" style="130" bestFit="1" customWidth="1"/>
    <col min="36" max="36" width="14.25" style="130" bestFit="1" customWidth="1"/>
    <col min="37" max="37" width="15.25" style="130" bestFit="1" customWidth="1"/>
    <col min="38" max="39" width="13.25" style="130" bestFit="1" customWidth="1"/>
    <col min="40" max="40" width="14.25" style="130" bestFit="1" customWidth="1"/>
    <col min="41" max="41" width="14.125" style="130" bestFit="1" customWidth="1"/>
    <col min="42" max="43" width="10.375" style="130" bestFit="1" customWidth="1"/>
    <col min="44" max="44" width="11.375" style="130" bestFit="1" customWidth="1"/>
    <col min="45" max="16384" width="9" style="130"/>
  </cols>
  <sheetData>
    <row r="1" spans="1:33">
      <c r="A1" s="135"/>
      <c r="B1" s="135"/>
      <c r="D1" s="135"/>
      <c r="E1" s="132" t="s">
        <v>1410</v>
      </c>
      <c r="F1" s="135" t="s">
        <v>1798</v>
      </c>
      <c r="G1" s="268" t="s">
        <v>1800</v>
      </c>
      <c r="H1" s="135" t="s">
        <v>1802</v>
      </c>
      <c r="I1" s="135" t="s">
        <v>1804</v>
      </c>
      <c r="J1" s="132" t="s">
        <v>1806</v>
      </c>
      <c r="K1" s="288" t="s">
        <v>1808</v>
      </c>
      <c r="L1" s="290" t="s">
        <v>1810</v>
      </c>
      <c r="M1" s="291" t="s">
        <v>1812</v>
      </c>
      <c r="N1" s="291" t="s">
        <v>1814</v>
      </c>
      <c r="O1" s="291" t="s">
        <v>1816</v>
      </c>
      <c r="P1" s="130" t="s">
        <v>1818</v>
      </c>
      <c r="Q1" s="130" t="s">
        <v>1795</v>
      </c>
      <c r="R1" s="130" t="s">
        <v>1820</v>
      </c>
      <c r="S1" s="130" t="s">
        <v>1822</v>
      </c>
      <c r="T1" s="129" t="s">
        <v>1823</v>
      </c>
      <c r="U1" s="129" t="s">
        <v>1825</v>
      </c>
      <c r="V1" s="129" t="s">
        <v>1827</v>
      </c>
      <c r="W1" s="129" t="s">
        <v>1851</v>
      </c>
      <c r="X1" s="129" t="s">
        <v>1829</v>
      </c>
      <c r="Y1" s="129" t="s">
        <v>1831</v>
      </c>
      <c r="Z1" s="230" t="s">
        <v>1833</v>
      </c>
      <c r="AA1" s="230" t="s">
        <v>1835</v>
      </c>
      <c r="AB1" s="230" t="s">
        <v>1837</v>
      </c>
      <c r="AC1" s="230" t="s">
        <v>1839</v>
      </c>
      <c r="AD1" s="230" t="s">
        <v>1841</v>
      </c>
      <c r="AE1" s="230" t="s">
        <v>1872</v>
      </c>
      <c r="AF1" s="230" t="s">
        <v>1843</v>
      </c>
      <c r="AG1" s="230" t="s">
        <v>1845</v>
      </c>
    </row>
    <row r="2" spans="1:33">
      <c r="A2" s="135"/>
      <c r="B2" s="135"/>
      <c r="D2" s="135"/>
      <c r="E2" s="132" t="s">
        <v>1411</v>
      </c>
      <c r="F2" s="135" t="s">
        <v>1799</v>
      </c>
      <c r="G2" s="268" t="s">
        <v>1801</v>
      </c>
      <c r="H2" s="135" t="s">
        <v>1803</v>
      </c>
      <c r="I2" s="135" t="s">
        <v>1805</v>
      </c>
      <c r="J2" s="132" t="s">
        <v>1807</v>
      </c>
      <c r="K2" s="288" t="s">
        <v>1809</v>
      </c>
      <c r="L2" s="290" t="s">
        <v>1811</v>
      </c>
      <c r="M2" s="291" t="s">
        <v>1813</v>
      </c>
      <c r="N2" s="291" t="s">
        <v>1815</v>
      </c>
      <c r="O2" s="291" t="s">
        <v>1817</v>
      </c>
      <c r="P2" s="130" t="s">
        <v>1819</v>
      </c>
      <c r="Q2" s="130" t="s">
        <v>1796</v>
      </c>
      <c r="R2" s="130" t="s">
        <v>1821</v>
      </c>
      <c r="S2" s="130" t="s">
        <v>1797</v>
      </c>
      <c r="T2" s="129" t="s">
        <v>1824</v>
      </c>
      <c r="U2" s="129" t="s">
        <v>1826</v>
      </c>
      <c r="V2" s="129" t="s">
        <v>1828</v>
      </c>
      <c r="W2" s="129" t="s">
        <v>1852</v>
      </c>
      <c r="X2" s="129" t="s">
        <v>1830</v>
      </c>
      <c r="Y2" s="129" t="s">
        <v>1832</v>
      </c>
      <c r="Z2" s="230" t="s">
        <v>1834</v>
      </c>
      <c r="AA2" s="230" t="s">
        <v>1836</v>
      </c>
      <c r="AB2" s="230" t="s">
        <v>1838</v>
      </c>
      <c r="AC2" s="230" t="s">
        <v>1840</v>
      </c>
      <c r="AD2" s="230" t="s">
        <v>1842</v>
      </c>
      <c r="AE2" s="230" t="s">
        <v>1873</v>
      </c>
      <c r="AF2" s="230" t="s">
        <v>1844</v>
      </c>
      <c r="AG2" s="230" t="s">
        <v>1846</v>
      </c>
    </row>
    <row r="3" spans="1:33">
      <c r="A3" s="135"/>
      <c r="B3" s="135"/>
      <c r="D3" s="135"/>
      <c r="E3" s="132" t="s">
        <v>1412</v>
      </c>
      <c r="F3" s="135">
        <v>50113796.75</v>
      </c>
      <c r="G3" s="268">
        <v>9669390.4299999997</v>
      </c>
      <c r="H3" s="135">
        <v>8124343.1900000004</v>
      </c>
      <c r="I3" s="135">
        <v>3500</v>
      </c>
      <c r="J3" s="132">
        <v>135709383.71000001</v>
      </c>
      <c r="K3" s="288">
        <v>30849696.539999999</v>
      </c>
      <c r="L3" s="290">
        <v>535941.25</v>
      </c>
      <c r="M3" s="291">
        <v>3083797.71</v>
      </c>
      <c r="N3" s="291">
        <v>1999259.04</v>
      </c>
      <c r="O3" s="291">
        <v>549804.79</v>
      </c>
      <c r="P3" s="130">
        <v>306748.78999999998</v>
      </c>
      <c r="Q3" s="130">
        <v>2898681.94</v>
      </c>
      <c r="R3" s="130">
        <v>35514176.280000001</v>
      </c>
      <c r="S3" s="130">
        <v>188095836.97</v>
      </c>
      <c r="T3" s="129">
        <v>144588614.68000001</v>
      </c>
      <c r="U3" s="129">
        <v>9415774.5600000005</v>
      </c>
      <c r="V3" s="129">
        <v>101925.19</v>
      </c>
      <c r="W3" s="129">
        <v>32511</v>
      </c>
      <c r="X3" s="129">
        <v>134765531.94999999</v>
      </c>
      <c r="Y3" s="129">
        <v>15265388.720000001</v>
      </c>
      <c r="Z3" s="230">
        <v>197410712.12</v>
      </c>
      <c r="AA3" s="230">
        <v>1673791.34</v>
      </c>
      <c r="AB3" s="230">
        <v>2615977.61</v>
      </c>
      <c r="AC3" s="230">
        <v>74996660.150000006</v>
      </c>
      <c r="AD3" s="230">
        <v>24894029.140000001</v>
      </c>
      <c r="AE3" s="230">
        <v>87112</v>
      </c>
      <c r="AF3" s="230">
        <v>12458.82</v>
      </c>
      <c r="AG3" s="230">
        <v>993141.07</v>
      </c>
    </row>
    <row r="4" spans="1:33">
      <c r="A4" s="106" t="s">
        <v>665</v>
      </c>
      <c r="B4" s="106" t="s">
        <v>667</v>
      </c>
      <c r="C4" s="269">
        <v>6056</v>
      </c>
      <c r="D4" s="132" t="s">
        <v>669</v>
      </c>
      <c r="E4" s="132" t="s">
        <v>669</v>
      </c>
      <c r="F4" s="135">
        <v>703402.43</v>
      </c>
      <c r="G4" s="231">
        <v>68384</v>
      </c>
      <c r="H4" s="135">
        <v>89474.17</v>
      </c>
      <c r="J4" s="132">
        <v>4753129.93</v>
      </c>
      <c r="K4" s="289">
        <v>293131.92</v>
      </c>
      <c r="M4" s="291">
        <v>6571.49</v>
      </c>
      <c r="N4" s="291">
        <v>1267</v>
      </c>
      <c r="O4" s="291">
        <v>4.09</v>
      </c>
      <c r="R4" s="130">
        <v>4364178.49</v>
      </c>
      <c r="S4" s="130">
        <v>1723269</v>
      </c>
      <c r="T4" s="129">
        <v>1541985.44</v>
      </c>
      <c r="U4" s="129">
        <v>90040</v>
      </c>
      <c r="V4" s="129">
        <v>713.76</v>
      </c>
      <c r="W4" s="129">
        <v>350</v>
      </c>
      <c r="X4" s="129">
        <v>1590230</v>
      </c>
      <c r="Y4" s="129">
        <v>147410</v>
      </c>
      <c r="Z4" s="230">
        <v>2320957</v>
      </c>
      <c r="AA4" s="230">
        <v>55275</v>
      </c>
      <c r="AB4" s="230">
        <v>23351</v>
      </c>
      <c r="AC4" s="230">
        <v>855366.82</v>
      </c>
      <c r="AD4" s="230">
        <v>303547</v>
      </c>
    </row>
    <row r="5" spans="1:33">
      <c r="A5" s="106" t="s">
        <v>665</v>
      </c>
      <c r="B5" s="106" t="s">
        <v>667</v>
      </c>
      <c r="C5" s="269">
        <v>1965</v>
      </c>
      <c r="D5" s="132" t="s">
        <v>670</v>
      </c>
      <c r="E5" s="132" t="s">
        <v>670</v>
      </c>
      <c r="F5" s="135">
        <v>475021.23</v>
      </c>
      <c r="G5" s="231">
        <v>12824</v>
      </c>
      <c r="H5" s="135">
        <v>73423.38</v>
      </c>
      <c r="J5" s="132">
        <v>679257.32</v>
      </c>
      <c r="K5" s="289">
        <v>391992.7</v>
      </c>
      <c r="L5" s="290">
        <v>7.7</v>
      </c>
      <c r="O5" s="291">
        <v>0</v>
      </c>
      <c r="R5" s="130">
        <v>-137267.06</v>
      </c>
      <c r="S5" s="130">
        <v>1740746.12</v>
      </c>
      <c r="T5" s="129">
        <v>817781.08</v>
      </c>
      <c r="U5" s="129">
        <v>244070</v>
      </c>
      <c r="V5" s="129">
        <v>421.97</v>
      </c>
      <c r="W5" s="129">
        <v>380</v>
      </c>
      <c r="X5" s="129">
        <v>976370</v>
      </c>
      <c r="Y5" s="129">
        <v>17300</v>
      </c>
      <c r="Z5" s="230">
        <v>1201636</v>
      </c>
      <c r="AA5" s="230">
        <v>6825</v>
      </c>
      <c r="AB5" s="230">
        <v>23822</v>
      </c>
      <c r="AC5" s="230">
        <v>544174.9</v>
      </c>
      <c r="AD5" s="230">
        <v>247333.28</v>
      </c>
      <c r="AG5" s="230">
        <v>3500</v>
      </c>
    </row>
    <row r="6" spans="1:33">
      <c r="A6" s="106" t="s">
        <v>665</v>
      </c>
      <c r="B6" s="106" t="s">
        <v>667</v>
      </c>
      <c r="C6" s="269">
        <v>6832</v>
      </c>
      <c r="D6" s="132" t="s">
        <v>671</v>
      </c>
      <c r="E6" s="132" t="s">
        <v>671</v>
      </c>
      <c r="F6" s="135">
        <v>851134.8</v>
      </c>
      <c r="G6" s="231">
        <v>78116</v>
      </c>
      <c r="H6" s="135">
        <v>67650.05</v>
      </c>
      <c r="J6" s="132">
        <v>1218765.78</v>
      </c>
      <c r="K6" s="289">
        <v>617644.81000000006</v>
      </c>
      <c r="L6" s="290">
        <v>0</v>
      </c>
      <c r="M6" s="291">
        <v>4735.22</v>
      </c>
      <c r="N6" s="291">
        <v>185675.04</v>
      </c>
      <c r="O6" s="291">
        <v>478.8</v>
      </c>
      <c r="R6" s="130">
        <v>1238443.3799999999</v>
      </c>
      <c r="S6" s="130">
        <v>2169071.4500000002</v>
      </c>
      <c r="T6" s="129">
        <v>2180912.31</v>
      </c>
      <c r="V6" s="129">
        <v>1991.67</v>
      </c>
      <c r="W6" s="129">
        <v>2306</v>
      </c>
      <c r="X6" s="129">
        <v>1717093.23</v>
      </c>
      <c r="Y6" s="129">
        <v>280050</v>
      </c>
      <c r="Z6" s="230">
        <v>3056182.23</v>
      </c>
      <c r="AA6" s="230">
        <v>65847</v>
      </c>
      <c r="AB6" s="230">
        <v>31606</v>
      </c>
      <c r="AC6" s="230">
        <v>1347260.22</v>
      </c>
      <c r="AD6" s="230">
        <v>440717.97</v>
      </c>
      <c r="AF6" s="230">
        <v>5832.24</v>
      </c>
    </row>
    <row r="7" spans="1:33">
      <c r="A7" s="106" t="s">
        <v>665</v>
      </c>
      <c r="B7" s="106" t="s">
        <v>667</v>
      </c>
      <c r="C7" s="269">
        <v>3424</v>
      </c>
      <c r="D7" s="132" t="s">
        <v>672</v>
      </c>
      <c r="E7" s="132" t="s">
        <v>672</v>
      </c>
      <c r="F7" s="135">
        <v>631797.25</v>
      </c>
      <c r="G7" s="231">
        <v>26614</v>
      </c>
      <c r="H7" s="135">
        <v>134854.03</v>
      </c>
      <c r="J7" s="132">
        <v>359688.87</v>
      </c>
      <c r="K7" s="289">
        <v>326261.84999999998</v>
      </c>
      <c r="L7" s="290">
        <v>4915</v>
      </c>
      <c r="O7" s="291">
        <v>274.99</v>
      </c>
      <c r="R7" s="130">
        <v>1590610.94</v>
      </c>
      <c r="S7" s="130">
        <v>235221.96</v>
      </c>
      <c r="T7" s="129">
        <v>1001834.53</v>
      </c>
      <c r="U7" s="129">
        <v>344445</v>
      </c>
      <c r="V7" s="129">
        <v>1150.81</v>
      </c>
      <c r="W7" s="129">
        <v>2290</v>
      </c>
      <c r="X7" s="129">
        <v>1386300</v>
      </c>
      <c r="Y7" s="129">
        <v>53062</v>
      </c>
      <c r="Z7" s="230">
        <v>1696407</v>
      </c>
      <c r="AA7" s="230">
        <v>53610</v>
      </c>
      <c r="AB7" s="230">
        <v>21752</v>
      </c>
      <c r="AC7" s="230">
        <v>847361.15</v>
      </c>
      <c r="AD7" s="230">
        <v>521753.08</v>
      </c>
      <c r="AF7" s="230">
        <v>6</v>
      </c>
    </row>
    <row r="8" spans="1:33">
      <c r="A8" s="106" t="s">
        <v>665</v>
      </c>
      <c r="B8" s="106" t="s">
        <v>667</v>
      </c>
      <c r="C8" s="269">
        <v>3151</v>
      </c>
      <c r="D8" s="132" t="s">
        <v>673</v>
      </c>
      <c r="E8" s="132" t="s">
        <v>673</v>
      </c>
      <c r="F8" s="135">
        <v>436814.31</v>
      </c>
      <c r="G8" s="231">
        <v>7557</v>
      </c>
      <c r="H8" s="135">
        <v>76136.31</v>
      </c>
      <c r="J8" s="132">
        <v>591950.55000000005</v>
      </c>
      <c r="K8" s="289">
        <v>407772.75</v>
      </c>
      <c r="L8" s="290">
        <v>0</v>
      </c>
      <c r="M8" s="291">
        <v>11511</v>
      </c>
      <c r="N8" s="291">
        <v>73716</v>
      </c>
      <c r="O8" s="291">
        <v>1009.29</v>
      </c>
      <c r="R8" s="130">
        <v>-21429.97</v>
      </c>
      <c r="S8" s="130">
        <v>1649277.25</v>
      </c>
      <c r="T8" s="129">
        <v>912527.48</v>
      </c>
      <c r="V8" s="129">
        <v>981.79</v>
      </c>
      <c r="W8" s="129">
        <v>1800</v>
      </c>
      <c r="X8" s="129">
        <v>744750</v>
      </c>
      <c r="Y8" s="129">
        <v>123000</v>
      </c>
      <c r="Z8" s="230">
        <v>996538</v>
      </c>
      <c r="AA8" s="230">
        <v>19544</v>
      </c>
      <c r="AC8" s="230">
        <v>741436.98</v>
      </c>
      <c r="AD8" s="230">
        <v>219384.94</v>
      </c>
      <c r="AF8" s="230">
        <v>8</v>
      </c>
    </row>
    <row r="9" spans="1:33">
      <c r="A9" s="106" t="s">
        <v>665</v>
      </c>
      <c r="B9" s="106" t="s">
        <v>667</v>
      </c>
      <c r="C9" s="269">
        <v>3123</v>
      </c>
      <c r="D9" s="132" t="s">
        <v>674</v>
      </c>
      <c r="E9" s="132" t="s">
        <v>674</v>
      </c>
      <c r="F9" s="135">
        <v>497740.15</v>
      </c>
      <c r="G9" s="231">
        <v>8838</v>
      </c>
      <c r="H9" s="135">
        <v>160894</v>
      </c>
      <c r="J9" s="132">
        <v>358732.99</v>
      </c>
      <c r="K9" s="289">
        <v>292768.96000000002</v>
      </c>
      <c r="L9" s="290">
        <v>0</v>
      </c>
      <c r="M9" s="291">
        <v>3831.54</v>
      </c>
      <c r="O9" s="291">
        <v>11.46</v>
      </c>
      <c r="R9" s="130">
        <v>335620.57</v>
      </c>
      <c r="S9" s="130">
        <v>991159.3</v>
      </c>
      <c r="T9" s="129">
        <v>1055528.57</v>
      </c>
      <c r="U9" s="129">
        <v>58800</v>
      </c>
      <c r="V9" s="129">
        <v>780.6</v>
      </c>
      <c r="W9" s="129">
        <v>1392</v>
      </c>
      <c r="X9" s="129">
        <v>860420</v>
      </c>
      <c r="Y9" s="129">
        <v>19700</v>
      </c>
      <c r="Z9" s="230">
        <v>1338405</v>
      </c>
      <c r="AB9" s="230">
        <v>17144</v>
      </c>
      <c r="AC9" s="230">
        <v>537874.54</v>
      </c>
      <c r="AD9" s="230">
        <v>108448.54</v>
      </c>
      <c r="AF9" s="230">
        <v>3397.86</v>
      </c>
      <c r="AG9" s="230">
        <v>3000</v>
      </c>
    </row>
    <row r="10" spans="1:33">
      <c r="A10" s="106" t="s">
        <v>665</v>
      </c>
      <c r="B10" s="106" t="s">
        <v>667</v>
      </c>
      <c r="C10" s="269">
        <v>1839</v>
      </c>
      <c r="D10" s="132" t="s">
        <v>675</v>
      </c>
      <c r="E10" s="132" t="s">
        <v>675</v>
      </c>
      <c r="F10" s="135">
        <v>293833.58</v>
      </c>
      <c r="G10" s="231">
        <v>17460</v>
      </c>
      <c r="H10" s="135">
        <v>69149.91</v>
      </c>
      <c r="J10" s="132">
        <v>841309.71</v>
      </c>
      <c r="K10" s="289">
        <v>285229.65000000002</v>
      </c>
      <c r="M10" s="291">
        <v>19999.919999999998</v>
      </c>
      <c r="N10" s="291">
        <v>1039</v>
      </c>
      <c r="O10" s="291">
        <v>9.5</v>
      </c>
      <c r="R10" s="130">
        <v>1336675.21</v>
      </c>
      <c r="S10" s="130">
        <v>169383.81</v>
      </c>
      <c r="T10" s="129">
        <v>663888.01</v>
      </c>
      <c r="U10" s="129">
        <v>48520</v>
      </c>
      <c r="V10" s="129">
        <v>393.29</v>
      </c>
      <c r="W10" s="129">
        <v>3472</v>
      </c>
      <c r="X10" s="129">
        <v>951990</v>
      </c>
      <c r="Y10" s="129">
        <v>101350</v>
      </c>
      <c r="Z10" s="230">
        <v>1256040</v>
      </c>
      <c r="AA10" s="230">
        <v>26096</v>
      </c>
      <c r="AB10" s="230">
        <v>7560</v>
      </c>
      <c r="AC10" s="230">
        <v>315004.59999999998</v>
      </c>
      <c r="AD10" s="230">
        <v>185034.29</v>
      </c>
      <c r="AF10" s="230">
        <v>3</v>
      </c>
    </row>
    <row r="11" spans="1:33">
      <c r="A11" s="106" t="s">
        <v>665</v>
      </c>
      <c r="B11" s="106" t="s">
        <v>667</v>
      </c>
      <c r="C11" s="269">
        <v>6110</v>
      </c>
      <c r="D11" s="132" t="s">
        <v>676</v>
      </c>
      <c r="E11" s="132" t="s">
        <v>676</v>
      </c>
      <c r="F11" s="135">
        <v>1126875.8899999999</v>
      </c>
      <c r="G11" s="231">
        <v>56812</v>
      </c>
      <c r="H11" s="135">
        <v>156876.87</v>
      </c>
      <c r="J11" s="132">
        <v>862173.37</v>
      </c>
      <c r="K11" s="289">
        <v>899773.61</v>
      </c>
      <c r="L11" s="290">
        <v>2780</v>
      </c>
      <c r="M11" s="291">
        <v>941.6</v>
      </c>
      <c r="N11" s="291">
        <v>93700</v>
      </c>
      <c r="O11" s="291">
        <v>33207.53</v>
      </c>
      <c r="R11" s="130">
        <v>2809869.33</v>
      </c>
      <c r="S11" s="130">
        <v>668274.24</v>
      </c>
      <c r="T11" s="129">
        <v>1479622.69</v>
      </c>
      <c r="V11" s="129">
        <v>2437.63</v>
      </c>
      <c r="W11" s="129">
        <v>1360</v>
      </c>
      <c r="X11" s="129">
        <v>1333820</v>
      </c>
      <c r="Y11" s="129">
        <v>280650</v>
      </c>
      <c r="Z11" s="230">
        <v>2288288</v>
      </c>
      <c r="AA11" s="230">
        <v>66000</v>
      </c>
      <c r="AB11" s="230">
        <v>27224</v>
      </c>
      <c r="AC11" s="230">
        <v>979538.83</v>
      </c>
      <c r="AD11" s="230">
        <v>243097.45</v>
      </c>
      <c r="AF11" s="230">
        <v>3</v>
      </c>
    </row>
    <row r="12" spans="1:33">
      <c r="A12" s="106" t="s">
        <v>665</v>
      </c>
      <c r="B12" s="106" t="s">
        <v>667</v>
      </c>
      <c r="C12" s="269">
        <v>2389</v>
      </c>
      <c r="D12" s="132" t="s">
        <v>677</v>
      </c>
      <c r="E12" s="132" t="s">
        <v>677</v>
      </c>
      <c r="F12" s="135">
        <v>479586.18</v>
      </c>
      <c r="G12" s="231">
        <v>57484</v>
      </c>
      <c r="H12" s="135">
        <v>35368.78</v>
      </c>
      <c r="J12" s="132">
        <v>924242.12</v>
      </c>
      <c r="K12" s="289">
        <v>406694.40000000002</v>
      </c>
      <c r="L12" s="290">
        <v>0</v>
      </c>
      <c r="O12" s="291">
        <v>257.79000000000002</v>
      </c>
      <c r="R12" s="130">
        <v>-78420.77</v>
      </c>
      <c r="S12" s="130">
        <v>2102009.77</v>
      </c>
      <c r="T12" s="129">
        <v>763285.24</v>
      </c>
      <c r="U12" s="129">
        <v>59600</v>
      </c>
      <c r="V12" s="129">
        <v>621.67999999999995</v>
      </c>
      <c r="W12" s="129">
        <v>960</v>
      </c>
      <c r="X12" s="129">
        <v>1452880</v>
      </c>
      <c r="Y12" s="129">
        <v>190060</v>
      </c>
      <c r="Z12" s="230">
        <v>1860269</v>
      </c>
      <c r="AA12" s="230">
        <v>3500</v>
      </c>
      <c r="AB12" s="230">
        <v>13616</v>
      </c>
      <c r="AC12" s="230">
        <v>451921.67</v>
      </c>
      <c r="AD12" s="230">
        <v>258571.56</v>
      </c>
    </row>
    <row r="13" spans="1:33">
      <c r="A13" s="106" t="s">
        <v>665</v>
      </c>
      <c r="B13" s="106" t="s">
        <v>667</v>
      </c>
      <c r="C13" s="269">
        <v>4903</v>
      </c>
      <c r="D13" s="132" t="s">
        <v>678</v>
      </c>
      <c r="E13" s="132" t="s">
        <v>678</v>
      </c>
      <c r="F13" s="135">
        <v>480179.73</v>
      </c>
      <c r="G13" s="231">
        <v>18690</v>
      </c>
      <c r="H13" s="135">
        <v>171969.8</v>
      </c>
      <c r="J13" s="132">
        <v>1255621.57</v>
      </c>
      <c r="K13" s="289">
        <v>486576.35</v>
      </c>
      <c r="N13" s="291">
        <v>20</v>
      </c>
      <c r="O13" s="291">
        <v>2856.18</v>
      </c>
      <c r="R13" s="130">
        <v>1048162.43</v>
      </c>
      <c r="S13" s="130">
        <v>1442563.02</v>
      </c>
      <c r="T13" s="129">
        <v>1397916.97</v>
      </c>
      <c r="U13" s="129">
        <v>16420</v>
      </c>
      <c r="V13" s="129">
        <v>646.75</v>
      </c>
      <c r="W13" s="129">
        <v>2490</v>
      </c>
      <c r="X13" s="129">
        <v>1425920</v>
      </c>
      <c r="Y13" s="129">
        <v>184850</v>
      </c>
      <c r="Z13" s="230">
        <v>2244380</v>
      </c>
      <c r="AA13" s="230">
        <v>31669</v>
      </c>
      <c r="AC13" s="230">
        <v>590228.32999999996</v>
      </c>
      <c r="AD13" s="230">
        <v>242525.57</v>
      </c>
      <c r="AF13" s="230">
        <v>5</v>
      </c>
    </row>
    <row r="14" spans="1:33">
      <c r="A14" s="106" t="s">
        <v>665</v>
      </c>
      <c r="B14" s="106" t="s">
        <v>667</v>
      </c>
      <c r="C14" s="269">
        <v>3291</v>
      </c>
      <c r="D14" s="132" t="s">
        <v>679</v>
      </c>
      <c r="E14" s="132" t="s">
        <v>679</v>
      </c>
      <c r="F14" s="135">
        <v>583522.76</v>
      </c>
      <c r="G14" s="231">
        <v>2740</v>
      </c>
      <c r="H14" s="135">
        <v>45393.919999999998</v>
      </c>
      <c r="J14" s="132">
        <v>1205223.1499999999</v>
      </c>
      <c r="K14" s="289">
        <v>191783.75</v>
      </c>
      <c r="L14" s="290">
        <v>0</v>
      </c>
      <c r="M14" s="291">
        <v>18188.77</v>
      </c>
      <c r="O14" s="291">
        <v>0</v>
      </c>
      <c r="R14" s="130">
        <v>1606720.41</v>
      </c>
      <c r="S14" s="130">
        <v>484200</v>
      </c>
      <c r="T14" s="129">
        <v>1248502.94</v>
      </c>
      <c r="U14" s="129">
        <v>283575</v>
      </c>
      <c r="V14" s="129">
        <v>960.32</v>
      </c>
      <c r="X14" s="129">
        <v>1250440</v>
      </c>
      <c r="Y14" s="129">
        <v>66100</v>
      </c>
      <c r="Z14" s="230">
        <v>1900476</v>
      </c>
      <c r="AA14" s="230">
        <v>10834</v>
      </c>
      <c r="AC14" s="230">
        <v>880359.06</v>
      </c>
      <c r="AD14" s="230">
        <v>138354.79999999999</v>
      </c>
    </row>
    <row r="15" spans="1:33">
      <c r="A15" s="106" t="s">
        <v>665</v>
      </c>
      <c r="B15" s="106" t="s">
        <v>667</v>
      </c>
      <c r="C15" s="269">
        <v>5142</v>
      </c>
      <c r="D15" s="132" t="s">
        <v>680</v>
      </c>
      <c r="E15" s="132" t="s">
        <v>680</v>
      </c>
      <c r="F15" s="135">
        <v>742223.05</v>
      </c>
      <c r="G15" s="231">
        <v>108607</v>
      </c>
      <c r="H15" s="135">
        <v>174848</v>
      </c>
      <c r="J15" s="132">
        <v>794740.32</v>
      </c>
      <c r="K15" s="289">
        <v>315912.33</v>
      </c>
      <c r="L15" s="290">
        <v>0</v>
      </c>
      <c r="N15" s="291">
        <v>187160</v>
      </c>
      <c r="O15" s="291">
        <v>237.41</v>
      </c>
      <c r="R15" s="130">
        <v>344762.71</v>
      </c>
      <c r="S15" s="130">
        <v>1884119.29</v>
      </c>
      <c r="T15" s="129">
        <v>1166337.8400000001</v>
      </c>
      <c r="V15" s="129">
        <v>1221.96</v>
      </c>
      <c r="X15" s="129">
        <v>1266790</v>
      </c>
      <c r="Y15" s="129">
        <v>25000</v>
      </c>
      <c r="Z15" s="230">
        <v>1678940</v>
      </c>
      <c r="AA15" s="230">
        <v>56655</v>
      </c>
      <c r="AC15" s="230">
        <v>796259.52</v>
      </c>
      <c r="AD15" s="230">
        <v>207443.99</v>
      </c>
    </row>
    <row r="16" spans="1:33">
      <c r="A16" s="106" t="s">
        <v>665</v>
      </c>
      <c r="B16" s="106" t="s">
        <v>667</v>
      </c>
      <c r="C16" s="269">
        <v>3335</v>
      </c>
      <c r="D16" s="132" t="s">
        <v>681</v>
      </c>
      <c r="E16" s="132" t="s">
        <v>681</v>
      </c>
      <c r="F16" s="135">
        <v>514330.75</v>
      </c>
      <c r="G16" s="231">
        <v>63280</v>
      </c>
      <c r="H16" s="135">
        <v>62724.78</v>
      </c>
      <c r="J16" s="132">
        <v>740201.36</v>
      </c>
      <c r="K16" s="289">
        <v>415939.77</v>
      </c>
      <c r="N16" s="291">
        <v>18</v>
      </c>
      <c r="O16" s="291">
        <v>0</v>
      </c>
      <c r="R16" s="130">
        <v>4236406.26</v>
      </c>
      <c r="S16" s="130">
        <v>-2403607</v>
      </c>
      <c r="T16" s="129">
        <v>1107808</v>
      </c>
      <c r="U16" s="129">
        <v>197225</v>
      </c>
      <c r="V16" s="129">
        <v>471.91</v>
      </c>
      <c r="W16" s="129">
        <v>1266</v>
      </c>
      <c r="X16" s="129">
        <v>1076930</v>
      </c>
      <c r="Y16" s="129">
        <v>60000</v>
      </c>
      <c r="Z16" s="230">
        <v>1752142</v>
      </c>
      <c r="AA16" s="230">
        <v>16122</v>
      </c>
      <c r="AC16" s="230">
        <v>562614.44999999995</v>
      </c>
      <c r="AD16" s="230">
        <v>149163.06</v>
      </c>
    </row>
    <row r="17" spans="1:33">
      <c r="A17" s="106" t="s">
        <v>665</v>
      </c>
      <c r="B17" s="106" t="s">
        <v>667</v>
      </c>
      <c r="C17" s="269">
        <v>4546</v>
      </c>
      <c r="D17" s="132" t="s">
        <v>682</v>
      </c>
      <c r="E17" s="132" t="s">
        <v>682</v>
      </c>
      <c r="F17" s="135">
        <v>947743.39</v>
      </c>
      <c r="G17" s="231">
        <v>160000</v>
      </c>
      <c r="H17" s="135">
        <v>256948.07</v>
      </c>
      <c r="J17" s="132">
        <v>596297.07999999996</v>
      </c>
      <c r="K17" s="289">
        <v>360489.43</v>
      </c>
      <c r="L17" s="290">
        <v>0</v>
      </c>
      <c r="O17" s="291">
        <v>0</v>
      </c>
      <c r="R17" s="130">
        <v>-427342.39</v>
      </c>
      <c r="S17" s="130">
        <v>2696435.34</v>
      </c>
      <c r="T17" s="129">
        <v>1328952.43</v>
      </c>
      <c r="U17" s="129">
        <v>258567</v>
      </c>
      <c r="V17" s="129">
        <v>1515.67</v>
      </c>
      <c r="X17" s="129">
        <v>806300</v>
      </c>
      <c r="Y17" s="129">
        <v>22120</v>
      </c>
      <c r="Z17" s="230">
        <v>1215029</v>
      </c>
      <c r="AB17" s="230">
        <v>50450</v>
      </c>
      <c r="AC17" s="230">
        <v>842961.16</v>
      </c>
      <c r="AD17" s="230">
        <v>185421.92</v>
      </c>
      <c r="AE17" s="230">
        <v>71208</v>
      </c>
    </row>
    <row r="18" spans="1:33">
      <c r="A18" s="106" t="s">
        <v>665</v>
      </c>
      <c r="B18" s="106" t="s">
        <v>667</v>
      </c>
      <c r="C18" s="269">
        <v>4362</v>
      </c>
      <c r="D18" s="132" t="s">
        <v>683</v>
      </c>
      <c r="E18" s="132" t="s">
        <v>683</v>
      </c>
      <c r="F18" s="135">
        <v>536835.12</v>
      </c>
      <c r="G18" s="231">
        <v>26010</v>
      </c>
      <c r="H18" s="135">
        <v>62157.75</v>
      </c>
      <c r="J18" s="132">
        <v>961099.48</v>
      </c>
      <c r="K18" s="289">
        <v>423052.59</v>
      </c>
      <c r="L18" s="290">
        <v>0</v>
      </c>
      <c r="M18" s="291">
        <v>0</v>
      </c>
      <c r="N18" s="291">
        <v>314</v>
      </c>
      <c r="O18" s="291">
        <v>851.6</v>
      </c>
      <c r="R18" s="130">
        <v>-211697.77</v>
      </c>
      <c r="S18" s="130">
        <v>2510757.66</v>
      </c>
      <c r="T18" s="129">
        <v>1014711.51</v>
      </c>
      <c r="U18" s="129">
        <v>304040</v>
      </c>
      <c r="V18" s="129">
        <v>1061.7</v>
      </c>
      <c r="W18" s="129">
        <v>1421</v>
      </c>
      <c r="X18" s="129">
        <v>1360900</v>
      </c>
      <c r="Y18" s="129">
        <v>242643</v>
      </c>
      <c r="Z18" s="230">
        <v>1886426</v>
      </c>
      <c r="AA18" s="230">
        <v>79528</v>
      </c>
      <c r="AB18" s="230">
        <v>50677</v>
      </c>
      <c r="AC18" s="230">
        <v>937117.38</v>
      </c>
      <c r="AD18" s="230">
        <v>262084.38</v>
      </c>
      <c r="AF18" s="230">
        <v>15</v>
      </c>
    </row>
    <row r="19" spans="1:33">
      <c r="A19" s="106" t="s">
        <v>665</v>
      </c>
      <c r="B19" s="106" t="s">
        <v>667</v>
      </c>
      <c r="C19" s="269">
        <v>5714</v>
      </c>
      <c r="D19" s="132" t="s">
        <v>684</v>
      </c>
      <c r="E19" s="132" t="s">
        <v>684</v>
      </c>
      <c r="F19" s="135">
        <v>1112291.5</v>
      </c>
      <c r="G19" s="231">
        <v>47807</v>
      </c>
      <c r="H19" s="135">
        <v>97524.42</v>
      </c>
      <c r="J19" s="132">
        <v>3473291.69</v>
      </c>
      <c r="K19" s="289">
        <v>582699.13</v>
      </c>
      <c r="L19" s="290">
        <v>0</v>
      </c>
      <c r="N19" s="291">
        <v>231854</v>
      </c>
      <c r="O19" s="291">
        <v>4805.83</v>
      </c>
      <c r="P19" s="130">
        <v>80000</v>
      </c>
      <c r="R19" s="130">
        <v>4609614.2300000004</v>
      </c>
      <c r="S19" s="130">
        <v>684118.79</v>
      </c>
      <c r="T19" s="129">
        <v>1217972.3</v>
      </c>
      <c r="V19" s="129">
        <v>1325.25</v>
      </c>
      <c r="W19" s="129">
        <v>650</v>
      </c>
      <c r="X19" s="129">
        <v>731460</v>
      </c>
      <c r="Y19" s="129">
        <v>137450</v>
      </c>
      <c r="Z19" s="230">
        <v>1536150</v>
      </c>
      <c r="AA19" s="230">
        <v>16600</v>
      </c>
      <c r="AB19" s="230">
        <v>14600</v>
      </c>
      <c r="AC19" s="230">
        <v>477857.4</v>
      </c>
      <c r="AD19" s="230">
        <v>340429.26</v>
      </c>
    </row>
    <row r="20" spans="1:33">
      <c r="A20" s="106" t="s">
        <v>665</v>
      </c>
      <c r="B20" s="106" t="s">
        <v>667</v>
      </c>
      <c r="C20" s="269">
        <v>1992</v>
      </c>
      <c r="D20" s="132" t="s">
        <v>685</v>
      </c>
      <c r="E20" s="132" t="s">
        <v>685</v>
      </c>
      <c r="F20" s="135">
        <v>168644.02</v>
      </c>
      <c r="G20" s="231">
        <v>29187</v>
      </c>
      <c r="H20" s="135">
        <v>66948.850000000006</v>
      </c>
      <c r="J20" s="132">
        <v>440859.56</v>
      </c>
      <c r="K20" s="289">
        <v>304597.37</v>
      </c>
      <c r="L20" s="290">
        <v>0</v>
      </c>
      <c r="N20" s="291">
        <v>172566</v>
      </c>
      <c r="O20" s="291">
        <v>682.31</v>
      </c>
      <c r="R20" s="130">
        <v>212561.03</v>
      </c>
      <c r="S20" s="130">
        <v>787661.67</v>
      </c>
      <c r="T20" s="129">
        <v>573954.74</v>
      </c>
      <c r="V20" s="129">
        <v>212.31</v>
      </c>
      <c r="W20" s="129">
        <v>430</v>
      </c>
      <c r="X20" s="129">
        <v>1411740</v>
      </c>
      <c r="Y20" s="129">
        <v>97853</v>
      </c>
      <c r="Z20" s="230">
        <v>1652010</v>
      </c>
      <c r="AA20" s="230">
        <v>16200</v>
      </c>
      <c r="AB20" s="230">
        <v>6060</v>
      </c>
      <c r="AC20" s="230">
        <v>455446.1</v>
      </c>
      <c r="AD20" s="230">
        <v>114556.93</v>
      </c>
      <c r="AF20" s="230">
        <v>3151.23</v>
      </c>
    </row>
    <row r="21" spans="1:33">
      <c r="A21" s="106" t="s">
        <v>665</v>
      </c>
      <c r="B21" s="106" t="s">
        <v>667</v>
      </c>
      <c r="C21" s="269">
        <v>2523</v>
      </c>
      <c r="D21" s="132" t="s">
        <v>686</v>
      </c>
      <c r="E21" s="132" t="s">
        <v>686</v>
      </c>
      <c r="F21" s="135">
        <v>402739.31</v>
      </c>
      <c r="G21" s="231">
        <v>0</v>
      </c>
      <c r="H21" s="135">
        <v>39432.06</v>
      </c>
      <c r="J21" s="132">
        <v>880864.51</v>
      </c>
      <c r="K21" s="289">
        <v>378444.72</v>
      </c>
      <c r="L21" s="290">
        <v>0</v>
      </c>
      <c r="M21" s="291">
        <v>750</v>
      </c>
      <c r="N21" s="291">
        <v>5430</v>
      </c>
      <c r="O21" s="291">
        <v>257.01</v>
      </c>
      <c r="R21" s="130">
        <v>86833.42</v>
      </c>
      <c r="S21" s="130">
        <v>1709584.67</v>
      </c>
      <c r="T21" s="129">
        <v>630840.05000000005</v>
      </c>
      <c r="V21" s="129">
        <v>539.07000000000005</v>
      </c>
      <c r="W21" s="129">
        <v>221</v>
      </c>
      <c r="X21" s="129">
        <v>1293430</v>
      </c>
      <c r="Y21" s="129">
        <v>95550</v>
      </c>
      <c r="Z21" s="230">
        <v>1617733</v>
      </c>
      <c r="AA21" s="230">
        <v>9750</v>
      </c>
      <c r="AB21" s="230">
        <v>6030</v>
      </c>
      <c r="AC21" s="230">
        <v>295691.02</v>
      </c>
      <c r="AD21" s="230">
        <v>192510.6</v>
      </c>
      <c r="AG21" s="230">
        <v>240</v>
      </c>
    </row>
    <row r="22" spans="1:33">
      <c r="A22" s="106" t="s">
        <v>665</v>
      </c>
      <c r="B22" s="106" t="s">
        <v>667</v>
      </c>
      <c r="C22" s="269">
        <v>2847</v>
      </c>
      <c r="D22" s="132" t="s">
        <v>687</v>
      </c>
      <c r="E22" s="132" t="s">
        <v>687</v>
      </c>
      <c r="F22" s="135">
        <v>168671.39</v>
      </c>
      <c r="G22" s="231">
        <v>44255</v>
      </c>
      <c r="H22" s="135">
        <v>106525.74</v>
      </c>
      <c r="J22" s="132">
        <v>967811.57</v>
      </c>
      <c r="K22" s="289">
        <v>481286.95</v>
      </c>
      <c r="L22" s="290">
        <v>0</v>
      </c>
      <c r="M22" s="291">
        <v>0</v>
      </c>
      <c r="O22" s="291">
        <v>489.5</v>
      </c>
      <c r="R22" s="130">
        <v>1960104.39</v>
      </c>
      <c r="T22" s="129">
        <v>732836.31</v>
      </c>
      <c r="V22" s="129">
        <v>396.58</v>
      </c>
      <c r="W22" s="129">
        <v>905</v>
      </c>
      <c r="X22" s="129">
        <v>910450</v>
      </c>
      <c r="Y22" s="129">
        <v>46900</v>
      </c>
      <c r="Z22" s="230">
        <v>1196394</v>
      </c>
      <c r="AB22" s="230">
        <v>37862</v>
      </c>
      <c r="AC22" s="230">
        <v>421057.53</v>
      </c>
      <c r="AD22" s="230">
        <v>228212.11</v>
      </c>
      <c r="AF22" s="230">
        <v>5.49</v>
      </c>
    </row>
    <row r="23" spans="1:33">
      <c r="A23" s="106" t="s">
        <v>689</v>
      </c>
      <c r="B23" s="106" t="s">
        <v>690</v>
      </c>
      <c r="C23" s="269">
        <v>1797</v>
      </c>
      <c r="D23" s="132" t="s">
        <v>692</v>
      </c>
      <c r="E23" s="132" t="s">
        <v>692</v>
      </c>
      <c r="F23" s="135">
        <v>55090.64</v>
      </c>
      <c r="G23" s="231">
        <v>9652</v>
      </c>
      <c r="H23" s="135">
        <v>19664.04</v>
      </c>
      <c r="J23" s="132">
        <v>1132757.18</v>
      </c>
      <c r="K23" s="289">
        <v>229699.78</v>
      </c>
      <c r="L23" s="290">
        <v>0</v>
      </c>
      <c r="O23" s="291">
        <v>486.12</v>
      </c>
      <c r="P23" s="130">
        <v>19200</v>
      </c>
      <c r="R23" s="130">
        <v>-426009.63</v>
      </c>
      <c r="S23" s="130">
        <v>2091979.99</v>
      </c>
      <c r="T23" s="129">
        <v>687154.81</v>
      </c>
      <c r="V23" s="129">
        <v>501.53</v>
      </c>
      <c r="X23" s="129">
        <v>707693.7</v>
      </c>
      <c r="Y23" s="129">
        <v>78470</v>
      </c>
      <c r="Z23" s="230">
        <v>863593.7</v>
      </c>
      <c r="AA23" s="230">
        <v>27300</v>
      </c>
      <c r="AC23" s="230">
        <v>585262.9</v>
      </c>
      <c r="AD23" s="230">
        <v>236456.28</v>
      </c>
    </row>
    <row r="24" spans="1:33">
      <c r="A24" s="106" t="s">
        <v>689</v>
      </c>
      <c r="B24" s="106" t="s">
        <v>690</v>
      </c>
      <c r="C24" s="269">
        <v>5176</v>
      </c>
      <c r="D24" s="132" t="s">
        <v>693</v>
      </c>
      <c r="E24" s="132" t="s">
        <v>693</v>
      </c>
      <c r="F24" s="135">
        <v>736597.36</v>
      </c>
      <c r="G24" s="231">
        <v>36712</v>
      </c>
      <c r="H24" s="135">
        <v>36980.53</v>
      </c>
      <c r="J24" s="132">
        <v>843652.4</v>
      </c>
      <c r="K24" s="289">
        <v>332514.2</v>
      </c>
      <c r="L24" s="290">
        <v>0</v>
      </c>
      <c r="O24" s="291">
        <v>1903.28</v>
      </c>
      <c r="P24" s="130">
        <v>129410</v>
      </c>
      <c r="R24" s="130">
        <v>1772060</v>
      </c>
      <c r="T24" s="129">
        <v>1191383.32</v>
      </c>
      <c r="U24" s="129">
        <v>145620</v>
      </c>
      <c r="V24" s="129">
        <v>1198.9100000000001</v>
      </c>
      <c r="X24" s="129">
        <v>1627427.56</v>
      </c>
      <c r="Y24" s="129">
        <v>307160</v>
      </c>
      <c r="Z24" s="230">
        <v>2126471.56</v>
      </c>
      <c r="AA24" s="230">
        <v>35858</v>
      </c>
      <c r="AB24" s="230">
        <v>3210</v>
      </c>
      <c r="AC24" s="230">
        <v>767912.8</v>
      </c>
      <c r="AD24" s="230">
        <v>256254.22</v>
      </c>
    </row>
    <row r="25" spans="1:33">
      <c r="A25" s="106" t="s">
        <v>689</v>
      </c>
      <c r="B25" s="106" t="s">
        <v>690</v>
      </c>
      <c r="C25" s="269">
        <v>1036</v>
      </c>
      <c r="D25" s="132" t="s">
        <v>694</v>
      </c>
      <c r="E25" s="132" t="s">
        <v>694</v>
      </c>
      <c r="F25" s="135">
        <v>183838.2</v>
      </c>
      <c r="G25" s="231">
        <v>13100</v>
      </c>
      <c r="H25" s="135">
        <v>15016.73</v>
      </c>
      <c r="J25" s="132">
        <v>1325185.1499999999</v>
      </c>
      <c r="K25" s="289">
        <v>157265.57</v>
      </c>
      <c r="L25" s="290">
        <v>0</v>
      </c>
      <c r="O25" s="291">
        <v>41.66</v>
      </c>
      <c r="R25" s="130">
        <v>-293749.82</v>
      </c>
      <c r="S25" s="130">
        <v>1967042.37</v>
      </c>
      <c r="T25" s="129">
        <v>507353.8</v>
      </c>
      <c r="V25" s="129">
        <v>230.86</v>
      </c>
      <c r="X25" s="129">
        <v>2077660</v>
      </c>
      <c r="Y25" s="129">
        <v>38500</v>
      </c>
      <c r="Z25" s="230">
        <v>2116160</v>
      </c>
      <c r="AC25" s="230">
        <v>291778.34999999998</v>
      </c>
      <c r="AD25" s="230">
        <v>194734.87</v>
      </c>
    </row>
    <row r="26" spans="1:33">
      <c r="A26" s="106" t="s">
        <v>689</v>
      </c>
      <c r="B26" s="106" t="s">
        <v>690</v>
      </c>
      <c r="C26" s="269">
        <v>2914</v>
      </c>
      <c r="D26" s="132" t="s">
        <v>695</v>
      </c>
      <c r="E26" s="132" t="s">
        <v>695</v>
      </c>
      <c r="F26" s="135">
        <v>306329.76</v>
      </c>
      <c r="G26" s="231">
        <v>0</v>
      </c>
      <c r="H26" s="135">
        <v>24291.54</v>
      </c>
      <c r="J26" s="132">
        <v>868000.34</v>
      </c>
      <c r="K26" s="289">
        <v>255049.02</v>
      </c>
      <c r="L26" s="290">
        <v>0</v>
      </c>
      <c r="O26" s="291">
        <v>671.7</v>
      </c>
      <c r="R26" s="130">
        <v>297568.94</v>
      </c>
      <c r="S26" s="130">
        <v>1301651.56</v>
      </c>
      <c r="T26" s="129">
        <v>756606.52</v>
      </c>
      <c r="U26" s="129">
        <v>26.21</v>
      </c>
      <c r="V26" s="129">
        <v>788.09</v>
      </c>
      <c r="X26" s="129">
        <v>480840</v>
      </c>
      <c r="Y26" s="129">
        <v>114080</v>
      </c>
      <c r="Z26" s="230">
        <v>693140</v>
      </c>
      <c r="AA26" s="230">
        <v>2130</v>
      </c>
      <c r="AB26" s="230">
        <v>3448</v>
      </c>
      <c r="AC26" s="230">
        <v>586316.12</v>
      </c>
      <c r="AD26" s="230">
        <v>213528.24</v>
      </c>
    </row>
    <row r="27" spans="1:33">
      <c r="A27" s="106" t="s">
        <v>689</v>
      </c>
      <c r="B27" s="106" t="s">
        <v>690</v>
      </c>
      <c r="C27" s="269">
        <v>2352</v>
      </c>
      <c r="D27" s="132" t="s">
        <v>696</v>
      </c>
      <c r="E27" s="132" t="s">
        <v>696</v>
      </c>
      <c r="F27" s="135">
        <v>302043.71999999997</v>
      </c>
      <c r="G27" s="231">
        <v>0</v>
      </c>
      <c r="H27" s="135">
        <v>37871.9</v>
      </c>
      <c r="J27" s="132">
        <v>2149704.52</v>
      </c>
      <c r="K27" s="289">
        <v>295842.71999999997</v>
      </c>
      <c r="O27" s="291">
        <v>2149</v>
      </c>
      <c r="P27" s="130">
        <v>37200</v>
      </c>
      <c r="R27" s="130">
        <v>1030062.47</v>
      </c>
      <c r="S27" s="130">
        <v>1776680.82</v>
      </c>
      <c r="T27" s="129">
        <v>1329720.1599999999</v>
      </c>
      <c r="V27" s="129">
        <v>584.71</v>
      </c>
      <c r="X27" s="129">
        <v>900550</v>
      </c>
      <c r="Y27" s="129">
        <v>122550</v>
      </c>
      <c r="Z27" s="230">
        <v>1645718</v>
      </c>
      <c r="AA27" s="230">
        <v>9298</v>
      </c>
      <c r="AB27" s="230">
        <v>11112</v>
      </c>
      <c r="AC27" s="230">
        <v>470178.94</v>
      </c>
      <c r="AD27" s="230">
        <v>267227.36</v>
      </c>
      <c r="AG27" s="230">
        <v>10500</v>
      </c>
    </row>
    <row r="28" spans="1:33">
      <c r="A28" s="106" t="s">
        <v>698</v>
      </c>
      <c r="B28" s="106" t="s">
        <v>699</v>
      </c>
      <c r="C28" s="269">
        <v>4838</v>
      </c>
      <c r="D28" s="132" t="s">
        <v>701</v>
      </c>
      <c r="E28" s="132" t="s">
        <v>701</v>
      </c>
      <c r="F28" s="135">
        <v>314254.43</v>
      </c>
      <c r="G28" s="231">
        <v>844728</v>
      </c>
      <c r="H28" s="135">
        <v>164635.46</v>
      </c>
      <c r="J28" s="132">
        <v>1583080.9</v>
      </c>
      <c r="K28" s="289">
        <v>424911.94</v>
      </c>
      <c r="L28" s="290">
        <v>1800</v>
      </c>
      <c r="M28" s="291">
        <v>41875.93</v>
      </c>
      <c r="O28" s="291">
        <v>427.4</v>
      </c>
      <c r="R28" s="130">
        <v>482832.66</v>
      </c>
      <c r="S28" s="130">
        <v>2074982.75</v>
      </c>
      <c r="T28" s="129">
        <v>2729578.33</v>
      </c>
      <c r="U28" s="129">
        <v>120030</v>
      </c>
      <c r="V28" s="129">
        <v>557.80999999999995</v>
      </c>
      <c r="W28" s="129">
        <v>220</v>
      </c>
      <c r="X28" s="129">
        <v>1974254.9</v>
      </c>
      <c r="Y28" s="129">
        <v>41119</v>
      </c>
      <c r="Z28" s="230">
        <v>3004668.9</v>
      </c>
      <c r="AA28" s="230">
        <v>32566</v>
      </c>
      <c r="AB28" s="230">
        <v>15520</v>
      </c>
      <c r="AC28" s="230">
        <v>731022.07</v>
      </c>
      <c r="AD28" s="230">
        <v>352288.08</v>
      </c>
      <c r="AF28" s="230">
        <v>3</v>
      </c>
    </row>
    <row r="29" spans="1:33">
      <c r="A29" s="106" t="s">
        <v>698</v>
      </c>
      <c r="B29" s="106" t="s">
        <v>699</v>
      </c>
      <c r="C29" s="269">
        <v>2566</v>
      </c>
      <c r="D29" s="132" t="s">
        <v>702</v>
      </c>
      <c r="E29" s="132" t="s">
        <v>702</v>
      </c>
      <c r="F29" s="135">
        <v>274480.33</v>
      </c>
      <c r="G29" s="231">
        <v>422809</v>
      </c>
      <c r="H29" s="135">
        <v>147176.66</v>
      </c>
      <c r="J29" s="132">
        <v>729541.02</v>
      </c>
      <c r="K29" s="289">
        <v>170939</v>
      </c>
      <c r="L29" s="290">
        <v>0</v>
      </c>
      <c r="M29" s="291">
        <v>26890.19</v>
      </c>
      <c r="O29" s="291">
        <v>407.1</v>
      </c>
      <c r="R29" s="130">
        <v>-447217.26</v>
      </c>
      <c r="S29" s="130">
        <v>1942599.48</v>
      </c>
      <c r="T29" s="129">
        <v>1047296.63</v>
      </c>
      <c r="U29" s="129">
        <v>59888</v>
      </c>
      <c r="V29" s="129">
        <v>635.75</v>
      </c>
      <c r="X29" s="129">
        <v>1259747.5</v>
      </c>
      <c r="Y29" s="129">
        <v>44084</v>
      </c>
      <c r="Z29" s="230">
        <v>1479847.5</v>
      </c>
      <c r="AB29" s="230">
        <v>26000.48</v>
      </c>
      <c r="AC29" s="230">
        <v>462530.91</v>
      </c>
      <c r="AD29" s="230">
        <v>221003.49</v>
      </c>
      <c r="AF29" s="230">
        <v>3</v>
      </c>
    </row>
    <row r="30" spans="1:33">
      <c r="A30" s="106" t="s">
        <v>698</v>
      </c>
      <c r="B30" s="106" t="s">
        <v>699</v>
      </c>
      <c r="C30" s="269">
        <v>3735</v>
      </c>
      <c r="D30" s="132" t="s">
        <v>703</v>
      </c>
      <c r="E30" s="132" t="s">
        <v>703</v>
      </c>
      <c r="F30" s="135">
        <v>487240.75</v>
      </c>
      <c r="G30" s="231">
        <v>374771</v>
      </c>
      <c r="H30" s="135">
        <v>67674.39</v>
      </c>
      <c r="J30" s="132">
        <v>904591.93</v>
      </c>
      <c r="K30" s="289">
        <v>291065.74</v>
      </c>
      <c r="M30" s="291">
        <v>24316.63</v>
      </c>
      <c r="O30" s="291">
        <v>1</v>
      </c>
      <c r="R30" s="130">
        <v>582790.86</v>
      </c>
      <c r="S30" s="130">
        <v>1357301.45</v>
      </c>
      <c r="T30" s="129">
        <v>1550590.38</v>
      </c>
      <c r="V30" s="129">
        <v>1057.01</v>
      </c>
      <c r="X30" s="129">
        <v>950143</v>
      </c>
      <c r="Y30" s="129">
        <v>32258</v>
      </c>
      <c r="Z30" s="230">
        <v>1531841</v>
      </c>
      <c r="AA30" s="230">
        <v>26869</v>
      </c>
      <c r="AB30" s="230">
        <v>480</v>
      </c>
      <c r="AC30" s="230">
        <v>586547.56000000006</v>
      </c>
      <c r="AD30" s="230">
        <v>227373.96</v>
      </c>
      <c r="AF30" s="230">
        <v>3</v>
      </c>
    </row>
    <row r="31" spans="1:33">
      <c r="A31" s="106" t="s">
        <v>698</v>
      </c>
      <c r="B31" s="106" t="s">
        <v>699</v>
      </c>
      <c r="C31" s="269">
        <v>4854</v>
      </c>
      <c r="D31" s="132" t="s">
        <v>704</v>
      </c>
      <c r="E31" s="132" t="s">
        <v>704</v>
      </c>
      <c r="F31" s="135">
        <v>183209.64</v>
      </c>
      <c r="G31" s="231">
        <v>753139</v>
      </c>
      <c r="H31" s="135">
        <v>87554.240000000005</v>
      </c>
      <c r="J31" s="132">
        <v>734938.43</v>
      </c>
      <c r="K31" s="289">
        <v>229402</v>
      </c>
      <c r="L31" s="290">
        <v>0</v>
      </c>
      <c r="M31" s="291">
        <v>38160.86</v>
      </c>
      <c r="O31" s="291">
        <v>219.18</v>
      </c>
      <c r="P31" s="130">
        <v>11401.5</v>
      </c>
      <c r="R31" s="130">
        <v>130965.15</v>
      </c>
      <c r="S31" s="130">
        <v>1339755.76</v>
      </c>
      <c r="T31" s="129">
        <v>2083413.1</v>
      </c>
      <c r="U31" s="129">
        <v>1498.5</v>
      </c>
      <c r="V31" s="129">
        <v>823.43</v>
      </c>
      <c r="W31" s="129">
        <v>200</v>
      </c>
      <c r="X31" s="129">
        <v>1387218.41</v>
      </c>
      <c r="Y31" s="129">
        <v>32160</v>
      </c>
      <c r="Z31" s="230">
        <v>2076578.41</v>
      </c>
      <c r="AA31" s="230">
        <v>8312</v>
      </c>
      <c r="AB31" s="230">
        <v>3665</v>
      </c>
      <c r="AC31" s="230">
        <v>704228.75</v>
      </c>
      <c r="AD31" s="230">
        <v>244787.42</v>
      </c>
      <c r="AF31" s="230">
        <v>1</v>
      </c>
    </row>
    <row r="32" spans="1:33">
      <c r="A32" s="106" t="s">
        <v>698</v>
      </c>
      <c r="B32" s="106" t="s">
        <v>699</v>
      </c>
      <c r="C32" s="269">
        <v>2393</v>
      </c>
      <c r="D32" s="132" t="s">
        <v>705</v>
      </c>
      <c r="E32" s="132" t="s">
        <v>705</v>
      </c>
      <c r="F32" s="135">
        <v>315665.03999999998</v>
      </c>
      <c r="G32" s="231">
        <v>412851</v>
      </c>
      <c r="H32" s="135">
        <v>62195.85</v>
      </c>
      <c r="J32" s="132">
        <v>1311203.74</v>
      </c>
      <c r="K32" s="289">
        <v>159098.38</v>
      </c>
      <c r="L32" s="290">
        <v>0</v>
      </c>
      <c r="M32" s="291">
        <v>21586.69</v>
      </c>
      <c r="O32" s="291">
        <v>372</v>
      </c>
      <c r="R32" s="130">
        <v>-164241.67000000001</v>
      </c>
      <c r="S32" s="130">
        <v>2103448.6</v>
      </c>
      <c r="T32" s="129">
        <v>1547794.13</v>
      </c>
      <c r="U32" s="129">
        <v>93500</v>
      </c>
      <c r="V32" s="129">
        <v>517.54</v>
      </c>
      <c r="X32" s="129">
        <v>2390156.5</v>
      </c>
      <c r="Y32" s="129">
        <v>42761</v>
      </c>
      <c r="Z32" s="230">
        <v>2993976.5</v>
      </c>
      <c r="AA32" s="230">
        <v>16068</v>
      </c>
      <c r="AB32" s="230">
        <v>1840</v>
      </c>
      <c r="AC32" s="230">
        <v>489636.5</v>
      </c>
      <c r="AD32" s="230">
        <v>273358.78000000003</v>
      </c>
      <c r="AF32" s="230">
        <v>1</v>
      </c>
    </row>
    <row r="33" spans="1:33">
      <c r="A33" s="106" t="s">
        <v>698</v>
      </c>
      <c r="B33" s="106" t="s">
        <v>699</v>
      </c>
      <c r="C33" s="269">
        <v>1649</v>
      </c>
      <c r="D33" s="132" t="s">
        <v>706</v>
      </c>
      <c r="E33" s="132" t="s">
        <v>706</v>
      </c>
      <c r="F33" s="135">
        <v>508386.58</v>
      </c>
      <c r="G33" s="231">
        <v>244297</v>
      </c>
      <c r="H33" s="135">
        <v>31581.35</v>
      </c>
      <c r="J33" s="132">
        <v>573477.69999999995</v>
      </c>
      <c r="K33" s="289">
        <v>356866.73</v>
      </c>
      <c r="L33" s="290">
        <v>0</v>
      </c>
      <c r="M33" s="291">
        <v>32380.76</v>
      </c>
      <c r="O33" s="291">
        <v>245</v>
      </c>
      <c r="P33" s="130">
        <v>20372.29</v>
      </c>
      <c r="R33" s="130">
        <v>-82636.31</v>
      </c>
      <c r="S33" s="130">
        <v>1634028.2</v>
      </c>
      <c r="T33" s="129">
        <v>1198515.79</v>
      </c>
      <c r="U33" s="129">
        <v>4791.82</v>
      </c>
      <c r="V33" s="129">
        <v>1070.43</v>
      </c>
      <c r="W33" s="129">
        <v>110</v>
      </c>
      <c r="X33" s="129">
        <v>506044</v>
      </c>
      <c r="Y33" s="129">
        <v>24384</v>
      </c>
      <c r="Z33" s="230">
        <v>928424</v>
      </c>
      <c r="AA33" s="230">
        <v>6408</v>
      </c>
      <c r="AB33" s="230">
        <v>1708</v>
      </c>
      <c r="AC33" s="230">
        <v>428114.6</v>
      </c>
      <c r="AD33" s="230">
        <v>260041.02</v>
      </c>
      <c r="AF33" s="230">
        <v>1</v>
      </c>
    </row>
    <row r="34" spans="1:33">
      <c r="A34" s="106" t="s">
        <v>698</v>
      </c>
      <c r="B34" s="106" t="s">
        <v>699</v>
      </c>
      <c r="C34" s="269">
        <v>2687</v>
      </c>
      <c r="D34" s="132" t="s">
        <v>707</v>
      </c>
      <c r="E34" s="132" t="s">
        <v>707</v>
      </c>
      <c r="F34" s="135">
        <v>313302.64</v>
      </c>
      <c r="G34" s="231">
        <v>432534</v>
      </c>
      <c r="H34" s="135">
        <v>55900</v>
      </c>
      <c r="J34" s="132">
        <v>678124.23</v>
      </c>
      <c r="K34" s="289">
        <v>117131.21</v>
      </c>
      <c r="L34" s="290">
        <v>1500</v>
      </c>
      <c r="M34" s="291">
        <v>21522.93</v>
      </c>
      <c r="O34" s="291">
        <v>505.34</v>
      </c>
      <c r="R34" s="130">
        <v>721888.24</v>
      </c>
      <c r="S34" s="130">
        <v>391756.52</v>
      </c>
      <c r="T34" s="129">
        <v>1383986.73</v>
      </c>
      <c r="U34" s="129">
        <v>181680</v>
      </c>
      <c r="V34" s="129">
        <v>430.41</v>
      </c>
      <c r="W34" s="129">
        <v>40</v>
      </c>
      <c r="X34" s="129">
        <v>1986078.5</v>
      </c>
      <c r="Y34" s="129">
        <v>57207</v>
      </c>
      <c r="Z34" s="230">
        <v>2427672.5</v>
      </c>
      <c r="AA34" s="230">
        <v>19891</v>
      </c>
      <c r="AB34" s="230">
        <v>240</v>
      </c>
      <c r="AC34" s="230">
        <v>606796.62</v>
      </c>
      <c r="AD34" s="230">
        <v>95001.47</v>
      </c>
      <c r="AF34" s="230">
        <v>2</v>
      </c>
    </row>
    <row r="35" spans="1:33">
      <c r="A35" s="106" t="s">
        <v>698</v>
      </c>
      <c r="B35" s="106" t="s">
        <v>699</v>
      </c>
      <c r="C35" s="269">
        <v>2348</v>
      </c>
      <c r="D35" s="132" t="s">
        <v>708</v>
      </c>
      <c r="E35" s="132" t="s">
        <v>708</v>
      </c>
      <c r="F35" s="135">
        <v>289634.92</v>
      </c>
      <c r="G35" s="231">
        <v>63678</v>
      </c>
      <c r="H35" s="135">
        <v>63278.64</v>
      </c>
      <c r="J35" s="132">
        <v>505227.79</v>
      </c>
      <c r="K35" s="289">
        <v>174183.11</v>
      </c>
      <c r="L35" s="290">
        <v>0</v>
      </c>
      <c r="M35" s="291">
        <v>18110.21</v>
      </c>
      <c r="O35" s="291">
        <v>255</v>
      </c>
      <c r="R35" s="130">
        <v>596312.04</v>
      </c>
      <c r="S35" s="130">
        <v>459399.49</v>
      </c>
      <c r="T35" s="129">
        <v>679002.56</v>
      </c>
      <c r="V35" s="129">
        <v>639.27</v>
      </c>
      <c r="W35" s="129">
        <v>20</v>
      </c>
      <c r="X35" s="129">
        <v>952220.5</v>
      </c>
      <c r="Y35" s="129">
        <v>62670</v>
      </c>
      <c r="Z35" s="230">
        <v>1149170.5</v>
      </c>
      <c r="AA35" s="230">
        <v>9400.34</v>
      </c>
      <c r="AC35" s="230">
        <v>409992.8</v>
      </c>
      <c r="AD35" s="230">
        <v>104062.97</v>
      </c>
    </row>
    <row r="36" spans="1:33">
      <c r="A36" s="106" t="s">
        <v>698</v>
      </c>
      <c r="B36" s="106" t="s">
        <v>699</v>
      </c>
      <c r="C36" s="269">
        <v>1733</v>
      </c>
      <c r="D36" s="132" t="s">
        <v>709</v>
      </c>
      <c r="E36" s="132" t="s">
        <v>709</v>
      </c>
      <c r="F36" s="135">
        <v>163348.93</v>
      </c>
      <c r="G36" s="231">
        <v>362752</v>
      </c>
      <c r="H36" s="135">
        <v>75119.97</v>
      </c>
      <c r="J36" s="132">
        <v>754881.93</v>
      </c>
      <c r="K36" s="289">
        <v>161743.32</v>
      </c>
      <c r="L36" s="290">
        <v>0</v>
      </c>
      <c r="M36" s="291">
        <v>22577.69</v>
      </c>
      <c r="O36" s="291">
        <v>245</v>
      </c>
      <c r="R36" s="130">
        <v>728772.04</v>
      </c>
      <c r="S36" s="130">
        <v>556569.79</v>
      </c>
      <c r="T36" s="129">
        <v>1151928.29</v>
      </c>
      <c r="U36" s="129">
        <v>180698</v>
      </c>
      <c r="V36" s="129">
        <v>498.38</v>
      </c>
      <c r="W36" s="129">
        <v>50</v>
      </c>
      <c r="X36" s="129">
        <v>1227590.23</v>
      </c>
      <c r="Y36" s="129">
        <v>32089</v>
      </c>
      <c r="Z36" s="230">
        <v>1619500.23</v>
      </c>
      <c r="AA36" s="230">
        <v>38277</v>
      </c>
      <c r="AB36" s="230">
        <v>23208</v>
      </c>
      <c r="AC36" s="230">
        <v>530099.34</v>
      </c>
      <c r="AD36" s="230">
        <v>172085.7</v>
      </c>
      <c r="AF36" s="230">
        <v>2</v>
      </c>
    </row>
    <row r="37" spans="1:33">
      <c r="A37" s="106" t="s">
        <v>698</v>
      </c>
      <c r="B37" s="106" t="s">
        <v>699</v>
      </c>
      <c r="C37" s="269">
        <v>2559</v>
      </c>
      <c r="D37" s="132" t="s">
        <v>710</v>
      </c>
      <c r="E37" s="132" t="s">
        <v>710</v>
      </c>
      <c r="F37" s="135">
        <v>291754.78000000003</v>
      </c>
      <c r="G37" s="231">
        <v>531689</v>
      </c>
      <c r="H37" s="135">
        <v>76653.56</v>
      </c>
      <c r="J37" s="132">
        <v>383308.26</v>
      </c>
      <c r="K37" s="289">
        <v>164754.96</v>
      </c>
      <c r="L37" s="290">
        <v>0</v>
      </c>
      <c r="M37" s="291">
        <v>20900</v>
      </c>
      <c r="O37" s="291">
        <v>374.2</v>
      </c>
      <c r="R37" s="130">
        <v>-695673.33</v>
      </c>
      <c r="S37" s="130">
        <v>1714982.69</v>
      </c>
      <c r="T37" s="129">
        <v>1485068.1</v>
      </c>
      <c r="U37" s="129">
        <v>86775</v>
      </c>
      <c r="V37" s="129">
        <v>643.97</v>
      </c>
      <c r="W37" s="129">
        <v>3370</v>
      </c>
      <c r="X37" s="129">
        <v>1139200.3400000001</v>
      </c>
      <c r="Y37" s="129">
        <v>27298</v>
      </c>
      <c r="Z37" s="230">
        <v>1530220.34</v>
      </c>
      <c r="AA37" s="230">
        <v>26081</v>
      </c>
      <c r="AB37" s="230">
        <v>6664</v>
      </c>
      <c r="AC37" s="230">
        <v>599973.43000000005</v>
      </c>
      <c r="AD37" s="230">
        <v>171838.64</v>
      </c>
      <c r="AF37" s="230">
        <v>1</v>
      </c>
    </row>
    <row r="38" spans="1:33">
      <c r="A38" s="106" t="s">
        <v>698</v>
      </c>
      <c r="B38" s="106" t="s">
        <v>699</v>
      </c>
      <c r="C38" s="269">
        <v>1951</v>
      </c>
      <c r="D38" s="132" t="s">
        <v>711</v>
      </c>
      <c r="E38" s="132" t="s">
        <v>711</v>
      </c>
      <c r="F38" s="135">
        <v>150772.70000000001</v>
      </c>
      <c r="G38" s="231">
        <v>329317</v>
      </c>
      <c r="H38" s="135">
        <v>85449.64</v>
      </c>
      <c r="J38" s="132">
        <v>1384838.06</v>
      </c>
      <c r="K38" s="289">
        <v>249097.95</v>
      </c>
      <c r="L38" s="290">
        <v>0</v>
      </c>
      <c r="M38" s="291">
        <v>23911.1</v>
      </c>
      <c r="O38" s="291">
        <v>273.04000000000002</v>
      </c>
      <c r="R38" s="130">
        <v>-8356.67</v>
      </c>
      <c r="S38" s="130">
        <v>2179663.7000000002</v>
      </c>
      <c r="T38" s="129">
        <v>1340879.49</v>
      </c>
      <c r="U38" s="129">
        <v>78483</v>
      </c>
      <c r="V38" s="129">
        <v>438.11</v>
      </c>
      <c r="W38" s="129">
        <v>530</v>
      </c>
      <c r="X38" s="129">
        <v>1301770.5</v>
      </c>
      <c r="Y38" s="129">
        <v>16406</v>
      </c>
      <c r="Z38" s="230">
        <v>1828685.5</v>
      </c>
      <c r="AA38" s="230">
        <v>22562</v>
      </c>
      <c r="AB38" s="230">
        <v>27462.95</v>
      </c>
      <c r="AC38" s="230">
        <v>460258.1</v>
      </c>
      <c r="AD38" s="230">
        <v>395554.37</v>
      </c>
    </row>
    <row r="39" spans="1:33">
      <c r="A39" s="106" t="s">
        <v>698</v>
      </c>
      <c r="B39" s="106" t="s">
        <v>699</v>
      </c>
      <c r="C39" s="269">
        <v>3184</v>
      </c>
      <c r="D39" s="132" t="s">
        <v>712</v>
      </c>
      <c r="E39" s="132" t="s">
        <v>712</v>
      </c>
      <c r="F39" s="135">
        <v>716888.61</v>
      </c>
      <c r="G39" s="231">
        <v>659622</v>
      </c>
      <c r="H39" s="135">
        <v>46370.53</v>
      </c>
      <c r="J39" s="132">
        <v>562012.37</v>
      </c>
      <c r="K39" s="289">
        <v>408429.14</v>
      </c>
      <c r="L39" s="290">
        <v>0</v>
      </c>
      <c r="M39" s="291">
        <v>28360</v>
      </c>
      <c r="O39" s="291">
        <v>245</v>
      </c>
      <c r="R39" s="130">
        <v>-316266.55</v>
      </c>
      <c r="S39" s="130">
        <v>1994257.35</v>
      </c>
      <c r="T39" s="129">
        <v>1911129.4</v>
      </c>
      <c r="U39" s="129">
        <v>188300</v>
      </c>
      <c r="V39" s="129">
        <v>1410.8</v>
      </c>
      <c r="W39" s="129">
        <v>2870</v>
      </c>
      <c r="X39" s="129">
        <v>855010</v>
      </c>
      <c r="Y39" s="129">
        <v>22906</v>
      </c>
      <c r="Z39" s="230">
        <v>1457290</v>
      </c>
      <c r="AA39" s="230">
        <v>21171</v>
      </c>
      <c r="AB39" s="230">
        <v>14742</v>
      </c>
      <c r="AC39" s="230">
        <v>553697.07999999996</v>
      </c>
      <c r="AD39" s="230">
        <v>247992.27</v>
      </c>
      <c r="AF39" s="230">
        <v>7</v>
      </c>
    </row>
    <row r="40" spans="1:33">
      <c r="A40" s="106" t="s">
        <v>698</v>
      </c>
      <c r="B40" s="106" t="s">
        <v>699</v>
      </c>
      <c r="C40" s="269">
        <v>2131</v>
      </c>
      <c r="D40" s="132" t="s">
        <v>713</v>
      </c>
      <c r="E40" s="132" t="s">
        <v>713</v>
      </c>
      <c r="F40" s="135">
        <v>387596.11</v>
      </c>
      <c r="G40" s="231">
        <v>218070.93</v>
      </c>
      <c r="H40" s="135">
        <v>51059.46</v>
      </c>
      <c r="J40" s="132">
        <v>906558.34</v>
      </c>
      <c r="K40" s="289">
        <v>511912.07</v>
      </c>
      <c r="L40" s="290">
        <v>0</v>
      </c>
      <c r="M40" s="291">
        <v>26794.39</v>
      </c>
      <c r="O40" s="291">
        <v>0</v>
      </c>
      <c r="R40" s="130">
        <v>598805.72</v>
      </c>
      <c r="S40" s="130">
        <v>1560653.49</v>
      </c>
      <c r="T40" s="129">
        <v>1002677.16</v>
      </c>
      <c r="U40" s="129">
        <v>109720</v>
      </c>
      <c r="V40" s="129">
        <v>792.93</v>
      </c>
      <c r="W40" s="129">
        <v>400</v>
      </c>
      <c r="X40" s="129">
        <v>1615679.21</v>
      </c>
      <c r="Y40" s="129">
        <v>36908</v>
      </c>
      <c r="Z40" s="230">
        <v>1988008.21</v>
      </c>
      <c r="AA40" s="230">
        <v>19972</v>
      </c>
      <c r="AB40" s="230">
        <v>20496</v>
      </c>
      <c r="AC40" s="230">
        <v>547622.56000000006</v>
      </c>
      <c r="AD40" s="230">
        <v>301134.21999999997</v>
      </c>
      <c r="AF40" s="230">
        <v>1</v>
      </c>
    </row>
    <row r="41" spans="1:33">
      <c r="A41" s="106" t="s">
        <v>698</v>
      </c>
      <c r="B41" s="106" t="s">
        <v>699</v>
      </c>
      <c r="C41" s="269">
        <v>1943</v>
      </c>
      <c r="D41" s="132" t="s">
        <v>714</v>
      </c>
      <c r="E41" s="132" t="s">
        <v>714</v>
      </c>
      <c r="F41" s="135">
        <v>588892.75</v>
      </c>
      <c r="G41" s="231">
        <v>323534</v>
      </c>
      <c r="H41" s="135">
        <v>8892.3799999999992</v>
      </c>
      <c r="J41" s="132">
        <v>760569.76</v>
      </c>
      <c r="K41" s="289">
        <v>137878.21</v>
      </c>
      <c r="L41" s="290">
        <v>0</v>
      </c>
      <c r="M41" s="291">
        <v>25078.36</v>
      </c>
      <c r="O41" s="291">
        <v>381.98</v>
      </c>
      <c r="R41" s="130">
        <v>-64565.27</v>
      </c>
      <c r="S41" s="130">
        <v>1367149.29</v>
      </c>
      <c r="T41" s="129">
        <v>1622200.01</v>
      </c>
      <c r="U41" s="129">
        <v>52900</v>
      </c>
      <c r="V41" s="129">
        <v>705.43</v>
      </c>
      <c r="W41" s="129">
        <v>1010</v>
      </c>
      <c r="X41" s="129">
        <v>822346.11</v>
      </c>
      <c r="Y41" s="129">
        <v>13866</v>
      </c>
      <c r="Z41" s="230">
        <v>1318776.1100000001</v>
      </c>
      <c r="AA41" s="230">
        <v>2130</v>
      </c>
      <c r="AB41" s="230">
        <v>6464</v>
      </c>
      <c r="AC41" s="230">
        <v>506952.3</v>
      </c>
      <c r="AD41" s="230">
        <v>186978.4</v>
      </c>
      <c r="AF41" s="230">
        <v>4</v>
      </c>
    </row>
    <row r="42" spans="1:33">
      <c r="A42" s="106" t="s">
        <v>716</v>
      </c>
      <c r="B42" s="106" t="s">
        <v>717</v>
      </c>
      <c r="C42" s="269">
        <v>3652</v>
      </c>
      <c r="D42" s="132" t="s">
        <v>719</v>
      </c>
      <c r="E42" s="132" t="s">
        <v>719</v>
      </c>
      <c r="F42" s="135">
        <v>1221488.44</v>
      </c>
      <c r="G42" s="231">
        <v>8730</v>
      </c>
      <c r="H42" s="135">
        <v>33554.18</v>
      </c>
      <c r="J42" s="132">
        <v>345471.39</v>
      </c>
      <c r="K42" s="289">
        <v>134350.21</v>
      </c>
      <c r="L42" s="290">
        <v>0</v>
      </c>
      <c r="M42" s="291">
        <v>7023.4</v>
      </c>
      <c r="O42" s="291">
        <v>199.76</v>
      </c>
      <c r="R42" s="130">
        <v>-398578.5</v>
      </c>
      <c r="S42" s="130">
        <v>1747176.74</v>
      </c>
      <c r="T42" s="129">
        <v>1303906.71</v>
      </c>
      <c r="U42" s="129">
        <v>370950</v>
      </c>
      <c r="V42" s="129">
        <v>1528.27</v>
      </c>
      <c r="X42" s="129">
        <v>585868.4</v>
      </c>
      <c r="Y42" s="129">
        <v>137500</v>
      </c>
      <c r="Z42" s="230">
        <v>1380553.4</v>
      </c>
      <c r="AA42" s="230">
        <v>6130</v>
      </c>
      <c r="AB42" s="230">
        <v>14470</v>
      </c>
      <c r="AC42" s="230">
        <v>415465.35</v>
      </c>
      <c r="AD42" s="230">
        <v>195361.81</v>
      </c>
    </row>
    <row r="43" spans="1:33">
      <c r="A43" s="106" t="s">
        <v>716</v>
      </c>
      <c r="B43" s="106" t="s">
        <v>717</v>
      </c>
      <c r="C43" s="269">
        <v>4998</v>
      </c>
      <c r="D43" s="132" t="s">
        <v>720</v>
      </c>
      <c r="E43" s="132" t="s">
        <v>720</v>
      </c>
      <c r="F43" s="135">
        <v>185343.64</v>
      </c>
      <c r="G43" s="231">
        <v>0</v>
      </c>
      <c r="H43" s="135">
        <v>150909.56</v>
      </c>
      <c r="J43" s="132">
        <v>641550.15</v>
      </c>
      <c r="K43" s="289">
        <v>110321.72</v>
      </c>
      <c r="L43" s="290">
        <v>0</v>
      </c>
      <c r="M43" s="291">
        <v>17409.98</v>
      </c>
      <c r="O43" s="291">
        <v>0</v>
      </c>
      <c r="R43" s="130">
        <v>-1302074.54</v>
      </c>
      <c r="S43" s="130">
        <v>2580473.12</v>
      </c>
      <c r="T43" s="129">
        <v>2274705.41</v>
      </c>
      <c r="V43" s="129">
        <v>442.82</v>
      </c>
      <c r="W43" s="129">
        <v>200</v>
      </c>
      <c r="X43" s="129">
        <v>1041449.74</v>
      </c>
      <c r="Y43" s="129">
        <v>87000</v>
      </c>
      <c r="Z43" s="230">
        <v>1871768.74</v>
      </c>
      <c r="AA43" s="230">
        <v>7160</v>
      </c>
      <c r="AB43" s="230">
        <v>34666</v>
      </c>
      <c r="AC43" s="230">
        <v>1414573.51</v>
      </c>
      <c r="AD43" s="230">
        <v>228313.21</v>
      </c>
      <c r="AG43" s="230">
        <v>55000</v>
      </c>
    </row>
    <row r="44" spans="1:33">
      <c r="A44" s="106" t="s">
        <v>716</v>
      </c>
      <c r="B44" s="106" t="s">
        <v>717</v>
      </c>
      <c r="C44" s="269">
        <v>3421</v>
      </c>
      <c r="D44" s="132" t="s">
        <v>721</v>
      </c>
      <c r="E44" s="132" t="s">
        <v>721</v>
      </c>
      <c r="F44" s="135">
        <v>507599.21</v>
      </c>
      <c r="G44" s="231">
        <v>0</v>
      </c>
      <c r="H44" s="135">
        <v>112567.15</v>
      </c>
      <c r="J44" s="132">
        <v>392618.14</v>
      </c>
      <c r="K44" s="289">
        <v>58324.2</v>
      </c>
      <c r="L44" s="290">
        <v>0</v>
      </c>
      <c r="M44" s="291">
        <v>8442.1</v>
      </c>
      <c r="O44" s="291">
        <v>2236</v>
      </c>
      <c r="R44" s="130">
        <v>-667483.12</v>
      </c>
      <c r="S44" s="130">
        <v>1682922.85</v>
      </c>
      <c r="T44" s="129">
        <v>1292476.6299999999</v>
      </c>
      <c r="V44" s="129">
        <v>930.41</v>
      </c>
      <c r="X44" s="129">
        <v>888656</v>
      </c>
      <c r="Y44" s="129">
        <v>62202</v>
      </c>
      <c r="Z44" s="230">
        <v>1549098</v>
      </c>
      <c r="AA44" s="230">
        <v>7360</v>
      </c>
      <c r="AB44" s="230">
        <v>32963</v>
      </c>
      <c r="AC44" s="230">
        <v>477595.46</v>
      </c>
      <c r="AD44" s="230">
        <v>132257.71</v>
      </c>
    </row>
    <row r="45" spans="1:33">
      <c r="A45" s="106" t="s">
        <v>716</v>
      </c>
      <c r="B45" s="106" t="s">
        <v>717</v>
      </c>
      <c r="C45" s="269">
        <v>1467</v>
      </c>
      <c r="D45" s="132" t="s">
        <v>722</v>
      </c>
      <c r="E45" s="132" t="s">
        <v>722</v>
      </c>
      <c r="F45" s="135">
        <v>168610.33</v>
      </c>
      <c r="G45" s="231">
        <v>0</v>
      </c>
      <c r="H45" s="135">
        <v>21428.46</v>
      </c>
      <c r="J45" s="132">
        <v>612285.99</v>
      </c>
      <c r="K45" s="289">
        <v>107129.38</v>
      </c>
      <c r="L45" s="290">
        <v>0</v>
      </c>
      <c r="M45" s="291">
        <v>8757.1299999999992</v>
      </c>
      <c r="O45" s="291">
        <v>188.96</v>
      </c>
      <c r="R45" s="130">
        <v>-607982.75</v>
      </c>
      <c r="S45" s="130">
        <v>1664645.88</v>
      </c>
      <c r="T45" s="129">
        <v>778981.38</v>
      </c>
      <c r="V45" s="129">
        <v>395.44</v>
      </c>
      <c r="W45" s="129">
        <v>40</v>
      </c>
      <c r="X45" s="129">
        <v>1163229</v>
      </c>
      <c r="Y45" s="129">
        <v>126570</v>
      </c>
      <c r="Z45" s="230">
        <v>1499812</v>
      </c>
      <c r="AA45" s="230">
        <v>7500</v>
      </c>
      <c r="AB45" s="230">
        <v>67268</v>
      </c>
      <c r="AC45" s="230">
        <v>449661.86</v>
      </c>
      <c r="AD45" s="230">
        <v>201129.02</v>
      </c>
    </row>
    <row r="46" spans="1:33">
      <c r="A46" s="106" t="s">
        <v>716</v>
      </c>
      <c r="B46" s="106" t="s">
        <v>717</v>
      </c>
      <c r="C46" s="269">
        <v>4845</v>
      </c>
      <c r="D46" s="132" t="s">
        <v>723</v>
      </c>
      <c r="E46" s="132" t="s">
        <v>723</v>
      </c>
      <c r="F46" s="135">
        <v>341004.05</v>
      </c>
      <c r="G46" s="231">
        <v>0</v>
      </c>
      <c r="H46" s="135">
        <v>80059.429999999993</v>
      </c>
      <c r="J46" s="132">
        <v>3336809.4</v>
      </c>
      <c r="K46" s="289">
        <v>68851.12</v>
      </c>
      <c r="L46" s="290">
        <v>0</v>
      </c>
      <c r="M46" s="291">
        <v>13564</v>
      </c>
      <c r="O46" s="291">
        <v>186.12</v>
      </c>
      <c r="R46" s="130">
        <v>3641385.01</v>
      </c>
      <c r="S46" s="130">
        <v>349948.56</v>
      </c>
      <c r="T46" s="129">
        <v>1366037.41</v>
      </c>
      <c r="U46" s="129">
        <v>192000</v>
      </c>
      <c r="V46" s="129">
        <v>1390.3</v>
      </c>
      <c r="X46" s="129">
        <v>910080.5</v>
      </c>
      <c r="Y46" s="129">
        <v>191000</v>
      </c>
      <c r="Z46" s="230">
        <v>1942445.5</v>
      </c>
      <c r="AA46" s="230">
        <v>4000</v>
      </c>
      <c r="AB46" s="230">
        <v>37891</v>
      </c>
      <c r="AC46" s="230">
        <v>582623.68999999994</v>
      </c>
      <c r="AD46" s="230">
        <v>228227.69</v>
      </c>
      <c r="AG46" s="230">
        <v>43680.02</v>
      </c>
    </row>
    <row r="47" spans="1:33">
      <c r="A47" s="106" t="s">
        <v>716</v>
      </c>
      <c r="B47" s="106" t="s">
        <v>717</v>
      </c>
      <c r="C47" s="269">
        <v>3469</v>
      </c>
      <c r="D47" s="132" t="s">
        <v>724</v>
      </c>
      <c r="E47" s="132" t="s">
        <v>724</v>
      </c>
      <c r="F47" s="135">
        <v>272779.65999999997</v>
      </c>
      <c r="G47" s="231">
        <v>0</v>
      </c>
      <c r="H47" s="135">
        <v>51242.06</v>
      </c>
      <c r="J47" s="132">
        <v>757777.42</v>
      </c>
      <c r="K47" s="289">
        <v>64327.97</v>
      </c>
      <c r="L47" s="290">
        <v>0</v>
      </c>
      <c r="M47" s="291">
        <v>7755.2</v>
      </c>
      <c r="O47" s="291">
        <v>329.04</v>
      </c>
      <c r="R47" s="130">
        <v>-328144.01</v>
      </c>
      <c r="S47" s="130">
        <v>1610762.41</v>
      </c>
      <c r="T47" s="129">
        <v>1357840.2</v>
      </c>
      <c r="U47" s="129">
        <v>180000</v>
      </c>
      <c r="V47" s="129">
        <v>571.27</v>
      </c>
      <c r="W47" s="129">
        <v>60</v>
      </c>
      <c r="X47" s="129">
        <v>916161.5</v>
      </c>
      <c r="Y47" s="129">
        <v>19000</v>
      </c>
      <c r="Z47" s="230">
        <v>1768170.5</v>
      </c>
      <c r="AA47" s="230">
        <v>7000</v>
      </c>
      <c r="AB47" s="230">
        <v>42267</v>
      </c>
      <c r="AC47" s="230">
        <v>614190.53</v>
      </c>
      <c r="AD47" s="230">
        <v>186580.47</v>
      </c>
    </row>
    <row r="48" spans="1:33">
      <c r="A48" s="106" t="s">
        <v>716</v>
      </c>
      <c r="B48" s="106" t="s">
        <v>717</v>
      </c>
      <c r="C48" s="269">
        <v>2587</v>
      </c>
      <c r="D48" s="132" t="s">
        <v>725</v>
      </c>
      <c r="E48" s="132" t="s">
        <v>725</v>
      </c>
      <c r="F48" s="135">
        <v>317831.13</v>
      </c>
      <c r="G48" s="231">
        <v>0</v>
      </c>
      <c r="H48" s="135">
        <v>114810.74</v>
      </c>
      <c r="J48" s="132">
        <v>842219.66</v>
      </c>
      <c r="K48" s="289">
        <v>54620.29</v>
      </c>
      <c r="L48" s="290">
        <v>0</v>
      </c>
      <c r="M48" s="291">
        <v>7374.88</v>
      </c>
      <c r="O48" s="291">
        <v>8.4600000000000009</v>
      </c>
      <c r="R48" s="130">
        <v>-1188426.99</v>
      </c>
      <c r="S48" s="130">
        <v>2707380.46</v>
      </c>
      <c r="T48" s="129">
        <v>1058012.3</v>
      </c>
      <c r="U48" s="129">
        <v>180000</v>
      </c>
      <c r="V48" s="129">
        <v>791.66</v>
      </c>
      <c r="W48" s="129">
        <v>1698</v>
      </c>
      <c r="X48" s="129">
        <v>1165269.3899999999</v>
      </c>
      <c r="Y48" s="129">
        <v>71840</v>
      </c>
      <c r="Z48" s="230">
        <v>1837030.39</v>
      </c>
      <c r="AA48" s="230">
        <v>4000</v>
      </c>
      <c r="AB48" s="230">
        <v>23980</v>
      </c>
      <c r="AC48" s="230">
        <v>588374.81000000006</v>
      </c>
      <c r="AD48" s="230">
        <v>221081.14</v>
      </c>
    </row>
    <row r="49" spans="1:33">
      <c r="A49" s="106" t="s">
        <v>716</v>
      </c>
      <c r="B49" s="106" t="s">
        <v>717</v>
      </c>
      <c r="C49" s="269">
        <v>1576</v>
      </c>
      <c r="D49" s="132" t="s">
        <v>726</v>
      </c>
      <c r="E49" s="132" t="s">
        <v>726</v>
      </c>
      <c r="F49" s="135">
        <v>495995.29</v>
      </c>
      <c r="G49" s="231">
        <v>0</v>
      </c>
      <c r="H49" s="135">
        <v>12534.33</v>
      </c>
      <c r="J49" s="132">
        <v>745054.06</v>
      </c>
      <c r="K49" s="289">
        <v>114400.08</v>
      </c>
      <c r="M49" s="291">
        <v>8504.51</v>
      </c>
      <c r="O49" s="291">
        <v>177.4</v>
      </c>
      <c r="R49" s="130">
        <v>-825363.53</v>
      </c>
      <c r="S49" s="130">
        <v>2321309.19</v>
      </c>
      <c r="T49" s="129">
        <v>543138.03</v>
      </c>
      <c r="V49" s="129">
        <v>1035.52</v>
      </c>
      <c r="X49" s="129">
        <v>603289.5</v>
      </c>
      <c r="Y49" s="129">
        <v>43002</v>
      </c>
      <c r="Z49" s="230">
        <v>803330.5</v>
      </c>
      <c r="AA49" s="230">
        <v>7500</v>
      </c>
      <c r="AB49" s="230">
        <v>38030</v>
      </c>
      <c r="AC49" s="230">
        <v>309105.63</v>
      </c>
      <c r="AD49" s="230">
        <v>169142.73</v>
      </c>
    </row>
    <row r="50" spans="1:33">
      <c r="A50" s="106" t="s">
        <v>716</v>
      </c>
      <c r="B50" s="106" t="s">
        <v>717</v>
      </c>
      <c r="C50" s="269">
        <v>2113</v>
      </c>
      <c r="D50" s="132" t="s">
        <v>727</v>
      </c>
      <c r="E50" s="132" t="s">
        <v>727</v>
      </c>
      <c r="F50" s="135">
        <v>1040707.11</v>
      </c>
      <c r="G50" s="231">
        <v>20000</v>
      </c>
      <c r="H50" s="135">
        <v>27791.27</v>
      </c>
      <c r="J50" s="132">
        <v>491949.54</v>
      </c>
      <c r="K50" s="289">
        <v>98118.79</v>
      </c>
      <c r="L50" s="290">
        <v>0</v>
      </c>
      <c r="M50" s="291">
        <v>13379.99</v>
      </c>
      <c r="O50" s="291">
        <v>36616.92</v>
      </c>
      <c r="R50" s="130">
        <v>355468.56</v>
      </c>
      <c r="S50" s="130">
        <v>991778.49</v>
      </c>
      <c r="T50" s="129">
        <v>529124.55000000005</v>
      </c>
      <c r="U50" s="129">
        <v>75580</v>
      </c>
      <c r="V50" s="129">
        <v>1473.68</v>
      </c>
      <c r="X50" s="129">
        <v>756375.9</v>
      </c>
      <c r="Y50" s="129">
        <v>182000</v>
      </c>
      <c r="Z50" s="230">
        <v>854233.9</v>
      </c>
      <c r="AB50" s="230">
        <v>23264</v>
      </c>
      <c r="AC50" s="230">
        <v>276314.03999999998</v>
      </c>
      <c r="AD50" s="230">
        <v>72046.39</v>
      </c>
      <c r="AG50" s="230">
        <v>37373.050000000003</v>
      </c>
    </row>
    <row r="51" spans="1:33">
      <c r="A51" s="106" t="s">
        <v>716</v>
      </c>
      <c r="B51" s="106" t="s">
        <v>717</v>
      </c>
      <c r="C51" s="269">
        <v>1780</v>
      </c>
      <c r="D51" s="132" t="s">
        <v>728</v>
      </c>
      <c r="E51" s="132" t="s">
        <v>728</v>
      </c>
      <c r="F51" s="135">
        <v>286166.2</v>
      </c>
      <c r="G51" s="231">
        <v>0</v>
      </c>
      <c r="H51" s="135">
        <v>16102.55</v>
      </c>
      <c r="J51" s="132">
        <v>2851118.65</v>
      </c>
      <c r="K51" s="289">
        <v>103547.96</v>
      </c>
      <c r="L51" s="290">
        <v>0</v>
      </c>
      <c r="M51" s="291">
        <v>16444.3</v>
      </c>
      <c r="O51" s="291">
        <v>232.79</v>
      </c>
      <c r="R51" s="130">
        <v>2577629.42</v>
      </c>
      <c r="S51" s="130">
        <v>667821.93000000005</v>
      </c>
      <c r="T51" s="129">
        <v>617699.02</v>
      </c>
      <c r="U51" s="129">
        <v>77000</v>
      </c>
      <c r="V51" s="129">
        <v>462.82</v>
      </c>
      <c r="X51" s="129">
        <v>938721.3</v>
      </c>
      <c r="Y51" s="129">
        <v>168700</v>
      </c>
      <c r="Z51" s="230">
        <v>1128813.3</v>
      </c>
      <c r="AA51" s="230">
        <v>3500</v>
      </c>
      <c r="AB51" s="230">
        <v>40474</v>
      </c>
      <c r="AC51" s="230">
        <v>422999.05</v>
      </c>
      <c r="AD51" s="230">
        <v>211989.87</v>
      </c>
    </row>
    <row r="52" spans="1:33">
      <c r="A52" s="106" t="s">
        <v>689</v>
      </c>
      <c r="B52" s="106" t="s">
        <v>731</v>
      </c>
      <c r="C52" s="269">
        <v>1148</v>
      </c>
      <c r="D52" s="132" t="s">
        <v>733</v>
      </c>
      <c r="E52" s="132" t="s">
        <v>733</v>
      </c>
      <c r="F52" s="135">
        <v>232698.74</v>
      </c>
      <c r="G52" s="231">
        <v>42879</v>
      </c>
      <c r="H52" s="135">
        <v>7745.32</v>
      </c>
      <c r="J52" s="132">
        <v>1052285.29</v>
      </c>
      <c r="K52" s="289">
        <v>273991.03000000003</v>
      </c>
      <c r="L52" s="290">
        <v>0</v>
      </c>
      <c r="M52" s="291">
        <v>11565.21</v>
      </c>
      <c r="O52" s="291">
        <v>2388</v>
      </c>
      <c r="R52" s="130">
        <v>-445421.24</v>
      </c>
      <c r="S52" s="130">
        <v>2139773.89</v>
      </c>
      <c r="T52" s="129">
        <v>735773.13</v>
      </c>
      <c r="V52" s="129">
        <v>1196.8399999999999</v>
      </c>
      <c r="X52" s="129">
        <v>473012.1</v>
      </c>
      <c r="Z52" s="230">
        <v>576712.1</v>
      </c>
      <c r="AB52" s="230">
        <v>49488</v>
      </c>
      <c r="AC52" s="230">
        <v>449743.86</v>
      </c>
      <c r="AD52" s="230">
        <v>192444.59</v>
      </c>
      <c r="AG52" s="230">
        <v>40300</v>
      </c>
    </row>
    <row r="53" spans="1:33">
      <c r="A53" s="106" t="s">
        <v>689</v>
      </c>
      <c r="B53" s="106" t="s">
        <v>731</v>
      </c>
      <c r="C53" s="269">
        <v>600</v>
      </c>
      <c r="D53" s="132" t="s">
        <v>734</v>
      </c>
      <c r="E53" s="132" t="s">
        <v>734</v>
      </c>
      <c r="F53" s="135">
        <v>447893.46</v>
      </c>
      <c r="G53" s="231">
        <v>81429</v>
      </c>
      <c r="H53" s="135">
        <v>14705.13</v>
      </c>
      <c r="J53" s="132">
        <v>451547.88</v>
      </c>
      <c r="K53" s="289">
        <v>164671.28</v>
      </c>
      <c r="L53" s="290">
        <v>0</v>
      </c>
      <c r="M53" s="291">
        <v>17356.52</v>
      </c>
      <c r="O53" s="291">
        <v>10572</v>
      </c>
      <c r="R53" s="130">
        <v>739508.99</v>
      </c>
      <c r="S53" s="130">
        <v>293207.49</v>
      </c>
      <c r="T53" s="129">
        <v>787822.8</v>
      </c>
      <c r="V53" s="129">
        <v>1381.68</v>
      </c>
      <c r="X53" s="129">
        <v>184968</v>
      </c>
      <c r="Z53" s="230">
        <v>462948</v>
      </c>
      <c r="AB53" s="230">
        <v>13638</v>
      </c>
      <c r="AC53" s="230">
        <v>297439.42</v>
      </c>
      <c r="AD53" s="230">
        <v>76545.31</v>
      </c>
      <c r="AG53" s="230">
        <v>24000</v>
      </c>
    </row>
    <row r="54" spans="1:33">
      <c r="A54" s="106" t="s">
        <v>689</v>
      </c>
      <c r="B54" s="106" t="s">
        <v>731</v>
      </c>
      <c r="C54" s="269">
        <v>1963</v>
      </c>
      <c r="D54" s="132" t="s">
        <v>735</v>
      </c>
      <c r="E54" s="132" t="s">
        <v>735</v>
      </c>
      <c r="F54" s="135">
        <v>296633.17</v>
      </c>
      <c r="G54" s="231">
        <v>51492</v>
      </c>
      <c r="H54" s="135">
        <v>31615.81</v>
      </c>
      <c r="J54" s="132">
        <v>930364.4</v>
      </c>
      <c r="K54" s="289">
        <v>211194.68</v>
      </c>
      <c r="L54" s="290">
        <v>4156</v>
      </c>
      <c r="M54" s="291">
        <v>18861.13</v>
      </c>
      <c r="O54" s="291">
        <v>4204</v>
      </c>
      <c r="R54" s="130">
        <v>-329000.25</v>
      </c>
      <c r="S54" s="130">
        <v>1946315.03</v>
      </c>
      <c r="T54" s="129">
        <v>985266.97</v>
      </c>
      <c r="U54" s="129">
        <v>60155</v>
      </c>
      <c r="V54" s="129">
        <v>1264.17</v>
      </c>
      <c r="X54" s="129">
        <v>731107.5</v>
      </c>
      <c r="Z54" s="230">
        <v>1020807.5</v>
      </c>
      <c r="AA54" s="230">
        <v>3500</v>
      </c>
      <c r="AB54" s="230">
        <v>24098</v>
      </c>
      <c r="AC54" s="230">
        <v>661782.12</v>
      </c>
      <c r="AD54" s="230">
        <v>190841.87</v>
      </c>
    </row>
    <row r="55" spans="1:33">
      <c r="A55" s="106" t="s">
        <v>689</v>
      </c>
      <c r="B55" s="106" t="s">
        <v>731</v>
      </c>
      <c r="C55" s="269">
        <v>3524</v>
      </c>
      <c r="D55" s="132" t="s">
        <v>736</v>
      </c>
      <c r="E55" s="132" t="s">
        <v>736</v>
      </c>
      <c r="F55" s="135">
        <v>525131.64</v>
      </c>
      <c r="G55" s="231">
        <v>59839.5</v>
      </c>
      <c r="H55" s="135">
        <v>41111.370000000003</v>
      </c>
      <c r="J55" s="132">
        <v>984607.36</v>
      </c>
      <c r="K55" s="289">
        <v>278037.21000000002</v>
      </c>
      <c r="L55" s="290">
        <v>22500</v>
      </c>
      <c r="M55" s="291">
        <v>43437.99</v>
      </c>
      <c r="O55" s="291">
        <v>5187</v>
      </c>
      <c r="R55" s="130">
        <v>-447818.13</v>
      </c>
      <c r="S55" s="130">
        <v>2217512.62</v>
      </c>
      <c r="T55" s="129">
        <v>1380406.53</v>
      </c>
      <c r="U55" s="129">
        <v>80780</v>
      </c>
      <c r="V55" s="129">
        <v>1662.31</v>
      </c>
      <c r="X55" s="129">
        <v>846492.55</v>
      </c>
      <c r="Z55" s="230">
        <v>1282913.55</v>
      </c>
      <c r="AA55" s="230">
        <v>7000</v>
      </c>
      <c r="AB55" s="230">
        <v>15139.5</v>
      </c>
      <c r="AC55" s="230">
        <v>746283.51</v>
      </c>
      <c r="AD55" s="230">
        <v>210097.23</v>
      </c>
    </row>
    <row r="56" spans="1:33">
      <c r="A56" s="106" t="s">
        <v>689</v>
      </c>
      <c r="B56" s="106" t="s">
        <v>731</v>
      </c>
      <c r="C56" s="269">
        <v>4129</v>
      </c>
      <c r="D56" s="132" t="s">
        <v>737</v>
      </c>
      <c r="E56" s="132" t="s">
        <v>737</v>
      </c>
      <c r="F56" s="135">
        <v>441976.47</v>
      </c>
      <c r="G56" s="231">
        <v>92443.5</v>
      </c>
      <c r="H56" s="135">
        <v>36829</v>
      </c>
      <c r="J56" s="132">
        <v>847430.59</v>
      </c>
      <c r="K56" s="289">
        <v>265990.53000000003</v>
      </c>
      <c r="L56" s="290">
        <v>5960</v>
      </c>
      <c r="M56" s="291">
        <v>24832.720000000001</v>
      </c>
      <c r="O56" s="291">
        <v>6967.25</v>
      </c>
      <c r="R56" s="130">
        <v>-260418.92</v>
      </c>
      <c r="S56" s="130">
        <v>1921030.3</v>
      </c>
      <c r="T56" s="129">
        <v>1514238.2</v>
      </c>
      <c r="U56" s="129">
        <v>93821</v>
      </c>
      <c r="V56" s="129">
        <v>1600.19</v>
      </c>
      <c r="X56" s="129">
        <v>721830.5</v>
      </c>
      <c r="Z56" s="230">
        <v>1191464.5</v>
      </c>
      <c r="AA56" s="230">
        <v>24000</v>
      </c>
      <c r="AB56" s="230">
        <v>13228</v>
      </c>
      <c r="AC56" s="230">
        <v>887674.81</v>
      </c>
      <c r="AD56" s="230">
        <v>228823.84</v>
      </c>
    </row>
    <row r="57" spans="1:33">
      <c r="A57" s="106" t="s">
        <v>689</v>
      </c>
      <c r="B57" s="106" t="s">
        <v>731</v>
      </c>
      <c r="C57" s="269">
        <v>2325</v>
      </c>
      <c r="D57" s="132" t="s">
        <v>738</v>
      </c>
      <c r="E57" s="132" t="s">
        <v>738</v>
      </c>
      <c r="F57" s="135">
        <v>533128.59</v>
      </c>
      <c r="G57" s="231">
        <v>47108</v>
      </c>
      <c r="H57" s="135">
        <v>72026</v>
      </c>
      <c r="J57" s="132">
        <v>770732.65</v>
      </c>
      <c r="K57" s="289">
        <v>276103.90000000002</v>
      </c>
      <c r="L57" s="290">
        <v>7000</v>
      </c>
      <c r="M57" s="291">
        <v>22557.52</v>
      </c>
      <c r="O57" s="291">
        <v>1158</v>
      </c>
      <c r="R57" s="130">
        <v>-25188.91</v>
      </c>
      <c r="S57" s="130">
        <v>1915444.77</v>
      </c>
      <c r="T57" s="129">
        <v>1111027.51</v>
      </c>
      <c r="U57" s="129">
        <v>35182.050000000003</v>
      </c>
      <c r="V57" s="129">
        <v>1857.72</v>
      </c>
      <c r="X57" s="129">
        <v>1014444.38</v>
      </c>
      <c r="Y57" s="129">
        <v>10000</v>
      </c>
      <c r="Z57" s="230">
        <v>1244602.3799999999</v>
      </c>
      <c r="AB57" s="230">
        <v>43272</v>
      </c>
      <c r="AC57" s="230">
        <v>807142.33</v>
      </c>
      <c r="AD57" s="230">
        <v>249367.19</v>
      </c>
      <c r="AG57" s="230">
        <v>50000</v>
      </c>
    </row>
    <row r="58" spans="1:33">
      <c r="A58" s="106" t="s">
        <v>689</v>
      </c>
      <c r="B58" s="106" t="s">
        <v>731</v>
      </c>
      <c r="C58" s="269">
        <v>1841</v>
      </c>
      <c r="D58" s="132" t="s">
        <v>739</v>
      </c>
      <c r="E58" s="132" t="s">
        <v>739</v>
      </c>
      <c r="F58" s="135">
        <v>311839.48</v>
      </c>
      <c r="G58" s="231">
        <v>33730</v>
      </c>
      <c r="H58" s="135">
        <v>21820.720000000001</v>
      </c>
      <c r="J58" s="132">
        <v>734691.52</v>
      </c>
      <c r="K58" s="289">
        <v>264577.91999999998</v>
      </c>
      <c r="L58" s="290">
        <v>0</v>
      </c>
      <c r="M58" s="291">
        <v>19481.71</v>
      </c>
      <c r="O58" s="291">
        <v>1809</v>
      </c>
      <c r="R58" s="130">
        <v>-199816.51</v>
      </c>
      <c r="S58" s="130">
        <v>1650781.62</v>
      </c>
      <c r="T58" s="129">
        <v>1315312.77</v>
      </c>
      <c r="V58" s="129">
        <v>1353.76</v>
      </c>
      <c r="X58" s="129">
        <v>375629</v>
      </c>
      <c r="Z58" s="230">
        <v>918744.58</v>
      </c>
      <c r="AA58" s="230">
        <v>39310</v>
      </c>
      <c r="AB58" s="230">
        <v>18078</v>
      </c>
      <c r="AC58" s="230">
        <v>636998.97</v>
      </c>
      <c r="AD58" s="230">
        <v>184760.16</v>
      </c>
    </row>
    <row r="59" spans="1:33">
      <c r="A59" s="106" t="s">
        <v>689</v>
      </c>
      <c r="B59" s="106" t="s">
        <v>731</v>
      </c>
      <c r="C59" s="269">
        <v>1982</v>
      </c>
      <c r="D59" s="132" t="s">
        <v>740</v>
      </c>
      <c r="E59" s="132" t="s">
        <v>740</v>
      </c>
      <c r="F59" s="135">
        <v>98466.77</v>
      </c>
      <c r="G59" s="231">
        <v>38527</v>
      </c>
      <c r="H59" s="135">
        <v>11436.43</v>
      </c>
      <c r="J59" s="132">
        <v>1134986.21</v>
      </c>
      <c r="K59" s="289">
        <v>225813.8</v>
      </c>
      <c r="L59" s="290">
        <v>1122</v>
      </c>
      <c r="M59" s="291">
        <v>21125.09</v>
      </c>
      <c r="O59" s="291">
        <v>1530.67</v>
      </c>
      <c r="R59" s="130">
        <v>-363361.49</v>
      </c>
      <c r="S59" s="130">
        <v>2032099.69</v>
      </c>
      <c r="T59" s="129">
        <v>1010375.96</v>
      </c>
      <c r="U59" s="129">
        <v>11387</v>
      </c>
      <c r="V59" s="129">
        <v>839.5</v>
      </c>
      <c r="X59" s="129">
        <v>465843</v>
      </c>
      <c r="Z59" s="230">
        <v>897133</v>
      </c>
      <c r="AA59" s="230">
        <v>3500</v>
      </c>
      <c r="AB59" s="230">
        <v>14828</v>
      </c>
      <c r="AC59" s="230">
        <v>541419.32999999996</v>
      </c>
      <c r="AD59" s="230">
        <v>214850.88</v>
      </c>
    </row>
    <row r="60" spans="1:33">
      <c r="A60" s="106" t="s">
        <v>689</v>
      </c>
      <c r="B60" s="106" t="s">
        <v>731</v>
      </c>
      <c r="C60" s="269">
        <v>4846</v>
      </c>
      <c r="D60" s="132" t="s">
        <v>741</v>
      </c>
      <c r="E60" s="132" t="s">
        <v>741</v>
      </c>
      <c r="F60" s="135">
        <v>154921.60999999999</v>
      </c>
      <c r="G60" s="231">
        <v>105415</v>
      </c>
      <c r="H60" s="135">
        <v>50350</v>
      </c>
      <c r="J60" s="132">
        <v>1665177.65</v>
      </c>
      <c r="K60" s="289">
        <v>273614.8</v>
      </c>
      <c r="L60" s="290">
        <v>14600</v>
      </c>
      <c r="M60" s="291">
        <v>54506.87</v>
      </c>
      <c r="O60" s="291">
        <v>7008</v>
      </c>
      <c r="R60" s="130">
        <v>1053249.73</v>
      </c>
      <c r="S60" s="130">
        <v>1174038.5</v>
      </c>
      <c r="T60" s="129">
        <v>2053294.38</v>
      </c>
      <c r="U60" s="129">
        <v>70305</v>
      </c>
      <c r="V60" s="129">
        <v>1289.96</v>
      </c>
      <c r="X60" s="129">
        <v>696044.5</v>
      </c>
      <c r="Z60" s="230">
        <v>1427681.5</v>
      </c>
      <c r="AB60" s="230">
        <v>13608</v>
      </c>
      <c r="AC60" s="230">
        <v>1194815.8999999999</v>
      </c>
      <c r="AD60" s="230">
        <v>238752.48</v>
      </c>
    </row>
    <row r="61" spans="1:33">
      <c r="A61" s="106" t="s">
        <v>689</v>
      </c>
      <c r="B61" s="106" t="s">
        <v>731</v>
      </c>
      <c r="C61" s="269">
        <v>5177</v>
      </c>
      <c r="D61" s="132" t="s">
        <v>742</v>
      </c>
      <c r="E61" s="132" t="s">
        <v>742</v>
      </c>
      <c r="F61" s="135">
        <v>862909.67</v>
      </c>
      <c r="G61" s="231">
        <v>201161.5</v>
      </c>
      <c r="H61" s="135">
        <v>59003.35</v>
      </c>
      <c r="J61" s="132">
        <v>1320306.7</v>
      </c>
      <c r="K61" s="289">
        <v>504176.36</v>
      </c>
      <c r="L61" s="290">
        <v>14800</v>
      </c>
      <c r="M61" s="291">
        <v>67111.17</v>
      </c>
      <c r="O61" s="291">
        <v>10427.030000000001</v>
      </c>
      <c r="R61" s="130">
        <v>-989023.48</v>
      </c>
      <c r="S61" s="130">
        <v>3795531.45</v>
      </c>
      <c r="T61" s="129">
        <v>2087593.07</v>
      </c>
      <c r="U61" s="129">
        <v>71730</v>
      </c>
      <c r="V61" s="129">
        <v>2729.87</v>
      </c>
      <c r="X61" s="129">
        <v>1132097.8700000001</v>
      </c>
      <c r="Z61" s="230">
        <v>1901290.55</v>
      </c>
      <c r="AA61" s="230">
        <v>14000</v>
      </c>
      <c r="AB61" s="230">
        <v>35873.68</v>
      </c>
      <c r="AC61" s="230">
        <v>946927.96</v>
      </c>
      <c r="AD61" s="230">
        <v>335347.21000000002</v>
      </c>
      <c r="AG61" s="230">
        <v>12000</v>
      </c>
    </row>
    <row r="62" spans="1:33">
      <c r="A62" s="106" t="s">
        <v>689</v>
      </c>
      <c r="B62" s="106" t="s">
        <v>731</v>
      </c>
      <c r="C62" s="269">
        <v>3373</v>
      </c>
      <c r="D62" s="132" t="s">
        <v>743</v>
      </c>
      <c r="E62" s="132" t="s">
        <v>743</v>
      </c>
      <c r="F62" s="135">
        <v>249572.5</v>
      </c>
      <c r="G62" s="231">
        <v>66611</v>
      </c>
      <c r="H62" s="135">
        <v>58177.3</v>
      </c>
      <c r="J62" s="132">
        <v>705801.67</v>
      </c>
      <c r="K62" s="289">
        <v>301065.53000000003</v>
      </c>
      <c r="L62" s="290">
        <v>51480</v>
      </c>
      <c r="M62" s="291">
        <v>30593.51</v>
      </c>
      <c r="O62" s="291">
        <v>4763.29</v>
      </c>
      <c r="R62" s="130">
        <v>-373858.99</v>
      </c>
      <c r="S62" s="130">
        <v>1606269.64</v>
      </c>
      <c r="T62" s="129">
        <v>1438843.74</v>
      </c>
      <c r="V62" s="129">
        <v>1093.45</v>
      </c>
      <c r="X62" s="129">
        <v>720952</v>
      </c>
      <c r="Y62" s="129">
        <v>94000</v>
      </c>
      <c r="Z62" s="230">
        <v>1206914</v>
      </c>
      <c r="AB62" s="230">
        <v>1190</v>
      </c>
      <c r="AC62" s="230">
        <v>783617.42</v>
      </c>
      <c r="AD62" s="230">
        <v>201187.22</v>
      </c>
    </row>
    <row r="63" spans="1:33">
      <c r="A63" s="106" t="s">
        <v>689</v>
      </c>
      <c r="B63" s="106" t="s">
        <v>731</v>
      </c>
      <c r="C63" s="269">
        <v>2100</v>
      </c>
      <c r="D63" s="132" t="s">
        <v>744</v>
      </c>
      <c r="E63" s="132" t="s">
        <v>744</v>
      </c>
      <c r="F63" s="135">
        <v>229984.18</v>
      </c>
      <c r="G63" s="231">
        <v>118635</v>
      </c>
      <c r="H63" s="135">
        <v>59887</v>
      </c>
      <c r="J63" s="132">
        <v>440143.07</v>
      </c>
      <c r="K63" s="289">
        <v>226096.27</v>
      </c>
      <c r="L63" s="290">
        <v>12000</v>
      </c>
      <c r="M63" s="291">
        <v>26431.3</v>
      </c>
      <c r="O63" s="291">
        <v>10861.43</v>
      </c>
      <c r="R63" s="130">
        <v>-1728594.33</v>
      </c>
      <c r="S63" s="130">
        <v>2640334.33</v>
      </c>
      <c r="T63" s="129">
        <v>1022429.88</v>
      </c>
      <c r="U63" s="129">
        <v>32488</v>
      </c>
      <c r="V63" s="129">
        <v>917.07</v>
      </c>
      <c r="X63" s="129">
        <v>712515</v>
      </c>
      <c r="Z63" s="230">
        <v>832115</v>
      </c>
      <c r="AB63" s="230">
        <v>18140</v>
      </c>
      <c r="AC63" s="230">
        <v>703482.81</v>
      </c>
      <c r="AD63" s="230">
        <v>100899.35</v>
      </c>
    </row>
    <row r="64" spans="1:33">
      <c r="A64" s="106" t="s">
        <v>689</v>
      </c>
      <c r="B64" s="106" t="s">
        <v>731</v>
      </c>
      <c r="C64" s="269">
        <v>4881</v>
      </c>
      <c r="D64" s="132" t="s">
        <v>745</v>
      </c>
      <c r="E64" s="132" t="s">
        <v>745</v>
      </c>
      <c r="F64" s="135">
        <v>207252.68</v>
      </c>
      <c r="G64" s="231">
        <v>44227</v>
      </c>
      <c r="H64" s="135">
        <v>14793.52</v>
      </c>
      <c r="J64" s="132">
        <v>1900106.76</v>
      </c>
      <c r="K64" s="289">
        <v>223648.46</v>
      </c>
      <c r="L64" s="290">
        <v>11656</v>
      </c>
      <c r="M64" s="291">
        <v>26326</v>
      </c>
      <c r="O64" s="291">
        <v>2288</v>
      </c>
      <c r="R64" s="130">
        <v>460522.08</v>
      </c>
      <c r="S64" s="130">
        <v>2029021.21</v>
      </c>
      <c r="T64" s="129">
        <v>713963.09</v>
      </c>
      <c r="V64" s="129">
        <v>872.61</v>
      </c>
      <c r="X64" s="129">
        <v>420304.5</v>
      </c>
      <c r="Y64" s="129">
        <v>24000</v>
      </c>
      <c r="Z64" s="230">
        <v>480304.5</v>
      </c>
      <c r="AB64" s="230">
        <v>12618</v>
      </c>
      <c r="AC64" s="230">
        <v>564742.56999999995</v>
      </c>
      <c r="AD64" s="230">
        <v>241260</v>
      </c>
    </row>
    <row r="65" spans="1:33">
      <c r="A65" s="106" t="s">
        <v>747</v>
      </c>
      <c r="B65" s="106" t="s">
        <v>748</v>
      </c>
      <c r="C65" s="269">
        <v>1307</v>
      </c>
      <c r="D65" s="132" t="s">
        <v>750</v>
      </c>
      <c r="E65" s="132" t="s">
        <v>750</v>
      </c>
      <c r="F65" s="135">
        <v>398952.92</v>
      </c>
      <c r="G65" s="231">
        <v>0</v>
      </c>
      <c r="H65" s="135">
        <v>41977.74</v>
      </c>
      <c r="J65" s="132">
        <v>2596900.88</v>
      </c>
      <c r="K65" s="289">
        <v>10228.6</v>
      </c>
      <c r="L65" s="290">
        <v>15110</v>
      </c>
      <c r="M65" s="291">
        <v>28296</v>
      </c>
      <c r="O65" s="291">
        <v>0</v>
      </c>
      <c r="R65" s="130">
        <v>2283176.7799999998</v>
      </c>
      <c r="S65" s="130">
        <v>849648.43</v>
      </c>
      <c r="T65" s="129">
        <v>825581.97</v>
      </c>
      <c r="U65" s="129">
        <v>32593</v>
      </c>
      <c r="V65" s="129">
        <v>655.75</v>
      </c>
      <c r="X65" s="129">
        <v>999960</v>
      </c>
      <c r="Z65" s="230">
        <v>1331460</v>
      </c>
      <c r="AA65" s="230">
        <v>3500</v>
      </c>
      <c r="AB65" s="230">
        <v>56607</v>
      </c>
      <c r="AC65" s="230">
        <v>437225.31</v>
      </c>
      <c r="AD65" s="230">
        <v>158169.48000000001</v>
      </c>
    </row>
    <row r="66" spans="1:33">
      <c r="A66" s="106" t="s">
        <v>747</v>
      </c>
      <c r="B66" s="106" t="s">
        <v>748</v>
      </c>
      <c r="C66" s="269">
        <v>1403</v>
      </c>
      <c r="D66" s="132" t="s">
        <v>751</v>
      </c>
      <c r="E66" s="132" t="s">
        <v>751</v>
      </c>
      <c r="F66" s="135">
        <v>491516.03</v>
      </c>
      <c r="G66" s="231">
        <v>0</v>
      </c>
      <c r="H66" s="135">
        <v>18908.8</v>
      </c>
      <c r="J66" s="132">
        <v>880517.48</v>
      </c>
      <c r="K66" s="289">
        <v>81171.14</v>
      </c>
      <c r="O66" s="291">
        <v>174.26</v>
      </c>
      <c r="R66" s="130">
        <v>-930602.08</v>
      </c>
      <c r="S66" s="130">
        <v>2366925.61</v>
      </c>
      <c r="T66" s="129">
        <v>706406.15</v>
      </c>
      <c r="U66" s="129">
        <v>136060</v>
      </c>
      <c r="V66" s="129">
        <v>527.19000000000005</v>
      </c>
      <c r="X66" s="129">
        <v>1034932.61</v>
      </c>
      <c r="Y66" s="129">
        <v>16500</v>
      </c>
      <c r="Z66" s="230">
        <v>1206832.6100000001</v>
      </c>
      <c r="AA66" s="230">
        <v>3500</v>
      </c>
      <c r="AB66" s="230">
        <v>13662</v>
      </c>
      <c r="AC66" s="230">
        <v>426255.83</v>
      </c>
      <c r="AD66" s="230">
        <v>208559.85</v>
      </c>
    </row>
    <row r="67" spans="1:33">
      <c r="A67" s="106" t="s">
        <v>747</v>
      </c>
      <c r="B67" s="106" t="s">
        <v>748</v>
      </c>
      <c r="C67" s="269">
        <v>2602</v>
      </c>
      <c r="D67" s="132" t="s">
        <v>752</v>
      </c>
      <c r="E67" s="132" t="s">
        <v>752</v>
      </c>
      <c r="F67" s="135">
        <v>498468.32</v>
      </c>
      <c r="G67" s="231">
        <v>0</v>
      </c>
      <c r="H67" s="135">
        <v>55536.02</v>
      </c>
      <c r="J67" s="132">
        <v>823342.99</v>
      </c>
      <c r="K67" s="289">
        <v>60723.19</v>
      </c>
      <c r="L67" s="290">
        <v>0</v>
      </c>
      <c r="O67" s="291">
        <v>0</v>
      </c>
      <c r="R67" s="130">
        <v>-533530.11</v>
      </c>
      <c r="S67" s="130">
        <v>1982889.72</v>
      </c>
      <c r="T67" s="129">
        <v>929083.53</v>
      </c>
      <c r="U67" s="129">
        <v>51814</v>
      </c>
      <c r="V67" s="129">
        <v>630.57000000000005</v>
      </c>
      <c r="X67" s="129">
        <v>1001964.5</v>
      </c>
      <c r="Y67" s="129">
        <v>11000</v>
      </c>
      <c r="Z67" s="230">
        <v>1314394.5</v>
      </c>
      <c r="AA67" s="230">
        <v>7000</v>
      </c>
      <c r="AB67" s="230">
        <v>72857</v>
      </c>
      <c r="AC67" s="230">
        <v>394506.34</v>
      </c>
      <c r="AD67" s="230">
        <v>164023.85</v>
      </c>
      <c r="AG67" s="230">
        <v>53000</v>
      </c>
    </row>
    <row r="68" spans="1:33">
      <c r="A68" s="106" t="s">
        <v>747</v>
      </c>
      <c r="B68" s="106" t="s">
        <v>748</v>
      </c>
      <c r="C68" s="269">
        <v>1205</v>
      </c>
      <c r="D68" s="132" t="s">
        <v>753</v>
      </c>
      <c r="E68" s="132" t="s">
        <v>753</v>
      </c>
      <c r="F68" s="135">
        <v>472056.07</v>
      </c>
      <c r="G68" s="231">
        <v>0</v>
      </c>
      <c r="H68" s="135">
        <v>45535.81</v>
      </c>
      <c r="J68" s="132">
        <v>1017683.37</v>
      </c>
      <c r="K68" s="289">
        <v>84404.87</v>
      </c>
      <c r="L68" s="290">
        <v>6500</v>
      </c>
      <c r="M68" s="291">
        <v>57450</v>
      </c>
      <c r="O68" s="291">
        <v>764</v>
      </c>
      <c r="R68" s="130">
        <v>-506095.35</v>
      </c>
      <c r="S68" s="130">
        <v>2283492.7400000002</v>
      </c>
      <c r="T68" s="129">
        <v>758313.52</v>
      </c>
      <c r="U68" s="129">
        <v>24743</v>
      </c>
      <c r="V68" s="129">
        <v>687.05</v>
      </c>
      <c r="X68" s="129">
        <v>1229549.5</v>
      </c>
      <c r="Y68" s="129">
        <v>16500</v>
      </c>
      <c r="Z68" s="230">
        <v>1483659.5</v>
      </c>
      <c r="AA68" s="230">
        <v>3500</v>
      </c>
      <c r="AB68" s="230">
        <v>27179</v>
      </c>
      <c r="AC68" s="230">
        <v>389760.26</v>
      </c>
      <c r="AD68" s="230">
        <v>348125.58</v>
      </c>
    </row>
    <row r="69" spans="1:33" ht="19.5" customHeight="1">
      <c r="A69" s="106" t="s">
        <v>747</v>
      </c>
      <c r="B69" s="106" t="s">
        <v>748</v>
      </c>
      <c r="C69" s="269">
        <v>909</v>
      </c>
      <c r="D69" s="132" t="s">
        <v>754</v>
      </c>
      <c r="E69" s="132" t="s">
        <v>754</v>
      </c>
      <c r="F69" s="135">
        <v>309781.55</v>
      </c>
      <c r="G69" s="231">
        <v>0</v>
      </c>
      <c r="H69" s="135">
        <v>23869.119999999999</v>
      </c>
      <c r="J69" s="132">
        <v>800666.39</v>
      </c>
      <c r="K69" s="289">
        <v>73083.570000000007</v>
      </c>
      <c r="L69" s="290">
        <v>9824</v>
      </c>
      <c r="M69" s="291">
        <v>12540.65</v>
      </c>
      <c r="O69" s="291">
        <v>0</v>
      </c>
      <c r="R69" s="130">
        <v>834263.95</v>
      </c>
      <c r="S69" s="130">
        <v>355552.49</v>
      </c>
      <c r="T69" s="129">
        <v>542311.35</v>
      </c>
      <c r="U69" s="129">
        <v>15087</v>
      </c>
      <c r="V69" s="129">
        <v>316.48</v>
      </c>
      <c r="X69" s="129">
        <v>452758.55</v>
      </c>
      <c r="Z69" s="230">
        <v>484758.55</v>
      </c>
      <c r="AA69" s="230">
        <v>3500</v>
      </c>
      <c r="AB69" s="230">
        <v>21204</v>
      </c>
      <c r="AC69" s="230">
        <v>348952.52</v>
      </c>
      <c r="AD69" s="230">
        <v>156838.76999999999</v>
      </c>
    </row>
    <row r="70" spans="1:33">
      <c r="A70" s="106" t="s">
        <v>756</v>
      </c>
      <c r="B70" s="106" t="s">
        <v>757</v>
      </c>
      <c r="C70" s="269">
        <v>2174</v>
      </c>
      <c r="D70" s="132" t="s">
        <v>759</v>
      </c>
      <c r="E70" s="132" t="s">
        <v>759</v>
      </c>
      <c r="F70" s="135">
        <v>8726.9500000000007</v>
      </c>
      <c r="G70" s="231">
        <v>4290</v>
      </c>
      <c r="H70" s="135">
        <v>30768.84</v>
      </c>
      <c r="J70" s="132">
        <v>146616.76999999999</v>
      </c>
      <c r="K70" s="289">
        <v>290690.53999999998</v>
      </c>
      <c r="L70" s="290">
        <v>0</v>
      </c>
      <c r="M70" s="291">
        <v>6570</v>
      </c>
      <c r="O70" s="291">
        <v>558.38</v>
      </c>
      <c r="R70" s="130">
        <v>-102005.75</v>
      </c>
      <c r="S70" s="130">
        <v>547255.34</v>
      </c>
      <c r="T70" s="129">
        <v>1049698.8999999999</v>
      </c>
      <c r="U70" s="129">
        <v>40000</v>
      </c>
      <c r="V70" s="129">
        <v>304.05</v>
      </c>
      <c r="X70" s="129">
        <v>805356</v>
      </c>
      <c r="Y70" s="129">
        <v>91300</v>
      </c>
      <c r="Z70" s="230">
        <v>1051806</v>
      </c>
      <c r="AA70" s="230">
        <v>3500</v>
      </c>
      <c r="AB70" s="230">
        <v>29928</v>
      </c>
      <c r="AC70" s="230">
        <v>794996.88</v>
      </c>
      <c r="AD70" s="230">
        <v>74712.94</v>
      </c>
      <c r="AG70" s="230">
        <v>3000</v>
      </c>
    </row>
    <row r="71" spans="1:33">
      <c r="A71" s="106" t="s">
        <v>756</v>
      </c>
      <c r="B71" s="106" t="s">
        <v>757</v>
      </c>
      <c r="C71" s="269">
        <v>3992</v>
      </c>
      <c r="D71" s="132" t="s">
        <v>760</v>
      </c>
      <c r="E71" s="132" t="s">
        <v>760</v>
      </c>
      <c r="F71" s="135">
        <v>625715.98</v>
      </c>
      <c r="G71" s="231">
        <v>369538</v>
      </c>
      <c r="H71" s="135">
        <v>47120.47</v>
      </c>
      <c r="J71" s="132">
        <v>567928.68000000005</v>
      </c>
      <c r="K71" s="289">
        <v>198929.82</v>
      </c>
      <c r="L71" s="290">
        <v>3500</v>
      </c>
      <c r="M71" s="291">
        <v>82240</v>
      </c>
      <c r="O71" s="291">
        <v>97.09</v>
      </c>
      <c r="R71" s="130">
        <v>-1394800.1</v>
      </c>
      <c r="S71" s="130">
        <v>2767861</v>
      </c>
      <c r="T71" s="129">
        <v>2443810.8199999998</v>
      </c>
      <c r="V71" s="129">
        <v>472.98</v>
      </c>
      <c r="X71" s="129">
        <v>980490.71</v>
      </c>
      <c r="Y71" s="129">
        <v>35000</v>
      </c>
      <c r="Z71" s="230">
        <v>1874416.71</v>
      </c>
      <c r="AA71" s="230">
        <v>10000</v>
      </c>
      <c r="AB71" s="230">
        <v>46956</v>
      </c>
      <c r="AC71" s="230">
        <v>906458.09</v>
      </c>
      <c r="AD71" s="230">
        <v>235538.75</v>
      </c>
      <c r="AG71" s="230">
        <v>36070</v>
      </c>
    </row>
    <row r="72" spans="1:33">
      <c r="A72" s="106" t="s">
        <v>756</v>
      </c>
      <c r="B72" s="106" t="s">
        <v>757</v>
      </c>
      <c r="C72" s="269">
        <v>1495</v>
      </c>
      <c r="D72" s="132" t="s">
        <v>761</v>
      </c>
      <c r="E72" s="132" t="s">
        <v>761</v>
      </c>
      <c r="F72" s="135">
        <v>2481.71</v>
      </c>
      <c r="G72" s="231">
        <v>2300</v>
      </c>
      <c r="H72" s="135">
        <v>37184.11</v>
      </c>
      <c r="J72" s="132">
        <v>84710.41</v>
      </c>
      <c r="K72" s="289">
        <v>233908.22</v>
      </c>
      <c r="L72" s="290">
        <v>0</v>
      </c>
      <c r="M72" s="291">
        <v>16658.71</v>
      </c>
      <c r="O72" s="291">
        <v>58.48</v>
      </c>
      <c r="R72" s="130">
        <v>83706.880000000005</v>
      </c>
      <c r="S72" s="130">
        <v>432862.99</v>
      </c>
      <c r="T72" s="129">
        <v>672646.46</v>
      </c>
      <c r="U72" s="129">
        <v>400</v>
      </c>
      <c r="V72" s="129">
        <v>333.85</v>
      </c>
      <c r="X72" s="129">
        <v>904612.5</v>
      </c>
      <c r="Y72" s="129">
        <v>78870</v>
      </c>
      <c r="Z72" s="230">
        <v>1003012.5</v>
      </c>
      <c r="AA72" s="230">
        <v>14480</v>
      </c>
      <c r="AB72" s="230">
        <v>18062</v>
      </c>
      <c r="AC72" s="230">
        <v>701046.45</v>
      </c>
      <c r="AD72" s="230">
        <v>92964.47</v>
      </c>
    </row>
    <row r="73" spans="1:33">
      <c r="A73" s="106" t="s">
        <v>756</v>
      </c>
      <c r="B73" s="106" t="s">
        <v>757</v>
      </c>
      <c r="C73" s="269">
        <v>1450</v>
      </c>
      <c r="D73" s="132" t="s">
        <v>762</v>
      </c>
      <c r="E73" s="132" t="s">
        <v>762</v>
      </c>
      <c r="F73" s="135">
        <v>121571.53</v>
      </c>
      <c r="G73" s="231">
        <v>22055</v>
      </c>
      <c r="H73" s="135">
        <v>28322.26</v>
      </c>
      <c r="J73" s="132">
        <v>467715.72</v>
      </c>
      <c r="K73" s="289">
        <v>125126.15</v>
      </c>
      <c r="L73" s="290">
        <v>0</v>
      </c>
      <c r="O73" s="291">
        <v>0</v>
      </c>
      <c r="R73" s="130">
        <v>-42499.46</v>
      </c>
      <c r="S73" s="130">
        <v>923490.75</v>
      </c>
      <c r="T73" s="129">
        <v>840191.54</v>
      </c>
      <c r="V73" s="129">
        <v>346.52</v>
      </c>
      <c r="X73" s="129">
        <v>1042865.5</v>
      </c>
      <c r="Y73" s="129">
        <v>35000</v>
      </c>
      <c r="Z73" s="230">
        <v>1348315.5</v>
      </c>
      <c r="AA73" s="230">
        <v>3500</v>
      </c>
      <c r="AB73" s="230">
        <v>21546</v>
      </c>
      <c r="AC73" s="230">
        <v>546517.99</v>
      </c>
      <c r="AD73" s="230">
        <v>110724.7</v>
      </c>
      <c r="AG73" s="230">
        <v>4000</v>
      </c>
    </row>
    <row r="74" spans="1:33">
      <c r="A74" s="106" t="s">
        <v>756</v>
      </c>
      <c r="B74" s="106" t="s">
        <v>757</v>
      </c>
      <c r="C74" s="269">
        <v>1869</v>
      </c>
      <c r="D74" s="132" t="s">
        <v>763</v>
      </c>
      <c r="E74" s="132" t="s">
        <v>763</v>
      </c>
      <c r="F74" s="135">
        <v>268859.84999999998</v>
      </c>
      <c r="G74" s="231">
        <v>2380</v>
      </c>
      <c r="H74" s="135">
        <v>17547.72</v>
      </c>
      <c r="J74" s="132">
        <v>125344.12</v>
      </c>
      <c r="K74" s="289">
        <v>164173.95000000001</v>
      </c>
      <c r="L74" s="290">
        <v>0</v>
      </c>
      <c r="O74" s="291">
        <v>257.43</v>
      </c>
      <c r="R74" s="130">
        <v>-72560.320000000007</v>
      </c>
      <c r="S74" s="130">
        <v>599181.84</v>
      </c>
      <c r="T74" s="129">
        <v>975263.38</v>
      </c>
      <c r="V74" s="129">
        <v>547.39</v>
      </c>
      <c r="X74" s="129">
        <v>909846.4</v>
      </c>
      <c r="Y74" s="129">
        <v>199605</v>
      </c>
      <c r="Z74" s="230">
        <v>1280841.3999999999</v>
      </c>
      <c r="AA74" s="230">
        <v>20578</v>
      </c>
      <c r="AB74" s="230">
        <v>29272</v>
      </c>
      <c r="AC74" s="230">
        <v>631315.84</v>
      </c>
      <c r="AD74" s="230">
        <v>68628.240000000005</v>
      </c>
      <c r="AG74" s="230">
        <v>3200</v>
      </c>
    </row>
    <row r="75" spans="1:33">
      <c r="A75" s="106" t="s">
        <v>756</v>
      </c>
      <c r="B75" s="106" t="s">
        <v>757</v>
      </c>
      <c r="C75" s="269">
        <v>2414</v>
      </c>
      <c r="D75" s="132" t="s">
        <v>764</v>
      </c>
      <c r="E75" s="132" t="s">
        <v>764</v>
      </c>
      <c r="F75" s="135">
        <v>164850.92000000001</v>
      </c>
      <c r="G75" s="231">
        <v>115398</v>
      </c>
      <c r="H75" s="135">
        <v>42126.57</v>
      </c>
      <c r="J75" s="132">
        <v>194135.39</v>
      </c>
      <c r="K75" s="289">
        <v>209541.44</v>
      </c>
      <c r="L75" s="290">
        <v>0</v>
      </c>
      <c r="M75" s="291">
        <v>16000</v>
      </c>
      <c r="O75" s="291">
        <v>274.11</v>
      </c>
      <c r="R75" s="130">
        <v>-1092347.67</v>
      </c>
      <c r="S75" s="130">
        <v>1832865.74</v>
      </c>
      <c r="T75" s="129">
        <v>833130.3</v>
      </c>
      <c r="U75" s="129">
        <v>25615</v>
      </c>
      <c r="V75" s="129">
        <v>391.08</v>
      </c>
      <c r="X75" s="129">
        <v>1114010</v>
      </c>
      <c r="Y75" s="129">
        <v>592664</v>
      </c>
      <c r="Z75" s="230">
        <v>1700524</v>
      </c>
      <c r="AA75" s="230">
        <v>3000</v>
      </c>
      <c r="AB75" s="230">
        <v>3900</v>
      </c>
      <c r="AC75" s="230">
        <v>681197.99</v>
      </c>
      <c r="AD75" s="230">
        <v>204228.25</v>
      </c>
      <c r="AG75" s="230">
        <v>3700</v>
      </c>
    </row>
    <row r="76" spans="1:33">
      <c r="A76" s="106" t="s">
        <v>766</v>
      </c>
      <c r="B76" s="106" t="s">
        <v>767</v>
      </c>
      <c r="C76" s="269">
        <v>1730</v>
      </c>
      <c r="D76" s="132" t="s">
        <v>769</v>
      </c>
      <c r="E76" s="132" t="s">
        <v>769</v>
      </c>
      <c r="F76" s="135">
        <v>140860.31</v>
      </c>
      <c r="G76" s="231">
        <v>28000</v>
      </c>
      <c r="H76" s="135">
        <v>33726.31</v>
      </c>
      <c r="J76" s="132">
        <v>864397.03</v>
      </c>
      <c r="K76" s="289">
        <v>109631.05</v>
      </c>
      <c r="L76" s="290">
        <v>2300</v>
      </c>
      <c r="M76" s="291">
        <v>24789.7</v>
      </c>
      <c r="N76" s="291">
        <v>30100</v>
      </c>
      <c r="O76" s="291">
        <v>2056.88</v>
      </c>
      <c r="R76" s="130">
        <v>-474533.87</v>
      </c>
      <c r="S76" s="130">
        <v>1701541.88</v>
      </c>
      <c r="T76" s="129">
        <v>626912.49</v>
      </c>
      <c r="V76" s="129">
        <v>608.09</v>
      </c>
      <c r="X76" s="129">
        <v>734646.35</v>
      </c>
      <c r="Y76" s="129">
        <v>253140</v>
      </c>
      <c r="Z76" s="230">
        <v>1061376.3500000001</v>
      </c>
      <c r="AB76" s="230">
        <v>15950</v>
      </c>
      <c r="AC76" s="230">
        <v>548197.80000000005</v>
      </c>
      <c r="AD76" s="230">
        <v>96922.67</v>
      </c>
      <c r="AG76" s="230">
        <v>2500</v>
      </c>
    </row>
    <row r="77" spans="1:33">
      <c r="A77" s="106" t="s">
        <v>766</v>
      </c>
      <c r="B77" s="106" t="s">
        <v>767</v>
      </c>
      <c r="C77" s="269">
        <v>2378</v>
      </c>
      <c r="D77" s="132" t="s">
        <v>770</v>
      </c>
      <c r="E77" s="132" t="s">
        <v>770</v>
      </c>
      <c r="F77" s="135">
        <v>469011.54</v>
      </c>
      <c r="G77" s="231">
        <v>74000</v>
      </c>
      <c r="H77" s="135">
        <v>19021.849999999999</v>
      </c>
      <c r="J77" s="132">
        <v>341913.68</v>
      </c>
      <c r="K77" s="289">
        <v>45812.79</v>
      </c>
      <c r="L77" s="290">
        <v>1300</v>
      </c>
      <c r="M77" s="291">
        <v>27687.040000000001</v>
      </c>
      <c r="N77" s="291">
        <v>71950</v>
      </c>
      <c r="O77" s="291">
        <v>2750.55</v>
      </c>
      <c r="R77" s="130">
        <v>-1234397.96</v>
      </c>
      <c r="S77" s="130">
        <v>2052419.41</v>
      </c>
      <c r="T77" s="129">
        <v>827074.94</v>
      </c>
      <c r="V77" s="129">
        <v>959.07</v>
      </c>
      <c r="X77" s="129">
        <v>1373710.5</v>
      </c>
      <c r="Y77" s="129">
        <v>656676</v>
      </c>
      <c r="Z77" s="230">
        <v>2055741.5</v>
      </c>
      <c r="AB77" s="230">
        <v>40206</v>
      </c>
      <c r="AC77" s="230">
        <v>600047.92000000004</v>
      </c>
      <c r="AD77" s="230">
        <v>131874.26999999999</v>
      </c>
      <c r="AG77" s="230">
        <v>2500</v>
      </c>
    </row>
    <row r="78" spans="1:33">
      <c r="A78" s="106" t="s">
        <v>766</v>
      </c>
      <c r="B78" s="106" t="s">
        <v>767</v>
      </c>
      <c r="C78" s="269">
        <v>2982</v>
      </c>
      <c r="D78" s="132" t="s">
        <v>771</v>
      </c>
      <c r="E78" s="132" t="s">
        <v>771</v>
      </c>
      <c r="F78" s="135">
        <v>390088.51</v>
      </c>
      <c r="G78" s="231">
        <v>28000</v>
      </c>
      <c r="H78" s="135">
        <v>26963.360000000001</v>
      </c>
      <c r="J78" s="132">
        <v>346516.77</v>
      </c>
      <c r="K78" s="289">
        <v>26203.54</v>
      </c>
      <c r="L78" s="290">
        <v>500</v>
      </c>
      <c r="M78" s="291">
        <v>68637.240000000005</v>
      </c>
      <c r="N78" s="291">
        <v>113700</v>
      </c>
      <c r="O78" s="291">
        <v>767</v>
      </c>
      <c r="R78" s="130">
        <v>-1190892.1299999999</v>
      </c>
      <c r="S78" s="130">
        <v>2038156.59</v>
      </c>
      <c r="T78" s="129">
        <v>612101.61</v>
      </c>
      <c r="V78" s="129">
        <v>935.19</v>
      </c>
      <c r="X78" s="129">
        <v>861987</v>
      </c>
      <c r="Y78" s="129">
        <v>257920</v>
      </c>
      <c r="Z78" s="230">
        <v>1238877</v>
      </c>
      <c r="AB78" s="230">
        <v>22350</v>
      </c>
      <c r="AC78" s="230">
        <v>584167.91</v>
      </c>
      <c r="AD78" s="230">
        <v>98145.41</v>
      </c>
      <c r="AG78" s="230">
        <v>2500</v>
      </c>
    </row>
    <row r="79" spans="1:33">
      <c r="A79" s="106" t="s">
        <v>766</v>
      </c>
      <c r="B79" s="106" t="s">
        <v>767</v>
      </c>
      <c r="C79" s="269">
        <v>2602</v>
      </c>
      <c r="D79" s="132" t="s">
        <v>772</v>
      </c>
      <c r="E79" s="132" t="s">
        <v>772</v>
      </c>
      <c r="F79" s="135">
        <v>461821.2</v>
      </c>
      <c r="G79" s="231">
        <v>25200</v>
      </c>
      <c r="H79" s="135">
        <v>13681.81</v>
      </c>
      <c r="J79" s="132">
        <v>1027982.83</v>
      </c>
      <c r="K79" s="289">
        <v>63431.85</v>
      </c>
      <c r="L79" s="290">
        <v>0</v>
      </c>
      <c r="M79" s="291">
        <v>23716.97</v>
      </c>
      <c r="O79" s="291">
        <v>1757.26</v>
      </c>
      <c r="R79" s="130">
        <v>-407471.16</v>
      </c>
      <c r="S79" s="130">
        <v>2089445.48</v>
      </c>
      <c r="T79" s="129">
        <v>673052.84</v>
      </c>
      <c r="V79" s="129">
        <v>1236.92</v>
      </c>
      <c r="X79" s="129">
        <v>875840</v>
      </c>
      <c r="Y79" s="129">
        <v>274550</v>
      </c>
      <c r="Z79" s="230">
        <v>1219510</v>
      </c>
      <c r="AA79" s="230">
        <v>9152</v>
      </c>
      <c r="AB79" s="230">
        <v>43906</v>
      </c>
      <c r="AC79" s="230">
        <v>535363.36</v>
      </c>
      <c r="AD79" s="230">
        <v>129579.26</v>
      </c>
      <c r="AG79" s="230">
        <v>2500</v>
      </c>
    </row>
    <row r="80" spans="1:33">
      <c r="A80" s="106" t="s">
        <v>766</v>
      </c>
      <c r="B80" s="106" t="s">
        <v>767</v>
      </c>
      <c r="C80" s="269">
        <v>4361</v>
      </c>
      <c r="D80" s="132" t="s">
        <v>773</v>
      </c>
      <c r="E80" s="132" t="s">
        <v>773</v>
      </c>
      <c r="F80" s="135">
        <v>632815.09</v>
      </c>
      <c r="G80" s="231">
        <v>0</v>
      </c>
      <c r="H80" s="135">
        <v>7241.22</v>
      </c>
      <c r="J80" s="132">
        <v>540606.55000000005</v>
      </c>
      <c r="K80" s="289">
        <v>105514.86</v>
      </c>
      <c r="M80" s="291">
        <v>24780.3</v>
      </c>
      <c r="O80" s="291">
        <v>2066</v>
      </c>
      <c r="R80" s="130">
        <v>-716817.05</v>
      </c>
      <c r="S80" s="130">
        <v>1725194.64</v>
      </c>
      <c r="T80" s="129">
        <v>802572.62</v>
      </c>
      <c r="V80" s="129">
        <v>1137.92</v>
      </c>
      <c r="X80" s="129">
        <v>1370125</v>
      </c>
      <c r="Y80" s="129">
        <v>448220</v>
      </c>
      <c r="Z80" s="230">
        <v>1923260</v>
      </c>
      <c r="AB80" s="230">
        <v>26452</v>
      </c>
      <c r="AC80" s="230">
        <v>305064.88</v>
      </c>
      <c r="AD80" s="230">
        <v>116324.83</v>
      </c>
    </row>
    <row r="81" spans="1:33">
      <c r="A81" s="106" t="s">
        <v>766</v>
      </c>
      <c r="B81" s="106" t="s">
        <v>767</v>
      </c>
      <c r="C81" s="269">
        <v>2692</v>
      </c>
      <c r="D81" s="132" t="s">
        <v>774</v>
      </c>
      <c r="E81" s="132" t="s">
        <v>774</v>
      </c>
      <c r="F81" s="135">
        <v>353856.31</v>
      </c>
      <c r="G81" s="231">
        <v>0</v>
      </c>
      <c r="H81" s="135">
        <v>24015.38</v>
      </c>
      <c r="J81" s="132">
        <v>165999.04000000001</v>
      </c>
      <c r="K81" s="289">
        <v>-25734.94</v>
      </c>
      <c r="L81" s="290">
        <v>300</v>
      </c>
      <c r="M81" s="291">
        <v>25831.03</v>
      </c>
      <c r="N81" s="291">
        <v>60000</v>
      </c>
      <c r="O81" s="291">
        <v>761.85</v>
      </c>
      <c r="R81" s="130">
        <v>-273172.99</v>
      </c>
      <c r="S81" s="130">
        <v>613262.28</v>
      </c>
      <c r="T81" s="129">
        <v>580646.05000000005</v>
      </c>
      <c r="V81" s="129">
        <v>558.9</v>
      </c>
      <c r="X81" s="129">
        <v>1324861.5</v>
      </c>
      <c r="Y81" s="129">
        <v>304520</v>
      </c>
      <c r="Z81" s="230">
        <v>1707852.5</v>
      </c>
      <c r="AB81" s="230">
        <v>23490</v>
      </c>
      <c r="AC81" s="230">
        <v>333493.65000000002</v>
      </c>
      <c r="AD81" s="230">
        <v>52096.68</v>
      </c>
      <c r="AG81" s="230">
        <v>2500</v>
      </c>
    </row>
    <row r="82" spans="1:33">
      <c r="A82" s="106" t="s">
        <v>766</v>
      </c>
      <c r="B82" s="106" t="s">
        <v>767</v>
      </c>
      <c r="C82" s="269">
        <v>718</v>
      </c>
      <c r="D82" s="132" t="s">
        <v>775</v>
      </c>
      <c r="E82" s="132" t="s">
        <v>775</v>
      </c>
      <c r="F82" s="135">
        <v>307256.95</v>
      </c>
      <c r="G82" s="231">
        <v>28000</v>
      </c>
      <c r="H82" s="135">
        <v>17586.8</v>
      </c>
      <c r="J82" s="132">
        <v>222531.19</v>
      </c>
      <c r="K82" s="289">
        <v>84617.55</v>
      </c>
      <c r="L82" s="290">
        <v>2100</v>
      </c>
      <c r="M82" s="291">
        <v>18805.7</v>
      </c>
      <c r="O82" s="291">
        <v>776.34</v>
      </c>
      <c r="R82" s="130">
        <v>-125462.23</v>
      </c>
      <c r="S82" s="130">
        <v>788047.76</v>
      </c>
      <c r="T82" s="129">
        <v>499762.29</v>
      </c>
      <c r="U82" s="129">
        <v>4000</v>
      </c>
      <c r="V82" s="129">
        <v>579.24</v>
      </c>
      <c r="X82" s="129">
        <v>534192</v>
      </c>
      <c r="Y82" s="129">
        <v>236040</v>
      </c>
      <c r="Z82" s="230">
        <v>842272</v>
      </c>
      <c r="AA82" s="230">
        <v>6872</v>
      </c>
      <c r="AB82" s="230">
        <v>16250</v>
      </c>
      <c r="AC82" s="230">
        <v>242250.84</v>
      </c>
      <c r="AD82" s="230">
        <v>188703.77</v>
      </c>
      <c r="AG82" s="230">
        <v>2500</v>
      </c>
    </row>
    <row r="83" spans="1:33">
      <c r="A83" s="106" t="s">
        <v>766</v>
      </c>
      <c r="B83" s="106" t="s">
        <v>767</v>
      </c>
      <c r="C83" s="269">
        <v>699</v>
      </c>
      <c r="D83" s="132" t="s">
        <v>776</v>
      </c>
      <c r="E83" s="132" t="s">
        <v>776</v>
      </c>
      <c r="F83" s="135">
        <v>387676.49</v>
      </c>
      <c r="G83" s="231">
        <v>0</v>
      </c>
      <c r="H83" s="135">
        <v>21045.82</v>
      </c>
      <c r="J83" s="132">
        <v>327667.52</v>
      </c>
      <c r="K83" s="289">
        <v>36711.81</v>
      </c>
      <c r="L83" s="290">
        <v>0</v>
      </c>
      <c r="M83" s="291">
        <v>13529</v>
      </c>
      <c r="O83" s="291">
        <v>942.31</v>
      </c>
      <c r="R83" s="130">
        <v>572098.26</v>
      </c>
      <c r="S83" s="130">
        <v>123193.16</v>
      </c>
      <c r="T83" s="129">
        <v>464575.97</v>
      </c>
      <c r="V83" s="129">
        <v>822.59</v>
      </c>
      <c r="X83" s="129">
        <v>793021.91</v>
      </c>
      <c r="Y83" s="129">
        <v>261930</v>
      </c>
      <c r="Z83" s="230">
        <v>1126231.9099999999</v>
      </c>
      <c r="AA83" s="230">
        <v>9252</v>
      </c>
      <c r="AC83" s="230">
        <v>285958.13</v>
      </c>
      <c r="AD83" s="230">
        <v>33069.519999999997</v>
      </c>
      <c r="AG83" s="230">
        <v>2500</v>
      </c>
    </row>
    <row r="84" spans="1:33">
      <c r="A84" s="106" t="s">
        <v>766</v>
      </c>
      <c r="B84" s="106" t="s">
        <v>767</v>
      </c>
      <c r="C84" s="269">
        <v>768</v>
      </c>
      <c r="D84" s="132" t="s">
        <v>777</v>
      </c>
      <c r="E84" s="132" t="s">
        <v>777</v>
      </c>
      <c r="F84" s="135">
        <v>356810.93</v>
      </c>
      <c r="G84" s="231">
        <v>19800</v>
      </c>
      <c r="H84" s="135">
        <v>9453.59</v>
      </c>
      <c r="J84" s="132">
        <v>525227.93999999994</v>
      </c>
      <c r="K84" s="289">
        <v>39981.26</v>
      </c>
      <c r="L84" s="290">
        <v>0</v>
      </c>
      <c r="M84" s="291">
        <v>23793.41</v>
      </c>
      <c r="N84" s="291">
        <v>15360</v>
      </c>
      <c r="O84" s="291">
        <v>1250.5</v>
      </c>
      <c r="R84" s="130">
        <v>-1105945.18</v>
      </c>
      <c r="S84" s="130">
        <v>2101746.27</v>
      </c>
      <c r="T84" s="129">
        <v>487662.5</v>
      </c>
      <c r="V84" s="129">
        <v>845.89</v>
      </c>
      <c r="X84" s="129">
        <v>686577.5</v>
      </c>
      <c r="Y84" s="129">
        <v>254220</v>
      </c>
      <c r="Z84" s="230">
        <v>1013097.5</v>
      </c>
      <c r="AA84" s="230">
        <v>9152</v>
      </c>
      <c r="AB84" s="230">
        <v>11170</v>
      </c>
      <c r="AC84" s="230">
        <v>369092.11</v>
      </c>
      <c r="AD84" s="230">
        <v>107350.56</v>
      </c>
      <c r="AG84" s="230">
        <v>4375</v>
      </c>
    </row>
    <row r="85" spans="1:33">
      <c r="A85" s="106" t="s">
        <v>779</v>
      </c>
      <c r="B85" s="106" t="s">
        <v>780</v>
      </c>
      <c r="C85" s="269">
        <v>3815</v>
      </c>
      <c r="D85" s="132" t="s">
        <v>782</v>
      </c>
      <c r="E85" s="132" t="s">
        <v>782</v>
      </c>
      <c r="F85" s="135">
        <v>366004.93</v>
      </c>
      <c r="G85" s="231">
        <v>0</v>
      </c>
      <c r="H85" s="135">
        <v>44926.400000000001</v>
      </c>
      <c r="J85" s="132">
        <v>1010172.11</v>
      </c>
      <c r="K85" s="289">
        <v>125484.41</v>
      </c>
      <c r="M85" s="291">
        <v>8310</v>
      </c>
      <c r="O85" s="291">
        <v>0</v>
      </c>
      <c r="P85" s="130">
        <v>21</v>
      </c>
      <c r="R85" s="130">
        <v>428369.16</v>
      </c>
      <c r="S85" s="130">
        <v>1047464</v>
      </c>
      <c r="T85" s="129">
        <v>904765.34</v>
      </c>
      <c r="U85" s="129">
        <v>228596.5</v>
      </c>
      <c r="V85" s="129">
        <v>593.95000000000005</v>
      </c>
      <c r="X85" s="129">
        <v>710435.31</v>
      </c>
      <c r="Z85" s="230">
        <v>1016775.31</v>
      </c>
      <c r="AB85" s="230">
        <v>65016</v>
      </c>
      <c r="AC85" s="230">
        <v>578540.01</v>
      </c>
      <c r="AD85" s="230">
        <v>121636.09</v>
      </c>
    </row>
    <row r="86" spans="1:33">
      <c r="A86" s="106" t="s">
        <v>779</v>
      </c>
      <c r="B86" s="106" t="s">
        <v>780</v>
      </c>
      <c r="C86" s="269">
        <v>7508</v>
      </c>
      <c r="D86" s="132" t="s">
        <v>783</v>
      </c>
      <c r="E86" s="132" t="s">
        <v>783</v>
      </c>
      <c r="F86" s="135">
        <v>735710.25</v>
      </c>
      <c r="G86" s="231">
        <v>0</v>
      </c>
      <c r="H86" s="135">
        <v>107065.98</v>
      </c>
      <c r="J86" s="132">
        <v>2961265.84</v>
      </c>
      <c r="K86" s="289">
        <v>1085217.79</v>
      </c>
      <c r="L86" s="290">
        <v>30030</v>
      </c>
      <c r="O86" s="291">
        <v>186864.98</v>
      </c>
      <c r="P86" s="130">
        <v>54</v>
      </c>
      <c r="Q86" s="130">
        <v>4578987.6500000004</v>
      </c>
      <c r="R86" s="130">
        <v>1311.9</v>
      </c>
      <c r="T86" s="129">
        <v>1549972.36</v>
      </c>
      <c r="U86" s="129">
        <v>565246</v>
      </c>
      <c r="V86" s="129">
        <v>617.95000000000005</v>
      </c>
      <c r="X86" s="129">
        <v>1602590</v>
      </c>
      <c r="Y86" s="129">
        <v>4332</v>
      </c>
      <c r="Z86" s="230">
        <v>2600404</v>
      </c>
      <c r="AB86" s="230">
        <v>42198</v>
      </c>
      <c r="AC86" s="230">
        <v>551722.88</v>
      </c>
      <c r="AD86" s="230">
        <v>436422.1</v>
      </c>
    </row>
    <row r="87" spans="1:33">
      <c r="A87" s="106" t="s">
        <v>779</v>
      </c>
      <c r="B87" s="106" t="s">
        <v>780</v>
      </c>
      <c r="C87" s="269">
        <v>7132</v>
      </c>
      <c r="D87" s="132" t="s">
        <v>784</v>
      </c>
      <c r="E87" s="132" t="s">
        <v>784</v>
      </c>
      <c r="F87" s="135">
        <v>405069.11</v>
      </c>
      <c r="G87" s="231"/>
      <c r="H87" s="135">
        <v>208391.66</v>
      </c>
      <c r="J87" s="132">
        <v>1273328.78</v>
      </c>
      <c r="K87" s="289">
        <v>3628562.72</v>
      </c>
      <c r="M87" s="291">
        <v>78040.95</v>
      </c>
      <c r="O87" s="291">
        <v>5434</v>
      </c>
      <c r="R87" s="130">
        <v>4089977.85</v>
      </c>
      <c r="S87" s="130">
        <v>1212550.31</v>
      </c>
      <c r="T87" s="129">
        <v>2318688.0699999998</v>
      </c>
      <c r="U87" s="129">
        <v>183118.5</v>
      </c>
      <c r="V87" s="129">
        <v>1338.85</v>
      </c>
      <c r="X87" s="129">
        <v>1960227.5</v>
      </c>
      <c r="Z87" s="230">
        <v>3268715.5</v>
      </c>
      <c r="AB87" s="230">
        <v>10414</v>
      </c>
      <c r="AC87" s="230">
        <v>819491.37</v>
      </c>
      <c r="AD87" s="230">
        <v>235402.89</v>
      </c>
    </row>
    <row r="88" spans="1:33">
      <c r="A88" s="106" t="s">
        <v>779</v>
      </c>
      <c r="B88" s="106" t="s">
        <v>780</v>
      </c>
      <c r="C88" s="269">
        <v>4586</v>
      </c>
      <c r="D88" s="132" t="s">
        <v>785</v>
      </c>
      <c r="E88" s="132" t="s">
        <v>785</v>
      </c>
      <c r="F88" s="135">
        <v>394248.95</v>
      </c>
      <c r="G88" s="231">
        <v>90</v>
      </c>
      <c r="H88" s="135">
        <v>105232.65</v>
      </c>
      <c r="J88" s="132">
        <v>1116026.3500000001</v>
      </c>
      <c r="K88" s="289">
        <v>231151.27</v>
      </c>
      <c r="L88" s="290">
        <v>18835</v>
      </c>
      <c r="M88" s="291">
        <v>57196.98</v>
      </c>
      <c r="O88" s="291">
        <v>8541</v>
      </c>
      <c r="Q88" s="130">
        <v>603642.86</v>
      </c>
      <c r="S88" s="130">
        <v>1047464</v>
      </c>
      <c r="T88" s="129">
        <v>1238759.6100000001</v>
      </c>
      <c r="U88" s="129">
        <v>110916</v>
      </c>
      <c r="V88" s="129">
        <v>692.82</v>
      </c>
      <c r="X88" s="129">
        <v>493675</v>
      </c>
      <c r="Z88" s="230">
        <v>965280</v>
      </c>
      <c r="AA88" s="230">
        <v>36666</v>
      </c>
      <c r="AB88" s="230">
        <v>5696</v>
      </c>
      <c r="AC88" s="230">
        <v>673395.91</v>
      </c>
      <c r="AD88" s="230">
        <v>51936.14</v>
      </c>
    </row>
    <row r="89" spans="1:33">
      <c r="A89" s="106" t="s">
        <v>779</v>
      </c>
      <c r="B89" s="106" t="s">
        <v>780</v>
      </c>
      <c r="C89" s="269">
        <v>3953</v>
      </c>
      <c r="D89" s="132" t="s">
        <v>786</v>
      </c>
      <c r="E89" s="132" t="s">
        <v>786</v>
      </c>
      <c r="F89" s="135">
        <v>265983.05</v>
      </c>
      <c r="G89" s="231">
        <v>0</v>
      </c>
      <c r="H89" s="135">
        <v>388645.61</v>
      </c>
      <c r="J89" s="132">
        <v>1442242.44</v>
      </c>
      <c r="K89" s="289">
        <v>-759783.96</v>
      </c>
      <c r="L89" s="290">
        <v>0</v>
      </c>
      <c r="N89" s="291">
        <v>124584</v>
      </c>
      <c r="O89" s="291">
        <v>93</v>
      </c>
      <c r="P89" s="130">
        <v>100</v>
      </c>
      <c r="R89" s="130">
        <v>1320565.05</v>
      </c>
      <c r="T89" s="129">
        <v>1208078.04</v>
      </c>
      <c r="U89" s="129">
        <v>69200</v>
      </c>
      <c r="V89" s="129">
        <v>415.22</v>
      </c>
      <c r="X89" s="129">
        <v>888020</v>
      </c>
      <c r="Z89" s="230">
        <v>1637608</v>
      </c>
      <c r="AA89" s="230">
        <v>7120</v>
      </c>
      <c r="AB89" s="230">
        <v>8737</v>
      </c>
      <c r="AC89" s="230">
        <v>433639.8</v>
      </c>
      <c r="AD89" s="230">
        <v>186863.37</v>
      </c>
    </row>
    <row r="90" spans="1:33">
      <c r="A90" s="106" t="s">
        <v>779</v>
      </c>
      <c r="B90" s="106" t="s">
        <v>780</v>
      </c>
      <c r="C90" s="269">
        <v>1775</v>
      </c>
      <c r="D90" s="132" t="s">
        <v>787</v>
      </c>
      <c r="E90" s="132" t="s">
        <v>787</v>
      </c>
      <c r="F90" s="135">
        <v>217432.29</v>
      </c>
      <c r="G90" s="231">
        <v>6147</v>
      </c>
      <c r="H90" s="135">
        <v>27892.86</v>
      </c>
      <c r="J90" s="132">
        <v>361500.33</v>
      </c>
      <c r="K90" s="289">
        <v>146443.78</v>
      </c>
      <c r="M90" s="291">
        <v>30483</v>
      </c>
      <c r="O90" s="291">
        <v>0</v>
      </c>
      <c r="R90" s="130">
        <v>-381875.23</v>
      </c>
      <c r="S90" s="130">
        <v>1047464</v>
      </c>
      <c r="T90" s="129">
        <v>719177.5</v>
      </c>
      <c r="U90" s="129">
        <v>39525</v>
      </c>
      <c r="V90" s="129">
        <v>390.13</v>
      </c>
      <c r="X90" s="129">
        <v>480170</v>
      </c>
      <c r="Z90" s="230">
        <v>693402</v>
      </c>
      <c r="AA90" s="230">
        <v>45848</v>
      </c>
      <c r="AC90" s="230">
        <v>238094.56</v>
      </c>
      <c r="AD90" s="230">
        <v>76573.58</v>
      </c>
      <c r="AG90" s="230">
        <v>122000</v>
      </c>
    </row>
    <row r="91" spans="1:33">
      <c r="A91" s="106" t="s">
        <v>779</v>
      </c>
      <c r="B91" s="106" t="s">
        <v>780</v>
      </c>
      <c r="C91" s="269">
        <v>5971</v>
      </c>
      <c r="D91" s="132" t="s">
        <v>788</v>
      </c>
      <c r="E91" s="132" t="s">
        <v>788</v>
      </c>
      <c r="F91" s="135">
        <v>464285.06</v>
      </c>
      <c r="G91" s="231">
        <v>0</v>
      </c>
      <c r="H91" s="135">
        <v>161580.9</v>
      </c>
      <c r="J91" s="132">
        <v>8887794.0999999996</v>
      </c>
      <c r="K91" s="289">
        <v>199124.44</v>
      </c>
      <c r="L91" s="290">
        <v>0</v>
      </c>
      <c r="M91" s="291">
        <v>46425</v>
      </c>
      <c r="N91" s="291">
        <v>190765.5</v>
      </c>
      <c r="O91" s="291">
        <v>0.27</v>
      </c>
      <c r="R91" s="130">
        <v>8100709.4000000004</v>
      </c>
      <c r="S91" s="130">
        <v>1215671.21</v>
      </c>
      <c r="T91" s="129">
        <v>2031132.48</v>
      </c>
      <c r="U91" s="129">
        <v>1800</v>
      </c>
      <c r="V91" s="129">
        <v>617.41999999999996</v>
      </c>
      <c r="X91" s="129">
        <v>1599520</v>
      </c>
      <c r="Y91" s="129">
        <v>36</v>
      </c>
      <c r="Z91" s="230">
        <v>2650846</v>
      </c>
      <c r="AA91" s="230">
        <v>25722</v>
      </c>
      <c r="AB91" s="230">
        <v>10126</v>
      </c>
      <c r="AC91" s="230">
        <v>357507.62</v>
      </c>
      <c r="AD91" s="230">
        <v>238691.16</v>
      </c>
      <c r="AG91" s="230">
        <v>191000</v>
      </c>
    </row>
    <row r="92" spans="1:33">
      <c r="A92" s="106" t="s">
        <v>779</v>
      </c>
      <c r="B92" s="106" t="s">
        <v>780</v>
      </c>
      <c r="C92" s="269">
        <v>1682</v>
      </c>
      <c r="D92" s="132" t="s">
        <v>789</v>
      </c>
      <c r="E92" s="132" t="s">
        <v>789</v>
      </c>
      <c r="F92" s="135">
        <v>191324.16</v>
      </c>
      <c r="G92" s="231">
        <v>50</v>
      </c>
      <c r="H92" s="135">
        <v>12178.69</v>
      </c>
      <c r="J92" s="132">
        <v>1299859.8600000001</v>
      </c>
      <c r="K92" s="289">
        <v>134805.87</v>
      </c>
      <c r="L92" s="290">
        <v>0</v>
      </c>
      <c r="M92" s="291">
        <v>18824</v>
      </c>
      <c r="N92" s="291">
        <v>18</v>
      </c>
      <c r="O92" s="291">
        <v>0</v>
      </c>
      <c r="R92" s="130">
        <v>-134654.38</v>
      </c>
      <c r="S92" s="130">
        <v>1849378.08</v>
      </c>
      <c r="T92" s="129">
        <v>526217.72</v>
      </c>
      <c r="U92" s="129">
        <v>60962</v>
      </c>
      <c r="V92" s="129">
        <v>448.6</v>
      </c>
      <c r="X92" s="129">
        <v>1065250</v>
      </c>
      <c r="Z92" s="230">
        <v>1270228</v>
      </c>
      <c r="AA92" s="230">
        <v>24000</v>
      </c>
      <c r="AB92" s="230">
        <v>16986</v>
      </c>
      <c r="AC92" s="230">
        <v>263455.68</v>
      </c>
      <c r="AD92" s="230">
        <v>173555.76</v>
      </c>
    </row>
    <row r="93" spans="1:33">
      <c r="A93" s="106" t="s">
        <v>779</v>
      </c>
      <c r="B93" s="106" t="s">
        <v>780</v>
      </c>
      <c r="C93" s="269">
        <v>3610</v>
      </c>
      <c r="D93" s="132" t="s">
        <v>790</v>
      </c>
      <c r="E93" s="132" t="s">
        <v>790</v>
      </c>
      <c r="F93" s="135">
        <v>328821.40999999997</v>
      </c>
      <c r="G93" s="231">
        <v>2422</v>
      </c>
      <c r="H93" s="135">
        <v>40525.230000000003</v>
      </c>
      <c r="J93" s="132">
        <v>1637128.62</v>
      </c>
      <c r="K93" s="289">
        <v>265718.26</v>
      </c>
      <c r="L93" s="290">
        <v>1780.5</v>
      </c>
      <c r="M93" s="291">
        <v>45001.71</v>
      </c>
      <c r="N93" s="291">
        <v>18</v>
      </c>
      <c r="O93" s="291">
        <v>1232.67</v>
      </c>
      <c r="R93" s="130">
        <v>41179.82</v>
      </c>
      <c r="S93" s="130">
        <v>2450678.29</v>
      </c>
      <c r="T93" s="129">
        <v>1033814.68</v>
      </c>
      <c r="U93" s="129">
        <v>92406</v>
      </c>
      <c r="Z93" s="230">
        <v>597363</v>
      </c>
      <c r="AA93" s="230">
        <v>28072</v>
      </c>
      <c r="AB93" s="230">
        <v>25142</v>
      </c>
      <c r="AC93" s="230">
        <v>467628.56</v>
      </c>
      <c r="AD93" s="230">
        <v>273290.59000000003</v>
      </c>
    </row>
    <row r="94" spans="1:33">
      <c r="A94" s="106" t="s">
        <v>779</v>
      </c>
      <c r="B94" s="106" t="s">
        <v>780</v>
      </c>
      <c r="C94" s="269">
        <v>3334</v>
      </c>
      <c r="D94" s="132" t="s">
        <v>791</v>
      </c>
      <c r="E94" s="132" t="s">
        <v>791</v>
      </c>
      <c r="F94" s="135">
        <v>208090.59</v>
      </c>
      <c r="G94" s="231">
        <v>804</v>
      </c>
      <c r="H94" s="135">
        <v>162085.1</v>
      </c>
      <c r="J94" s="132">
        <v>1425781.4</v>
      </c>
      <c r="K94" s="289">
        <v>361006.27</v>
      </c>
      <c r="N94" s="291">
        <v>5113</v>
      </c>
      <c r="O94" s="291">
        <v>16402</v>
      </c>
      <c r="R94" s="130">
        <v>-659044.78</v>
      </c>
      <c r="S94" s="130">
        <v>2812906.16</v>
      </c>
      <c r="T94" s="129">
        <v>713853.43</v>
      </c>
      <c r="V94" s="129">
        <v>305.37</v>
      </c>
      <c r="X94" s="129">
        <v>1110910</v>
      </c>
      <c r="Z94" s="230">
        <v>1314116</v>
      </c>
      <c r="AB94" s="230">
        <v>25540</v>
      </c>
      <c r="AC94" s="230">
        <v>245958.74</v>
      </c>
      <c r="AD94" s="230">
        <v>257063.08</v>
      </c>
    </row>
    <row r="95" spans="1:33">
      <c r="A95" s="106" t="s">
        <v>779</v>
      </c>
      <c r="B95" s="106" t="s">
        <v>780</v>
      </c>
      <c r="C95" s="269">
        <v>3092</v>
      </c>
      <c r="D95" s="132" t="s">
        <v>792</v>
      </c>
      <c r="E95" s="132" t="s">
        <v>792</v>
      </c>
      <c r="F95" s="135">
        <v>454957.28</v>
      </c>
      <c r="G95" s="231">
        <v>50</v>
      </c>
      <c r="H95" s="135">
        <v>35438.1</v>
      </c>
      <c r="J95" s="132">
        <v>3401681.71</v>
      </c>
      <c r="K95" s="289">
        <v>25214.560000000001</v>
      </c>
      <c r="L95" s="290">
        <v>69850</v>
      </c>
      <c r="M95" s="291">
        <v>250</v>
      </c>
      <c r="N95" s="291">
        <v>108</v>
      </c>
      <c r="O95" s="291">
        <v>0</v>
      </c>
      <c r="P95" s="130">
        <v>5000</v>
      </c>
      <c r="R95" s="130">
        <v>3051206.69</v>
      </c>
      <c r="S95" s="130">
        <v>1047464</v>
      </c>
      <c r="T95" s="129">
        <v>933501.85</v>
      </c>
      <c r="U95" s="129">
        <v>139906.6</v>
      </c>
      <c r="V95" s="129">
        <v>967.53</v>
      </c>
      <c r="X95" s="129">
        <v>741724</v>
      </c>
      <c r="Z95" s="230">
        <v>1340633</v>
      </c>
      <c r="AA95" s="230">
        <v>27641</v>
      </c>
      <c r="AB95" s="230">
        <v>12256</v>
      </c>
      <c r="AC95" s="230">
        <v>367370.92</v>
      </c>
      <c r="AD95" s="230">
        <v>324736.09999999998</v>
      </c>
    </row>
    <row r="96" spans="1:33">
      <c r="A96" s="106" t="s">
        <v>779</v>
      </c>
      <c r="B96" s="106" t="s">
        <v>780</v>
      </c>
      <c r="C96" s="269">
        <v>4180</v>
      </c>
      <c r="D96" s="132" t="s">
        <v>793</v>
      </c>
      <c r="E96" s="132" t="s">
        <v>793</v>
      </c>
      <c r="F96" s="135">
        <v>283551.31</v>
      </c>
      <c r="G96" s="231">
        <v>13720</v>
      </c>
      <c r="H96" s="135">
        <v>110287.5</v>
      </c>
      <c r="J96" s="132">
        <v>1221507.44</v>
      </c>
      <c r="K96" s="289">
        <v>131779.29</v>
      </c>
      <c r="L96" s="290">
        <v>133922.13</v>
      </c>
      <c r="M96" s="291">
        <v>75526.92</v>
      </c>
      <c r="O96" s="291">
        <v>0</v>
      </c>
      <c r="R96" s="130">
        <v>598176.24</v>
      </c>
      <c r="S96" s="130">
        <v>1334838.29</v>
      </c>
      <c r="T96" s="129">
        <v>1022126.56</v>
      </c>
      <c r="U96" s="129">
        <v>74760</v>
      </c>
      <c r="V96" s="129">
        <v>1308.1600000000001</v>
      </c>
      <c r="Y96" s="129">
        <v>6000</v>
      </c>
      <c r="Z96" s="230">
        <v>652185</v>
      </c>
      <c r="AB96" s="230">
        <v>17870</v>
      </c>
      <c r="AC96" s="230">
        <v>638907.78</v>
      </c>
      <c r="AD96" s="230">
        <v>174719.98</v>
      </c>
      <c r="AG96" s="230">
        <v>2130</v>
      </c>
    </row>
    <row r="97" spans="1:33">
      <c r="A97" s="106" t="s">
        <v>779</v>
      </c>
      <c r="B97" s="106" t="s">
        <v>780</v>
      </c>
      <c r="C97" s="269">
        <v>5871</v>
      </c>
      <c r="D97" s="132" t="s">
        <v>794</v>
      </c>
      <c r="E97" s="132" t="s">
        <v>794</v>
      </c>
      <c r="F97" s="135">
        <v>404206.87</v>
      </c>
      <c r="G97" s="231">
        <v>0</v>
      </c>
      <c r="H97" s="135">
        <v>185082.35</v>
      </c>
      <c r="I97" s="135">
        <v>3500</v>
      </c>
      <c r="J97" s="132">
        <v>-3239610.47</v>
      </c>
      <c r="K97" s="289">
        <v>-710782.86</v>
      </c>
      <c r="L97" s="290">
        <v>14927.92</v>
      </c>
      <c r="M97" s="291">
        <v>50742</v>
      </c>
      <c r="O97" s="291">
        <v>101578.37</v>
      </c>
      <c r="R97" s="130">
        <v>-4291556.4800000004</v>
      </c>
      <c r="S97" s="130">
        <v>613325.81999999995</v>
      </c>
      <c r="T97" s="129">
        <v>1388903.99</v>
      </c>
      <c r="V97" s="129">
        <v>565.77</v>
      </c>
      <c r="X97" s="129">
        <v>734800</v>
      </c>
      <c r="Z97" s="230">
        <v>1537187</v>
      </c>
      <c r="AB97" s="230">
        <v>13870</v>
      </c>
      <c r="AC97" s="230">
        <v>347997.94</v>
      </c>
      <c r="AD97" s="230">
        <v>71836.56</v>
      </c>
    </row>
    <row r="98" spans="1:33">
      <c r="A98" s="106" t="s">
        <v>779</v>
      </c>
      <c r="B98" s="106" t="s">
        <v>780</v>
      </c>
      <c r="C98" s="269">
        <v>3758</v>
      </c>
      <c r="D98" s="132" t="s">
        <v>795</v>
      </c>
      <c r="E98" s="132" t="s">
        <v>795</v>
      </c>
      <c r="F98" s="135">
        <v>301473.81</v>
      </c>
      <c r="G98" s="231">
        <v>0</v>
      </c>
      <c r="H98" s="135">
        <v>54066.720000000001</v>
      </c>
      <c r="J98" s="132">
        <v>810788.96</v>
      </c>
      <c r="K98" s="289">
        <v>881634.59</v>
      </c>
      <c r="M98" s="291">
        <v>40722</v>
      </c>
      <c r="O98" s="291">
        <v>0</v>
      </c>
      <c r="R98" s="130">
        <v>-140002.91</v>
      </c>
      <c r="S98" s="130">
        <v>1790978.12</v>
      </c>
      <c r="T98" s="129">
        <v>1126158.5</v>
      </c>
      <c r="U98" s="129">
        <v>182491</v>
      </c>
      <c r="V98" s="129">
        <v>580.84</v>
      </c>
      <c r="X98" s="129">
        <v>1415650</v>
      </c>
      <c r="Y98" s="129">
        <v>354775</v>
      </c>
      <c r="Z98" s="230">
        <v>1792656</v>
      </c>
      <c r="AB98" s="230">
        <v>39490</v>
      </c>
      <c r="AC98" s="230">
        <v>749861.83</v>
      </c>
      <c r="AD98" s="230">
        <v>122964.64</v>
      </c>
      <c r="AG98" s="230">
        <v>18416</v>
      </c>
    </row>
    <row r="99" spans="1:33">
      <c r="A99" s="106" t="s">
        <v>779</v>
      </c>
      <c r="B99" s="106" t="s">
        <v>780</v>
      </c>
      <c r="C99" s="269">
        <v>8167</v>
      </c>
      <c r="D99" s="132" t="s">
        <v>796</v>
      </c>
      <c r="E99" s="132" t="s">
        <v>796</v>
      </c>
      <c r="F99" s="135">
        <v>668862.22</v>
      </c>
      <c r="G99" s="231">
        <v>52800</v>
      </c>
      <c r="H99" s="135">
        <v>66210.5</v>
      </c>
      <c r="J99" s="132">
        <v>4084946.57</v>
      </c>
      <c r="K99" s="289">
        <v>1739161.04</v>
      </c>
      <c r="L99" s="290">
        <v>0</v>
      </c>
      <c r="N99" s="291">
        <v>84</v>
      </c>
      <c r="O99" s="291">
        <v>0</v>
      </c>
      <c r="R99" s="130">
        <v>4636819.3499999996</v>
      </c>
      <c r="S99" s="130">
        <v>1047464</v>
      </c>
      <c r="T99" s="129">
        <v>1886206.65</v>
      </c>
      <c r="U99" s="129">
        <v>244325</v>
      </c>
      <c r="V99" s="129">
        <v>1150.2</v>
      </c>
      <c r="X99" s="129">
        <v>1417240</v>
      </c>
      <c r="Y99" s="129">
        <v>1022800</v>
      </c>
      <c r="Z99" s="230">
        <v>2346992</v>
      </c>
      <c r="AA99" s="230">
        <v>6185</v>
      </c>
      <c r="AB99" s="230">
        <v>2072</v>
      </c>
      <c r="AC99" s="230">
        <v>692936.3</v>
      </c>
      <c r="AD99" s="230">
        <v>595920.56999999995</v>
      </c>
      <c r="AF99" s="230">
        <v>3</v>
      </c>
    </row>
    <row r="100" spans="1:33">
      <c r="A100" s="106" t="s">
        <v>779</v>
      </c>
      <c r="B100" s="106" t="s">
        <v>780</v>
      </c>
      <c r="C100" s="269">
        <v>3187</v>
      </c>
      <c r="D100" s="132" t="s">
        <v>797</v>
      </c>
      <c r="E100" s="132" t="s">
        <v>797</v>
      </c>
      <c r="F100" s="135">
        <v>199244.45</v>
      </c>
      <c r="G100" s="231">
        <v>11508</v>
      </c>
      <c r="H100" s="135">
        <v>83893.62</v>
      </c>
      <c r="J100" s="132">
        <v>1005485.8</v>
      </c>
      <c r="K100" s="289">
        <v>-202294.07</v>
      </c>
      <c r="L100" s="290">
        <v>8050</v>
      </c>
      <c r="N100" s="291">
        <v>91915</v>
      </c>
      <c r="O100" s="291">
        <v>0</v>
      </c>
      <c r="R100" s="130">
        <v>-1036763.63</v>
      </c>
      <c r="S100" s="130">
        <v>1768225.65</v>
      </c>
      <c r="T100" s="129">
        <v>1631406.69</v>
      </c>
      <c r="U100" s="129">
        <v>330000</v>
      </c>
      <c r="V100" s="129">
        <v>702.67</v>
      </c>
      <c r="Z100" s="230">
        <v>868394</v>
      </c>
      <c r="AB100" s="230">
        <v>39248</v>
      </c>
      <c r="AC100" s="230">
        <v>597531.71</v>
      </c>
      <c r="AD100" s="230">
        <v>190524.87</v>
      </c>
    </row>
    <row r="101" spans="1:33">
      <c r="A101" s="106" t="s">
        <v>779</v>
      </c>
      <c r="B101" s="106" t="s">
        <v>780</v>
      </c>
      <c r="C101" s="269">
        <v>4472</v>
      </c>
      <c r="D101" s="132" t="s">
        <v>798</v>
      </c>
      <c r="E101" s="132" t="s">
        <v>798</v>
      </c>
      <c r="F101" s="135">
        <v>391515.99</v>
      </c>
      <c r="G101" s="231">
        <v>0</v>
      </c>
      <c r="H101" s="135">
        <v>58273.33</v>
      </c>
      <c r="J101" s="132">
        <v>1233843.21</v>
      </c>
      <c r="K101" s="289">
        <v>71046.95</v>
      </c>
      <c r="L101" s="290">
        <v>51620</v>
      </c>
      <c r="N101" s="291">
        <v>133752</v>
      </c>
      <c r="O101" s="291">
        <v>3086</v>
      </c>
      <c r="R101" s="130">
        <v>211078.3</v>
      </c>
      <c r="S101" s="130">
        <v>1440650.38</v>
      </c>
      <c r="T101" s="129">
        <v>1098439.1000000001</v>
      </c>
      <c r="V101" s="129">
        <v>744.38</v>
      </c>
      <c r="X101" s="129">
        <v>1929850</v>
      </c>
      <c r="Z101" s="230">
        <v>2426524</v>
      </c>
      <c r="AA101" s="230">
        <v>12690</v>
      </c>
      <c r="AC101" s="230">
        <v>457432.01</v>
      </c>
      <c r="AD101" s="230">
        <v>217894.67</v>
      </c>
    </row>
    <row r="102" spans="1:33">
      <c r="A102" s="106" t="s">
        <v>800</v>
      </c>
      <c r="B102" s="106" t="s">
        <v>801</v>
      </c>
      <c r="C102" s="269">
        <v>2684</v>
      </c>
      <c r="D102" s="132" t="s">
        <v>803</v>
      </c>
      <c r="E102" s="132" t="s">
        <v>803</v>
      </c>
      <c r="F102" s="135">
        <v>131356.17000000001</v>
      </c>
      <c r="G102" s="231">
        <v>16668</v>
      </c>
      <c r="H102" s="135">
        <v>65779.89</v>
      </c>
      <c r="J102" s="132">
        <v>1821488.83</v>
      </c>
      <c r="K102" s="289">
        <v>208747.93</v>
      </c>
      <c r="L102" s="290">
        <v>0</v>
      </c>
      <c r="N102" s="291">
        <v>50000</v>
      </c>
      <c r="O102" s="291">
        <v>5153.1000000000004</v>
      </c>
      <c r="R102" s="130">
        <v>-135096</v>
      </c>
      <c r="S102" s="130">
        <v>2439714</v>
      </c>
      <c r="T102" s="129">
        <v>980084.9</v>
      </c>
      <c r="U102" s="129">
        <v>235000</v>
      </c>
      <c r="V102" s="129">
        <v>436.72</v>
      </c>
      <c r="X102" s="129">
        <v>1008400</v>
      </c>
      <c r="Z102" s="230">
        <v>1186142</v>
      </c>
      <c r="AA102" s="230">
        <v>33246</v>
      </c>
      <c r="AB102" s="230">
        <v>8744</v>
      </c>
      <c r="AC102" s="230">
        <v>887591.04</v>
      </c>
      <c r="AD102" s="230">
        <v>223928.86</v>
      </c>
    </row>
    <row r="103" spans="1:33">
      <c r="A103" s="106" t="s">
        <v>800</v>
      </c>
      <c r="B103" s="106" t="s">
        <v>801</v>
      </c>
      <c r="C103" s="269">
        <v>5109</v>
      </c>
      <c r="D103" s="132" t="s">
        <v>804</v>
      </c>
      <c r="E103" s="132" t="s">
        <v>804</v>
      </c>
      <c r="F103" s="135">
        <v>142114.34</v>
      </c>
      <c r="G103" s="231">
        <v>27828</v>
      </c>
      <c r="H103" s="135">
        <v>145427.53</v>
      </c>
      <c r="J103" s="132">
        <v>1319034.04</v>
      </c>
      <c r="K103" s="289">
        <v>22911.33</v>
      </c>
      <c r="L103" s="290">
        <v>0</v>
      </c>
      <c r="N103" s="291">
        <v>3909</v>
      </c>
      <c r="O103" s="291">
        <v>1564</v>
      </c>
      <c r="R103" s="130">
        <v>-1418000.27</v>
      </c>
      <c r="S103" s="130">
        <v>3137825</v>
      </c>
      <c r="T103" s="129">
        <v>1156751.3799999999</v>
      </c>
      <c r="V103" s="129">
        <v>657.82</v>
      </c>
      <c r="X103" s="129">
        <v>434120</v>
      </c>
      <c r="Z103" s="230">
        <v>959356</v>
      </c>
      <c r="AA103" s="230">
        <v>57914</v>
      </c>
      <c r="AB103" s="230">
        <v>6980</v>
      </c>
      <c r="AC103" s="230">
        <v>420450.58</v>
      </c>
      <c r="AD103" s="230">
        <v>194811.11</v>
      </c>
      <c r="AG103" s="230">
        <v>20000</v>
      </c>
    </row>
    <row r="104" spans="1:33">
      <c r="A104" s="106" t="s">
        <v>800</v>
      </c>
      <c r="B104" s="106" t="s">
        <v>801</v>
      </c>
      <c r="C104" s="269">
        <v>3045</v>
      </c>
      <c r="D104" s="132" t="s">
        <v>805</v>
      </c>
      <c r="E104" s="132" t="s">
        <v>805</v>
      </c>
      <c r="F104" s="135">
        <v>265904.09999999998</v>
      </c>
      <c r="G104" s="231">
        <v>15010</v>
      </c>
      <c r="H104" s="135">
        <v>51647.75</v>
      </c>
      <c r="J104" s="132">
        <v>771892.32</v>
      </c>
      <c r="K104" s="289">
        <v>52815.75</v>
      </c>
      <c r="L104" s="290">
        <v>1215</v>
      </c>
      <c r="M104" s="291">
        <v>107</v>
      </c>
      <c r="N104" s="291">
        <v>5122</v>
      </c>
      <c r="O104" s="291">
        <v>3529.09</v>
      </c>
      <c r="R104" s="130">
        <v>-189880.57</v>
      </c>
      <c r="S104" s="130">
        <v>1499736.2</v>
      </c>
      <c r="T104" s="129">
        <v>1209336.18</v>
      </c>
      <c r="U104" s="129">
        <v>68620</v>
      </c>
      <c r="V104" s="129">
        <v>516.13</v>
      </c>
      <c r="X104" s="129">
        <v>1192000</v>
      </c>
      <c r="Z104" s="230">
        <v>1588834</v>
      </c>
      <c r="AA104" s="230">
        <v>14916</v>
      </c>
      <c r="AB104" s="230">
        <v>3112</v>
      </c>
      <c r="AC104" s="230">
        <v>738966.73</v>
      </c>
      <c r="AD104" s="230">
        <v>138702.38</v>
      </c>
      <c r="AG104" s="230">
        <v>148500</v>
      </c>
    </row>
    <row r="105" spans="1:33">
      <c r="A105" s="106" t="s">
        <v>800</v>
      </c>
      <c r="B105" s="106" t="s">
        <v>801</v>
      </c>
      <c r="C105" s="269">
        <v>3246</v>
      </c>
      <c r="D105" s="132" t="s">
        <v>806</v>
      </c>
      <c r="E105" s="132" t="s">
        <v>806</v>
      </c>
      <c r="F105" s="135">
        <v>228764.19</v>
      </c>
      <c r="G105" s="231">
        <v>7170</v>
      </c>
      <c r="H105" s="135">
        <v>26872.54</v>
      </c>
      <c r="J105" s="132">
        <v>772986.82</v>
      </c>
      <c r="K105" s="289">
        <v>209576.75</v>
      </c>
      <c r="N105" s="291">
        <v>1761</v>
      </c>
      <c r="O105" s="291">
        <v>7779.53</v>
      </c>
      <c r="R105" s="130">
        <v>-979192.13</v>
      </c>
      <c r="S105" s="130">
        <v>2219622</v>
      </c>
      <c r="T105" s="129">
        <v>1452641.17</v>
      </c>
      <c r="V105" s="129">
        <v>309.32</v>
      </c>
      <c r="X105" s="129">
        <v>296610</v>
      </c>
      <c r="Y105" s="129">
        <v>20000</v>
      </c>
      <c r="Z105" s="230">
        <v>1061972</v>
      </c>
      <c r="AA105" s="230">
        <v>66094</v>
      </c>
      <c r="AB105" s="230">
        <v>9786</v>
      </c>
      <c r="AC105" s="230">
        <v>473386.37</v>
      </c>
      <c r="AD105" s="230">
        <v>162922.22</v>
      </c>
    </row>
    <row r="106" spans="1:33">
      <c r="A106" s="106" t="s">
        <v>800</v>
      </c>
      <c r="B106" s="106" t="s">
        <v>801</v>
      </c>
      <c r="C106" s="269">
        <v>4195</v>
      </c>
      <c r="D106" s="132" t="s">
        <v>807</v>
      </c>
      <c r="E106" s="132" t="s">
        <v>807</v>
      </c>
      <c r="F106" s="135">
        <v>135760.60999999999</v>
      </c>
      <c r="G106" s="231">
        <v>85300</v>
      </c>
      <c r="H106" s="135">
        <v>14929.55</v>
      </c>
      <c r="J106" s="132">
        <v>872898.13</v>
      </c>
      <c r="K106" s="289">
        <v>331148.7</v>
      </c>
      <c r="L106" s="290">
        <v>0</v>
      </c>
      <c r="M106" s="291">
        <v>44400</v>
      </c>
      <c r="O106" s="291">
        <v>1829</v>
      </c>
      <c r="P106" s="130">
        <v>3990</v>
      </c>
      <c r="R106" s="130">
        <v>-407728.35</v>
      </c>
      <c r="S106" s="130">
        <v>1687514</v>
      </c>
      <c r="T106" s="129">
        <v>1488969.98</v>
      </c>
      <c r="U106" s="129">
        <v>4500</v>
      </c>
      <c r="V106" s="129">
        <v>353.26</v>
      </c>
      <c r="X106" s="129">
        <v>799240</v>
      </c>
      <c r="Y106" s="129">
        <v>50000</v>
      </c>
      <c r="Z106" s="230">
        <v>1373334</v>
      </c>
      <c r="AA106" s="230">
        <v>7000</v>
      </c>
      <c r="AB106" s="230">
        <v>27572</v>
      </c>
      <c r="AC106" s="230">
        <v>610161.44999999995</v>
      </c>
      <c r="AD106" s="230">
        <v>214963.45</v>
      </c>
    </row>
    <row r="107" spans="1:33">
      <c r="A107" s="106" t="s">
        <v>809</v>
      </c>
      <c r="B107" s="106" t="s">
        <v>810</v>
      </c>
      <c r="C107" s="269">
        <v>4535</v>
      </c>
      <c r="D107" s="132" t="s">
        <v>812</v>
      </c>
      <c r="E107" s="132" t="s">
        <v>812</v>
      </c>
      <c r="F107" s="135">
        <v>352636.59</v>
      </c>
      <c r="G107" s="231">
        <v>32032</v>
      </c>
      <c r="H107" s="135">
        <v>157102.63</v>
      </c>
      <c r="J107" s="132">
        <v>984558.68</v>
      </c>
      <c r="K107" s="289">
        <v>151881.49</v>
      </c>
      <c r="O107" s="291">
        <v>0</v>
      </c>
      <c r="R107" s="130">
        <v>-2966019.09</v>
      </c>
      <c r="S107" s="130">
        <v>4303318.3099999996</v>
      </c>
      <c r="T107" s="129">
        <v>1217463.05</v>
      </c>
      <c r="V107" s="129">
        <v>378.27</v>
      </c>
      <c r="X107" s="129">
        <v>2193491.9500000002</v>
      </c>
      <c r="Y107" s="129">
        <v>154224</v>
      </c>
      <c r="Z107" s="230">
        <v>2700701.95</v>
      </c>
      <c r="AA107" s="230">
        <v>15664</v>
      </c>
      <c r="AB107" s="230">
        <v>11302</v>
      </c>
      <c r="AC107" s="230">
        <v>395961.86</v>
      </c>
      <c r="AD107" s="230">
        <v>101015.29</v>
      </c>
    </row>
    <row r="108" spans="1:33">
      <c r="A108" s="106" t="s">
        <v>809</v>
      </c>
      <c r="B108" s="106" t="s">
        <v>810</v>
      </c>
      <c r="C108" s="269">
        <v>1430</v>
      </c>
      <c r="D108" s="132" t="s">
        <v>813</v>
      </c>
      <c r="E108" s="132" t="s">
        <v>813</v>
      </c>
      <c r="F108" s="135">
        <v>287240.53999999998</v>
      </c>
      <c r="G108" s="231">
        <v>11614</v>
      </c>
      <c r="H108" s="135">
        <v>50403.61</v>
      </c>
      <c r="J108" s="132">
        <v>941816.7</v>
      </c>
      <c r="K108" s="289">
        <v>144902.54999999999</v>
      </c>
      <c r="L108" s="290">
        <v>0</v>
      </c>
      <c r="M108" s="291">
        <v>5400</v>
      </c>
      <c r="O108" s="291">
        <v>96.51</v>
      </c>
      <c r="R108" s="130">
        <v>-833319.36</v>
      </c>
      <c r="S108" s="130">
        <v>2346487</v>
      </c>
      <c r="T108" s="129">
        <v>713221.59</v>
      </c>
      <c r="V108" s="129">
        <v>659.12</v>
      </c>
      <c r="X108" s="129">
        <v>1127920</v>
      </c>
      <c r="Z108" s="230">
        <v>1266120</v>
      </c>
      <c r="AB108" s="230">
        <v>14058</v>
      </c>
      <c r="AC108" s="230">
        <v>476341.48</v>
      </c>
      <c r="AD108" s="230">
        <v>157967.98000000001</v>
      </c>
      <c r="AG108" s="230">
        <v>10000</v>
      </c>
    </row>
    <row r="109" spans="1:33">
      <c r="A109" s="106" t="s">
        <v>809</v>
      </c>
      <c r="B109" s="106" t="s">
        <v>810</v>
      </c>
      <c r="C109" s="269">
        <v>3990</v>
      </c>
      <c r="D109" s="132" t="s">
        <v>814</v>
      </c>
      <c r="E109" s="132" t="s">
        <v>814</v>
      </c>
      <c r="F109" s="135">
        <v>469573.84</v>
      </c>
      <c r="G109" s="231">
        <v>16761</v>
      </c>
      <c r="H109" s="135">
        <v>73029.62</v>
      </c>
      <c r="J109" s="132">
        <v>1275315.08</v>
      </c>
      <c r="K109" s="289">
        <v>159161.04</v>
      </c>
      <c r="L109" s="290">
        <v>3000</v>
      </c>
      <c r="M109" s="291">
        <v>8283.17</v>
      </c>
      <c r="O109" s="291">
        <v>350.55</v>
      </c>
      <c r="R109" s="130">
        <v>-289376.46999999997</v>
      </c>
      <c r="S109" s="130">
        <v>2125037.4300000002</v>
      </c>
      <c r="T109" s="129">
        <v>1090349.94</v>
      </c>
      <c r="U109" s="129">
        <v>110840</v>
      </c>
      <c r="V109" s="129">
        <v>640.91</v>
      </c>
      <c r="X109" s="129">
        <v>561695.19999999995</v>
      </c>
      <c r="Y109" s="129">
        <v>401040</v>
      </c>
      <c r="Z109" s="230">
        <v>1124705.2</v>
      </c>
      <c r="AB109" s="230">
        <v>520</v>
      </c>
      <c r="AC109" s="230">
        <v>721105.05</v>
      </c>
      <c r="AD109" s="230">
        <v>151689.9</v>
      </c>
      <c r="AG109" s="230">
        <v>20000</v>
      </c>
    </row>
    <row r="110" spans="1:33">
      <c r="A110" s="106" t="s">
        <v>809</v>
      </c>
      <c r="B110" s="106" t="s">
        <v>810</v>
      </c>
      <c r="C110" s="269">
        <v>3647</v>
      </c>
      <c r="D110" s="132" t="s">
        <v>815</v>
      </c>
      <c r="E110" s="132" t="s">
        <v>815</v>
      </c>
      <c r="F110" s="135">
        <v>633332.47</v>
      </c>
      <c r="G110" s="231">
        <v>21483</v>
      </c>
      <c r="H110" s="135">
        <v>64709.51</v>
      </c>
      <c r="J110" s="132">
        <v>383832.74</v>
      </c>
      <c r="K110" s="289">
        <v>66321.75</v>
      </c>
      <c r="L110" s="290">
        <v>0</v>
      </c>
      <c r="M110" s="291">
        <v>20800</v>
      </c>
      <c r="O110" s="291">
        <v>414.22</v>
      </c>
      <c r="R110" s="130">
        <v>-344412.55</v>
      </c>
      <c r="S110" s="130">
        <v>1196485.3400000001</v>
      </c>
      <c r="T110" s="129">
        <v>1309222.22</v>
      </c>
      <c r="V110" s="129">
        <v>765.77</v>
      </c>
      <c r="X110" s="129">
        <v>877800</v>
      </c>
      <c r="Y110" s="129">
        <v>555264</v>
      </c>
      <c r="Z110" s="230">
        <v>1623580</v>
      </c>
      <c r="AB110" s="230">
        <v>11962</v>
      </c>
      <c r="AC110" s="230">
        <v>704246.02</v>
      </c>
      <c r="AD110" s="230">
        <v>78871.509999999995</v>
      </c>
      <c r="AG110" s="230">
        <v>28000</v>
      </c>
    </row>
    <row r="111" spans="1:33">
      <c r="A111" s="106" t="s">
        <v>809</v>
      </c>
      <c r="B111" s="106" t="s">
        <v>810</v>
      </c>
      <c r="C111" s="269">
        <v>1733</v>
      </c>
      <c r="D111" s="132" t="s">
        <v>816</v>
      </c>
      <c r="E111" s="132" t="s">
        <v>816</v>
      </c>
      <c r="F111" s="135">
        <v>241501.89</v>
      </c>
      <c r="G111" s="231">
        <v>0</v>
      </c>
      <c r="H111" s="135">
        <v>44776.91</v>
      </c>
      <c r="J111" s="132">
        <v>476686.99</v>
      </c>
      <c r="K111" s="289">
        <v>444029.24</v>
      </c>
      <c r="M111" s="291">
        <v>1219.05</v>
      </c>
      <c r="R111" s="130">
        <v>-27448.62</v>
      </c>
      <c r="S111" s="130">
        <v>1169693.49</v>
      </c>
      <c r="T111" s="129">
        <v>746036.65</v>
      </c>
      <c r="V111" s="129">
        <v>241.22</v>
      </c>
      <c r="X111" s="129">
        <v>793212</v>
      </c>
      <c r="Y111" s="129">
        <v>80</v>
      </c>
      <c r="Z111" s="230">
        <v>927412</v>
      </c>
      <c r="AB111" s="230">
        <v>11950</v>
      </c>
      <c r="AC111" s="230">
        <v>367045.29</v>
      </c>
      <c r="AD111" s="230">
        <v>159631.47</v>
      </c>
      <c r="AG111" s="230">
        <v>10000</v>
      </c>
    </row>
    <row r="112" spans="1:33">
      <c r="A112" s="106" t="s">
        <v>818</v>
      </c>
      <c r="B112" s="106" t="s">
        <v>819</v>
      </c>
      <c r="C112" s="269">
        <v>5017</v>
      </c>
      <c r="D112" s="132" t="s">
        <v>821</v>
      </c>
      <c r="E112" s="132" t="s">
        <v>821</v>
      </c>
      <c r="F112" s="135">
        <v>431865.01</v>
      </c>
      <c r="G112" s="231">
        <v>7500</v>
      </c>
      <c r="H112" s="135">
        <v>100333.9</v>
      </c>
      <c r="J112" s="132">
        <v>1767567.09</v>
      </c>
      <c r="K112" s="289">
        <v>130376.89</v>
      </c>
      <c r="O112" s="291">
        <v>36.15</v>
      </c>
      <c r="Q112" s="130">
        <v>665069.73</v>
      </c>
      <c r="R112" s="130">
        <v>-1855939.81</v>
      </c>
      <c r="S112" s="130">
        <v>620039.24</v>
      </c>
      <c r="T112" s="129">
        <v>1909548.54</v>
      </c>
      <c r="U112" s="129">
        <v>98600</v>
      </c>
      <c r="V112" s="129">
        <v>550.39</v>
      </c>
      <c r="X112" s="129">
        <v>1145100</v>
      </c>
      <c r="Y112" s="129">
        <v>3039040</v>
      </c>
      <c r="Z112" s="230">
        <v>1782853</v>
      </c>
      <c r="AA112" s="230">
        <v>9540</v>
      </c>
      <c r="AB112" s="230">
        <v>22650</v>
      </c>
      <c r="AC112" s="230">
        <v>1130910.74</v>
      </c>
      <c r="AD112" s="230">
        <v>238447.61</v>
      </c>
    </row>
    <row r="113" spans="1:33">
      <c r="A113" s="106" t="s">
        <v>818</v>
      </c>
      <c r="B113" s="106" t="s">
        <v>819</v>
      </c>
      <c r="C113" s="269">
        <v>5358</v>
      </c>
      <c r="D113" s="132" t="s">
        <v>822</v>
      </c>
      <c r="E113" s="132" t="s">
        <v>822</v>
      </c>
      <c r="F113" s="135">
        <v>391242.21</v>
      </c>
      <c r="G113" s="231">
        <v>0</v>
      </c>
      <c r="H113" s="135">
        <v>57867.94</v>
      </c>
      <c r="J113" s="132">
        <v>889019.97</v>
      </c>
      <c r="K113" s="289">
        <v>90567.48</v>
      </c>
      <c r="N113" s="291">
        <v>118600</v>
      </c>
      <c r="O113" s="291">
        <v>37.83</v>
      </c>
      <c r="Q113" s="130">
        <v>-1202706.3799999999</v>
      </c>
      <c r="S113" s="130">
        <v>3271774.09</v>
      </c>
      <c r="T113" s="129">
        <v>1427423.54</v>
      </c>
      <c r="V113" s="129">
        <v>2090.92</v>
      </c>
      <c r="X113" s="129">
        <v>805500</v>
      </c>
      <c r="Y113" s="129">
        <v>300</v>
      </c>
      <c r="Z113" s="230">
        <v>1522442</v>
      </c>
      <c r="AB113" s="230">
        <v>29212</v>
      </c>
      <c r="AC113" s="230">
        <v>1226865.67</v>
      </c>
      <c r="AD113" s="230">
        <v>204064.73</v>
      </c>
      <c r="AE113" s="230">
        <v>11738</v>
      </c>
    </row>
    <row r="114" spans="1:33">
      <c r="A114" s="106" t="s">
        <v>818</v>
      </c>
      <c r="B114" s="106" t="s">
        <v>819</v>
      </c>
      <c r="C114" s="269">
        <v>2628</v>
      </c>
      <c r="D114" s="132" t="s">
        <v>823</v>
      </c>
      <c r="E114" s="132" t="s">
        <v>823</v>
      </c>
      <c r="F114" s="135">
        <v>416297.54</v>
      </c>
      <c r="G114" s="231">
        <v>5400</v>
      </c>
      <c r="H114" s="135">
        <v>45924.800000000003</v>
      </c>
      <c r="J114" s="132">
        <v>690958.08</v>
      </c>
      <c r="K114" s="289">
        <v>350101.69</v>
      </c>
      <c r="N114" s="291">
        <v>9000</v>
      </c>
      <c r="O114" s="291">
        <v>1</v>
      </c>
      <c r="Q114" s="130">
        <v>854384.67</v>
      </c>
      <c r="R114" s="130">
        <v>-951</v>
      </c>
      <c r="S114" s="130">
        <v>679737.85</v>
      </c>
      <c r="T114" s="129">
        <v>1206440.5900000001</v>
      </c>
      <c r="V114" s="129">
        <v>893.94</v>
      </c>
      <c r="X114" s="129">
        <v>600550</v>
      </c>
      <c r="Z114" s="230">
        <v>1170002</v>
      </c>
      <c r="AA114" s="230">
        <v>15883</v>
      </c>
      <c r="AB114" s="230">
        <v>1828</v>
      </c>
      <c r="AC114" s="230">
        <v>579757.32999999996</v>
      </c>
      <c r="AD114" s="230">
        <v>73904.61</v>
      </c>
    </row>
    <row r="115" spans="1:33">
      <c r="A115" s="106" t="s">
        <v>818</v>
      </c>
      <c r="B115" s="106" t="s">
        <v>819</v>
      </c>
      <c r="C115" s="269">
        <v>4567</v>
      </c>
      <c r="D115" s="132" t="s">
        <v>824</v>
      </c>
      <c r="E115" s="132" t="s">
        <v>824</v>
      </c>
      <c r="F115" s="135">
        <v>312469.55</v>
      </c>
      <c r="G115" s="231">
        <v>21892</v>
      </c>
      <c r="H115" s="135">
        <v>61387.15</v>
      </c>
      <c r="J115" s="132">
        <v>1190603.58</v>
      </c>
      <c r="K115" s="289">
        <v>325576.78999999998</v>
      </c>
      <c r="O115" s="291">
        <v>15.19</v>
      </c>
      <c r="Q115" s="130">
        <v>334607.40000000002</v>
      </c>
      <c r="S115" s="130">
        <v>1731639.01</v>
      </c>
      <c r="T115" s="129">
        <v>1603285.16</v>
      </c>
      <c r="U115" s="129">
        <v>76720</v>
      </c>
      <c r="V115" s="129">
        <v>769.31</v>
      </c>
      <c r="X115" s="129">
        <v>1720630</v>
      </c>
      <c r="Y115" s="129">
        <v>300</v>
      </c>
      <c r="Z115" s="230">
        <v>2455570</v>
      </c>
      <c r="AB115" s="230">
        <v>70160</v>
      </c>
      <c r="AC115" s="230">
        <v>803017.28</v>
      </c>
      <c r="AD115" s="230">
        <v>210579.72</v>
      </c>
      <c r="AG115" s="230">
        <v>16710</v>
      </c>
    </row>
    <row r="116" spans="1:33">
      <c r="A116" s="106" t="s">
        <v>818</v>
      </c>
      <c r="B116" s="106" t="s">
        <v>819</v>
      </c>
      <c r="C116" s="269">
        <v>1328</v>
      </c>
      <c r="D116" s="132" t="s">
        <v>825</v>
      </c>
      <c r="E116" s="132" t="s">
        <v>825</v>
      </c>
      <c r="F116" s="135">
        <v>52800.94</v>
      </c>
      <c r="G116" s="231">
        <v>30532</v>
      </c>
      <c r="H116" s="135">
        <v>35004.339999999997</v>
      </c>
      <c r="J116" s="132">
        <v>467112.28</v>
      </c>
      <c r="K116" s="289">
        <v>318638.11</v>
      </c>
      <c r="L116" s="290">
        <v>0</v>
      </c>
      <c r="N116" s="291">
        <v>11577</v>
      </c>
      <c r="O116" s="291">
        <v>0</v>
      </c>
      <c r="Q116" s="130">
        <v>-1236077.0900000001</v>
      </c>
      <c r="S116" s="130">
        <v>2353915.73</v>
      </c>
      <c r="T116" s="129">
        <v>592470.86</v>
      </c>
      <c r="U116" s="129">
        <v>71790</v>
      </c>
      <c r="V116" s="129">
        <v>683.78</v>
      </c>
      <c r="X116" s="129">
        <v>7487370</v>
      </c>
      <c r="Z116" s="230">
        <v>7621100</v>
      </c>
      <c r="AA116" s="230">
        <v>9758</v>
      </c>
      <c r="AB116" s="230">
        <v>3058</v>
      </c>
      <c r="AC116" s="230">
        <v>580459.71</v>
      </c>
      <c r="AD116" s="230">
        <v>159480.9</v>
      </c>
      <c r="AE116" s="230">
        <v>3786</v>
      </c>
    </row>
    <row r="117" spans="1:33" ht="15.75" customHeight="1">
      <c r="A117" s="106" t="s">
        <v>818</v>
      </c>
      <c r="B117" s="106" t="s">
        <v>819</v>
      </c>
      <c r="C117" s="269">
        <v>4776</v>
      </c>
      <c r="D117" s="132" t="s">
        <v>826</v>
      </c>
      <c r="E117" s="132" t="s">
        <v>826</v>
      </c>
      <c r="F117" s="135">
        <v>627226.51</v>
      </c>
      <c r="G117" s="231">
        <v>0</v>
      </c>
      <c r="H117" s="135">
        <v>25683.74</v>
      </c>
      <c r="J117" s="132">
        <v>72287.59</v>
      </c>
      <c r="K117" s="289">
        <v>220184.25</v>
      </c>
      <c r="L117" s="290">
        <v>0</v>
      </c>
      <c r="O117" s="291">
        <v>60.03</v>
      </c>
      <c r="Q117" s="130">
        <v>-243609.08</v>
      </c>
      <c r="R117" s="130">
        <v>91</v>
      </c>
      <c r="S117" s="130">
        <v>1221990.08</v>
      </c>
      <c r="T117" s="129">
        <v>2119935.15</v>
      </c>
      <c r="U117" s="129">
        <v>316692</v>
      </c>
      <c r="V117" s="129">
        <v>1401.41</v>
      </c>
      <c r="X117" s="129">
        <v>976250</v>
      </c>
      <c r="Y117" s="129">
        <v>291479.71999999997</v>
      </c>
      <c r="Z117" s="230">
        <v>1850115</v>
      </c>
      <c r="AB117" s="230">
        <v>76942</v>
      </c>
      <c r="AC117" s="230">
        <v>1755360.27</v>
      </c>
      <c r="AD117" s="230">
        <v>56490.95</v>
      </c>
    </row>
    <row r="118" spans="1:33">
      <c r="A118" s="106" t="s">
        <v>828</v>
      </c>
      <c r="B118" s="106" t="s">
        <v>829</v>
      </c>
      <c r="C118" s="269">
        <v>3623</v>
      </c>
      <c r="D118" s="132" t="s">
        <v>831</v>
      </c>
      <c r="E118" s="132" t="s">
        <v>831</v>
      </c>
      <c r="F118" s="135">
        <v>434470.8</v>
      </c>
      <c r="G118" s="231">
        <v>71260</v>
      </c>
      <c r="H118" s="135">
        <v>75655.179999999993</v>
      </c>
      <c r="J118" s="132">
        <v>1164616.3899999999</v>
      </c>
      <c r="K118" s="289">
        <v>55760.29</v>
      </c>
      <c r="M118" s="291">
        <v>88361.600000000006</v>
      </c>
      <c r="N118" s="291">
        <v>780</v>
      </c>
      <c r="O118" s="291">
        <v>5671</v>
      </c>
      <c r="R118" s="130">
        <v>136880.88</v>
      </c>
      <c r="S118" s="130">
        <v>1488507.55</v>
      </c>
      <c r="T118" s="129">
        <v>1443215.28</v>
      </c>
      <c r="U118" s="129">
        <v>29400</v>
      </c>
      <c r="V118" s="129">
        <v>513.29999999999995</v>
      </c>
      <c r="X118" s="129">
        <v>844317.2</v>
      </c>
      <c r="Y118" s="129">
        <v>60000</v>
      </c>
      <c r="Z118" s="230">
        <v>1741936.11</v>
      </c>
      <c r="AA118" s="230">
        <v>37572</v>
      </c>
      <c r="AB118" s="230">
        <v>15656</v>
      </c>
      <c r="AC118" s="230">
        <v>344395.08</v>
      </c>
      <c r="AD118" s="230">
        <v>156324.96</v>
      </c>
    </row>
    <row r="119" spans="1:33">
      <c r="A119" s="106" t="s">
        <v>828</v>
      </c>
      <c r="B119" s="106" t="s">
        <v>829</v>
      </c>
      <c r="C119" s="269">
        <v>3433</v>
      </c>
      <c r="D119" s="132" t="s">
        <v>832</v>
      </c>
      <c r="E119" s="132" t="s">
        <v>832</v>
      </c>
      <c r="F119" s="135">
        <v>445987.32</v>
      </c>
      <c r="G119" s="231">
        <v>97304</v>
      </c>
      <c r="H119" s="135">
        <v>52569.91</v>
      </c>
      <c r="J119" s="132">
        <v>731067.71</v>
      </c>
      <c r="K119" s="289">
        <v>234232.83</v>
      </c>
      <c r="M119" s="291">
        <v>78200</v>
      </c>
      <c r="N119" s="291">
        <v>5430</v>
      </c>
      <c r="O119" s="291">
        <v>1557.3</v>
      </c>
      <c r="R119" s="130">
        <v>37219.26</v>
      </c>
      <c r="S119" s="130">
        <v>1247302.3600000001</v>
      </c>
      <c r="T119" s="129">
        <v>1000733.6</v>
      </c>
      <c r="U119" s="129">
        <v>227988</v>
      </c>
      <c r="V119" s="129">
        <v>567.23</v>
      </c>
      <c r="X119" s="129">
        <v>851403.4</v>
      </c>
      <c r="Z119" s="230">
        <v>1300178.3999999999</v>
      </c>
      <c r="AA119" s="230">
        <v>13866</v>
      </c>
      <c r="AB119" s="230">
        <v>6910</v>
      </c>
      <c r="AC119" s="230">
        <v>432123.67</v>
      </c>
      <c r="AD119" s="230">
        <v>136161.31</v>
      </c>
    </row>
    <row r="120" spans="1:33">
      <c r="A120" s="106" t="s">
        <v>828</v>
      </c>
      <c r="B120" s="106" t="s">
        <v>829</v>
      </c>
      <c r="C120" s="269">
        <v>3692</v>
      </c>
      <c r="D120" s="132" t="s">
        <v>833</v>
      </c>
      <c r="E120" s="132" t="s">
        <v>833</v>
      </c>
      <c r="F120" s="135">
        <v>569492.19999999995</v>
      </c>
      <c r="G120" s="231">
        <v>52000</v>
      </c>
      <c r="H120" s="135">
        <v>10764.95</v>
      </c>
      <c r="J120" s="132">
        <v>684543.5</v>
      </c>
      <c r="K120" s="289">
        <v>58949.02</v>
      </c>
      <c r="L120" s="290">
        <v>0</v>
      </c>
      <c r="M120" s="291">
        <v>87562.51</v>
      </c>
      <c r="N120" s="291">
        <v>87</v>
      </c>
      <c r="O120" s="291">
        <v>7090.4</v>
      </c>
      <c r="R120" s="130">
        <v>-326880.7</v>
      </c>
      <c r="S120" s="130">
        <v>1693308.65</v>
      </c>
      <c r="T120" s="129">
        <v>967999.02</v>
      </c>
      <c r="U120" s="129">
        <v>54954.5</v>
      </c>
      <c r="V120" s="129">
        <v>961.32</v>
      </c>
      <c r="X120" s="129">
        <v>1080807.8400000001</v>
      </c>
      <c r="Z120" s="230">
        <v>1520173.84</v>
      </c>
      <c r="AB120" s="230">
        <v>53629</v>
      </c>
      <c r="AC120" s="230">
        <v>453333.7</v>
      </c>
      <c r="AD120" s="230">
        <v>162624.32999999999</v>
      </c>
      <c r="AE120" s="230">
        <v>380</v>
      </c>
    </row>
    <row r="121" spans="1:33">
      <c r="A121" s="106" t="s">
        <v>828</v>
      </c>
      <c r="B121" s="106" t="s">
        <v>829</v>
      </c>
      <c r="C121" s="269">
        <v>4263</v>
      </c>
      <c r="D121" s="132" t="s">
        <v>834</v>
      </c>
      <c r="E121" s="132" t="s">
        <v>834</v>
      </c>
      <c r="F121" s="135">
        <v>170504.76</v>
      </c>
      <c r="G121" s="231">
        <v>120704</v>
      </c>
      <c r="H121" s="135">
        <v>86643.83</v>
      </c>
      <c r="J121" s="132">
        <v>1150077.75</v>
      </c>
      <c r="K121" s="289">
        <v>157345.43</v>
      </c>
      <c r="L121" s="290">
        <v>0</v>
      </c>
      <c r="M121" s="291">
        <v>100820.83</v>
      </c>
      <c r="N121" s="291">
        <v>0</v>
      </c>
      <c r="O121" s="291">
        <v>0.74</v>
      </c>
      <c r="R121" s="130">
        <v>-355217.83</v>
      </c>
      <c r="S121" s="130">
        <v>2084116.46</v>
      </c>
      <c r="T121" s="129">
        <v>1213307.49</v>
      </c>
      <c r="U121" s="129">
        <v>73236</v>
      </c>
      <c r="V121" s="129">
        <v>491.51</v>
      </c>
      <c r="X121" s="129">
        <v>904351.9</v>
      </c>
      <c r="Y121" s="129">
        <v>30800</v>
      </c>
      <c r="Z121" s="230">
        <v>1500181.9</v>
      </c>
      <c r="AA121" s="230">
        <v>7016</v>
      </c>
      <c r="AB121" s="230">
        <v>19746</v>
      </c>
      <c r="AC121" s="230">
        <v>623501.15</v>
      </c>
      <c r="AD121" s="230">
        <v>216186.28</v>
      </c>
    </row>
    <row r="122" spans="1:33">
      <c r="A122" s="106" t="s">
        <v>828</v>
      </c>
      <c r="B122" s="106" t="s">
        <v>829</v>
      </c>
      <c r="C122" s="269">
        <v>1404</v>
      </c>
      <c r="D122" s="132" t="s">
        <v>835</v>
      </c>
      <c r="E122" s="132" t="s">
        <v>835</v>
      </c>
      <c r="F122" s="135">
        <v>248244.24</v>
      </c>
      <c r="G122" s="231">
        <v>94956</v>
      </c>
      <c r="H122" s="135">
        <v>34538.050000000003</v>
      </c>
      <c r="J122" s="132">
        <v>349913.2</v>
      </c>
      <c r="K122" s="289">
        <v>20151.400000000001</v>
      </c>
      <c r="L122" s="290">
        <v>0</v>
      </c>
      <c r="M122" s="291">
        <v>53300</v>
      </c>
      <c r="N122" s="291">
        <v>1032</v>
      </c>
      <c r="O122" s="291">
        <v>3199</v>
      </c>
      <c r="R122" s="130">
        <v>75048.070000000007</v>
      </c>
      <c r="S122" s="130">
        <v>345503.07</v>
      </c>
      <c r="T122" s="129">
        <v>899279.68</v>
      </c>
      <c r="U122" s="129">
        <v>75000</v>
      </c>
      <c r="V122" s="129">
        <v>259.77999999999997</v>
      </c>
      <c r="X122" s="129">
        <v>674853.9</v>
      </c>
      <c r="Y122" s="129">
        <v>50000</v>
      </c>
      <c r="Z122" s="230">
        <v>1146573.8999999999</v>
      </c>
      <c r="AA122" s="230">
        <v>6894</v>
      </c>
      <c r="AB122" s="230">
        <v>16212</v>
      </c>
      <c r="AC122" s="230">
        <v>208805.79</v>
      </c>
      <c r="AD122" s="230">
        <v>51186.92</v>
      </c>
    </row>
    <row r="123" spans="1:33">
      <c r="A123" s="106" t="s">
        <v>828</v>
      </c>
      <c r="B123" s="106" t="s">
        <v>829</v>
      </c>
      <c r="C123" s="269">
        <v>2290</v>
      </c>
      <c r="D123" s="132" t="s">
        <v>836</v>
      </c>
      <c r="E123" s="132" t="s">
        <v>836</v>
      </c>
      <c r="F123" s="135">
        <v>372794.79</v>
      </c>
      <c r="G123" s="231">
        <v>63000</v>
      </c>
      <c r="H123" s="135">
        <v>74767.97</v>
      </c>
      <c r="J123" s="132">
        <v>737226.43</v>
      </c>
      <c r="K123" s="289">
        <v>90473.61</v>
      </c>
      <c r="M123" s="291">
        <v>252047.5</v>
      </c>
      <c r="N123" s="291">
        <v>1193.5</v>
      </c>
      <c r="O123" s="291">
        <v>0</v>
      </c>
      <c r="R123" s="130">
        <v>-1164766.23</v>
      </c>
      <c r="S123" s="130">
        <v>2439641.09</v>
      </c>
      <c r="T123" s="129">
        <v>635306.87</v>
      </c>
      <c r="U123" s="129">
        <v>33368.879999999997</v>
      </c>
      <c r="V123" s="129">
        <v>744.28</v>
      </c>
      <c r="X123" s="129">
        <v>1278054.3999999999</v>
      </c>
      <c r="Z123" s="230">
        <v>1568373.4</v>
      </c>
      <c r="AA123" s="230">
        <v>4622</v>
      </c>
      <c r="AB123" s="230">
        <v>51608</v>
      </c>
      <c r="AC123" s="230">
        <v>289407.19</v>
      </c>
      <c r="AD123" s="230">
        <v>223316.9</v>
      </c>
    </row>
    <row r="124" spans="1:33">
      <c r="A124" s="106" t="s">
        <v>828</v>
      </c>
      <c r="B124" s="106" t="s">
        <v>829</v>
      </c>
      <c r="C124" s="269">
        <v>3061</v>
      </c>
      <c r="D124" s="132" t="s">
        <v>837</v>
      </c>
      <c r="E124" s="132" t="s">
        <v>837</v>
      </c>
      <c r="F124" s="135">
        <v>329229.61</v>
      </c>
      <c r="G124" s="231">
        <v>84116</v>
      </c>
      <c r="H124" s="135">
        <v>55303.56</v>
      </c>
      <c r="J124" s="132">
        <v>972363.62</v>
      </c>
      <c r="K124" s="289">
        <v>194694.15</v>
      </c>
      <c r="M124" s="291">
        <v>76300</v>
      </c>
      <c r="N124" s="291">
        <v>520</v>
      </c>
      <c r="O124" s="291">
        <v>3366.86</v>
      </c>
      <c r="Q124" s="130">
        <v>-1455617.82</v>
      </c>
      <c r="R124" s="130">
        <v>250</v>
      </c>
      <c r="S124" s="130">
        <v>3028722.67</v>
      </c>
      <c r="T124" s="129">
        <v>924564.84</v>
      </c>
      <c r="V124" s="129">
        <v>536.05999999999995</v>
      </c>
      <c r="X124" s="129">
        <v>1272842.6000000001</v>
      </c>
      <c r="Y124" s="129">
        <v>15400</v>
      </c>
      <c r="Z124" s="230">
        <v>1705712.6</v>
      </c>
      <c r="AA124" s="230">
        <v>21978</v>
      </c>
      <c r="AB124" s="230">
        <v>5636</v>
      </c>
      <c r="AC124" s="230">
        <v>300775.51</v>
      </c>
      <c r="AD124" s="230">
        <v>197076.16</v>
      </c>
    </row>
    <row r="125" spans="1:33">
      <c r="A125" s="106" t="s">
        <v>828</v>
      </c>
      <c r="B125" s="106" t="s">
        <v>829</v>
      </c>
      <c r="C125" s="269">
        <v>2521</v>
      </c>
      <c r="D125" s="132" t="s">
        <v>838</v>
      </c>
      <c r="E125" s="132" t="s">
        <v>838</v>
      </c>
      <c r="F125" s="135">
        <v>143821.29</v>
      </c>
      <c r="G125" s="231">
        <v>61200</v>
      </c>
      <c r="H125" s="135">
        <v>25865.1</v>
      </c>
      <c r="J125" s="132">
        <v>1241140.1499999999</v>
      </c>
      <c r="K125" s="289">
        <v>38324.53</v>
      </c>
      <c r="M125" s="291">
        <v>63805.61</v>
      </c>
      <c r="O125" s="291">
        <v>0</v>
      </c>
      <c r="R125" s="130">
        <v>-1496319.95</v>
      </c>
      <c r="S125" s="130">
        <v>3118920.11</v>
      </c>
      <c r="T125" s="129">
        <v>862218.33</v>
      </c>
      <c r="U125" s="129">
        <v>80000</v>
      </c>
      <c r="V125" s="129">
        <v>333.21</v>
      </c>
      <c r="X125" s="129">
        <v>1178730.3999999999</v>
      </c>
      <c r="Z125" s="230">
        <v>1516753.4</v>
      </c>
      <c r="AC125" s="230">
        <v>604513.94999999995</v>
      </c>
      <c r="AD125" s="230">
        <v>174122.29</v>
      </c>
      <c r="AG125" s="230">
        <v>1947</v>
      </c>
    </row>
    <row r="126" spans="1:33">
      <c r="A126" s="106" t="s">
        <v>840</v>
      </c>
      <c r="B126" s="106" t="s">
        <v>841</v>
      </c>
      <c r="C126" s="269">
        <v>5126</v>
      </c>
      <c r="D126" s="132" t="s">
        <v>843</v>
      </c>
      <c r="E126" s="132" t="s">
        <v>843</v>
      </c>
      <c r="F126" s="135">
        <v>530967.19999999995</v>
      </c>
      <c r="G126" s="231">
        <v>27000</v>
      </c>
      <c r="H126" s="135">
        <v>41746.97</v>
      </c>
      <c r="J126" s="132">
        <v>1030105.17</v>
      </c>
      <c r="K126" s="289">
        <v>103639.9</v>
      </c>
      <c r="L126" s="290">
        <v>0</v>
      </c>
      <c r="M126" s="291">
        <v>51869</v>
      </c>
      <c r="O126" s="291">
        <v>2671.92</v>
      </c>
      <c r="R126" s="130">
        <v>1819948.97</v>
      </c>
      <c r="T126" s="129">
        <v>1691352.74</v>
      </c>
      <c r="U126" s="129">
        <v>147610</v>
      </c>
      <c r="V126" s="129">
        <v>932.27</v>
      </c>
      <c r="X126" s="129">
        <v>1275740.5</v>
      </c>
      <c r="Y126" s="129">
        <v>151005</v>
      </c>
      <c r="Z126" s="230">
        <v>2242055.5</v>
      </c>
      <c r="AA126" s="230">
        <v>10720</v>
      </c>
      <c r="AB126" s="230">
        <v>32960</v>
      </c>
      <c r="AC126" s="230">
        <v>923703.93</v>
      </c>
      <c r="AD126" s="230">
        <v>198231.73</v>
      </c>
    </row>
    <row r="127" spans="1:33">
      <c r="A127" s="106" t="s">
        <v>840</v>
      </c>
      <c r="B127" s="106" t="s">
        <v>841</v>
      </c>
      <c r="C127" s="269">
        <v>2740</v>
      </c>
      <c r="D127" s="132" t="s">
        <v>844</v>
      </c>
      <c r="E127" s="132" t="s">
        <v>844</v>
      </c>
      <c r="F127" s="135">
        <v>277714.27</v>
      </c>
      <c r="G127" s="231">
        <v>0</v>
      </c>
      <c r="H127" s="135">
        <v>15540.32</v>
      </c>
      <c r="J127" s="132">
        <v>244628.12</v>
      </c>
      <c r="K127" s="289">
        <v>62970.49</v>
      </c>
      <c r="M127" s="291">
        <v>71581.289999999994</v>
      </c>
      <c r="O127" s="291">
        <v>637</v>
      </c>
      <c r="R127" s="130">
        <v>786530.08</v>
      </c>
      <c r="T127" s="129">
        <v>741717.44</v>
      </c>
      <c r="V127" s="129">
        <v>673.19</v>
      </c>
      <c r="X127" s="129">
        <v>1201079.8999999999</v>
      </c>
      <c r="Y127" s="129">
        <v>17605</v>
      </c>
      <c r="Z127" s="230">
        <v>1630105.9</v>
      </c>
      <c r="AA127" s="230">
        <v>4490</v>
      </c>
      <c r="AB127" s="230">
        <v>12464</v>
      </c>
      <c r="AC127" s="230">
        <v>410467.32</v>
      </c>
      <c r="AD127" s="230">
        <v>161443.48000000001</v>
      </c>
    </row>
    <row r="128" spans="1:33">
      <c r="A128" s="106" t="s">
        <v>840</v>
      </c>
      <c r="B128" s="106" t="s">
        <v>841</v>
      </c>
      <c r="C128" s="269">
        <v>5577</v>
      </c>
      <c r="D128" s="132" t="s">
        <v>845</v>
      </c>
      <c r="E128" s="132" t="s">
        <v>845</v>
      </c>
      <c r="F128" s="135">
        <v>230679.55</v>
      </c>
      <c r="G128" s="231">
        <v>0</v>
      </c>
      <c r="H128" s="135">
        <v>3030.76</v>
      </c>
      <c r="J128" s="132">
        <v>5699499.7300000004</v>
      </c>
      <c r="K128" s="289">
        <v>61962.12</v>
      </c>
      <c r="L128" s="290">
        <v>5000</v>
      </c>
      <c r="M128" s="291">
        <v>142367.01999999999</v>
      </c>
      <c r="N128" s="291">
        <v>6</v>
      </c>
      <c r="O128" s="291">
        <v>4</v>
      </c>
      <c r="R128" s="130">
        <v>6644119.9500000002</v>
      </c>
      <c r="T128" s="129">
        <v>1464920.19</v>
      </c>
      <c r="U128" s="129">
        <v>72400</v>
      </c>
      <c r="V128" s="129">
        <v>655.43</v>
      </c>
      <c r="X128" s="129">
        <v>1307290.1000000001</v>
      </c>
      <c r="Y128" s="129">
        <v>128605</v>
      </c>
      <c r="Z128" s="230">
        <v>2078370.1</v>
      </c>
      <c r="AA128" s="230">
        <v>3870</v>
      </c>
      <c r="AB128" s="230">
        <v>63534</v>
      </c>
      <c r="AC128" s="230">
        <v>1175655.1599999999</v>
      </c>
      <c r="AD128" s="230">
        <v>448766.27</v>
      </c>
    </row>
    <row r="129" spans="1:30">
      <c r="A129" s="106" t="s">
        <v>840</v>
      </c>
      <c r="B129" s="106" t="s">
        <v>841</v>
      </c>
      <c r="C129" s="269">
        <v>2799</v>
      </c>
      <c r="D129" s="132" t="s">
        <v>846</v>
      </c>
      <c r="E129" s="132" t="s">
        <v>846</v>
      </c>
      <c r="F129" s="135">
        <v>589568.43999999994</v>
      </c>
      <c r="G129" s="231">
        <v>11960</v>
      </c>
      <c r="H129" s="135">
        <v>0</v>
      </c>
      <c r="J129" s="132">
        <v>449435</v>
      </c>
      <c r="K129" s="289">
        <v>39032.089999999997</v>
      </c>
      <c r="L129" s="290">
        <v>0</v>
      </c>
      <c r="M129" s="291">
        <v>57664</v>
      </c>
      <c r="O129" s="291">
        <v>1623.23</v>
      </c>
      <c r="R129" s="130">
        <v>804371.96</v>
      </c>
      <c r="T129" s="129">
        <v>1026355.48</v>
      </c>
      <c r="U129" s="129">
        <v>143240</v>
      </c>
      <c r="V129" s="129">
        <v>680.73</v>
      </c>
      <c r="X129" s="129">
        <v>786130</v>
      </c>
      <c r="Y129" s="129">
        <v>150905</v>
      </c>
      <c r="Z129" s="230">
        <v>1387804</v>
      </c>
      <c r="AB129" s="230">
        <v>16854</v>
      </c>
      <c r="AC129" s="230">
        <v>409296.31</v>
      </c>
      <c r="AD129" s="230">
        <v>67020.56</v>
      </c>
    </row>
    <row r="130" spans="1:30">
      <c r="A130" s="106" t="s">
        <v>840</v>
      </c>
      <c r="B130" s="106" t="s">
        <v>841</v>
      </c>
      <c r="C130" s="269">
        <v>2595</v>
      </c>
      <c r="D130" s="132" t="s">
        <v>847</v>
      </c>
      <c r="E130" s="132" t="s">
        <v>847</v>
      </c>
      <c r="F130" s="135">
        <v>353626.14</v>
      </c>
      <c r="G130" s="231">
        <v>0</v>
      </c>
      <c r="H130" s="135">
        <v>7455.94</v>
      </c>
      <c r="J130" s="132">
        <v>602609.09</v>
      </c>
      <c r="K130" s="289">
        <v>40765.75</v>
      </c>
      <c r="M130" s="291">
        <v>25023.31</v>
      </c>
      <c r="N130" s="291">
        <v>15</v>
      </c>
      <c r="O130" s="291">
        <v>597</v>
      </c>
      <c r="R130" s="130">
        <v>899701.68</v>
      </c>
      <c r="T130" s="129">
        <v>690714.2</v>
      </c>
      <c r="U130" s="129">
        <v>101660</v>
      </c>
      <c r="V130" s="129">
        <v>440.6</v>
      </c>
      <c r="X130" s="129">
        <v>734484.5</v>
      </c>
      <c r="Y130" s="129">
        <v>183005</v>
      </c>
      <c r="Z130" s="230">
        <v>1057672.5</v>
      </c>
      <c r="AA130" s="230">
        <v>4510</v>
      </c>
      <c r="AB130" s="230">
        <v>8838</v>
      </c>
      <c r="AC130" s="230">
        <v>434282.47</v>
      </c>
      <c r="AD130" s="230">
        <v>125881.4</v>
      </c>
    </row>
    <row r="131" spans="1:30">
      <c r="E131" s="130"/>
      <c r="F131" s="131"/>
      <c r="G131" s="131"/>
      <c r="H131" s="131"/>
    </row>
    <row r="132" spans="1:30">
      <c r="E132" s="130"/>
      <c r="F132" s="131"/>
      <c r="G132" s="131"/>
      <c r="H132" s="131"/>
    </row>
    <row r="133" spans="1:30">
      <c r="E133" s="130"/>
      <c r="F133" s="131"/>
      <c r="G133" s="131"/>
      <c r="H133" s="131"/>
    </row>
    <row r="134" spans="1:30">
      <c r="E134" s="130"/>
      <c r="F134" s="131"/>
      <c r="G134" s="131"/>
      <c r="H134" s="131"/>
    </row>
    <row r="135" spans="1:30">
      <c r="E135" s="130"/>
      <c r="F135" s="131"/>
      <c r="G135" s="131"/>
      <c r="H135" s="131"/>
    </row>
    <row r="136" spans="1:30">
      <c r="G136" s="231"/>
    </row>
    <row r="137" spans="1:30">
      <c r="E137" s="130"/>
      <c r="F137" s="131"/>
      <c r="G137" s="131"/>
      <c r="H137" s="131"/>
    </row>
    <row r="138" spans="1:30">
      <c r="E138" s="130"/>
      <c r="F138" s="131"/>
      <c r="G138" s="131"/>
      <c r="H138" s="131"/>
    </row>
    <row r="139" spans="1:30">
      <c r="E139" s="130"/>
      <c r="F139" s="131"/>
      <c r="G139" s="131"/>
      <c r="H139" s="131"/>
    </row>
    <row r="140" spans="1:30">
      <c r="E140" s="130"/>
      <c r="F140" s="131"/>
      <c r="G140" s="131"/>
      <c r="H140" s="131"/>
    </row>
    <row r="141" spans="1:30">
      <c r="E141" s="130"/>
      <c r="F141" s="131"/>
      <c r="G141" s="131"/>
      <c r="H141" s="131"/>
    </row>
    <row r="142" spans="1:30">
      <c r="E142" s="130"/>
      <c r="F142" s="131"/>
      <c r="G142" s="131"/>
      <c r="H142" s="1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</vt:i4>
      </vt:variant>
    </vt:vector>
  </HeadingPairs>
  <TitlesOfParts>
    <vt:vector size="20" baseType="lpstr">
      <vt:lpstr>Sheet1</vt:lpstr>
      <vt:lpstr>คะแนน</vt:lpstr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</vt:lpstr>
      <vt:lpstr>2.สรุปคะแนนการส่งงบ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2018-10-08T04:47:15Z</cp:lastPrinted>
  <dcterms:created xsi:type="dcterms:W3CDTF">2018-02-08T06:24:17Z</dcterms:created>
  <dcterms:modified xsi:type="dcterms:W3CDTF">2018-10-08T07:13:04Z</dcterms:modified>
</cp:coreProperties>
</file>